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\Programming\PilotStudy01\"/>
    </mc:Choice>
  </mc:AlternateContent>
  <xr:revisionPtr revIDLastSave="0" documentId="13_ncr:1_{CAF247C6-9960-400E-ADE5-9B059E396142}" xr6:coauthVersionLast="47" xr6:coauthVersionMax="47" xr10:uidLastSave="{00000000-0000-0000-0000-000000000000}"/>
  <bookViews>
    <workbookView xWindow="-120" yWindow="-120" windowWidth="29040" windowHeight="15720" tabRatio="544" firstSheet="3" activeTab="6" xr2:uid="{D3F1141B-13E0-4FAD-BB89-3B485E477EF2}"/>
  </bookViews>
  <sheets>
    <sheet name="Site 1_410730" sheetId="1" r:id="rId1"/>
    <sheet name="Benchmark" sheetId="2" r:id="rId2"/>
    <sheet name="Monthly Optim" sheetId="5" r:id="rId3"/>
    <sheet name="Outline Map" sheetId="6" r:id="rId4"/>
    <sheet name="timeline" sheetId="3" r:id="rId5"/>
    <sheet name="TableMaker" sheetId="8" r:id="rId6"/>
    <sheet name="CASEResult" sheetId="10" r:id="rId7"/>
    <sheet name="CASEDraft" sheetId="7" r:id="rId8"/>
    <sheet name="CachmentInfo" sheetId="4" r:id="rId9"/>
  </sheets>
  <definedNames>
    <definedName name="_xlchart.v1.0" hidden="1">Benchmark!$E$2:$E$7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7" i="8" l="1"/>
  <c r="U17" i="8" s="1"/>
  <c r="S17" i="8"/>
  <c r="T17" i="8"/>
  <c r="R18" i="8"/>
  <c r="S18" i="8"/>
  <c r="T18" i="8"/>
  <c r="R19" i="8"/>
  <c r="S19" i="8"/>
  <c r="T19" i="8"/>
  <c r="R20" i="8"/>
  <c r="U20" i="8" s="1"/>
  <c r="S20" i="8"/>
  <c r="T20" i="8"/>
  <c r="R21" i="8"/>
  <c r="S21" i="8"/>
  <c r="T21" i="8"/>
  <c r="R22" i="8"/>
  <c r="S22" i="8"/>
  <c r="T22" i="8"/>
  <c r="R23" i="8"/>
  <c r="U23" i="8" s="1"/>
  <c r="S23" i="8"/>
  <c r="T23" i="8"/>
  <c r="R24" i="8"/>
  <c r="U24" i="8" s="1"/>
  <c r="S24" i="8"/>
  <c r="T24" i="8"/>
  <c r="R25" i="8"/>
  <c r="S25" i="8"/>
  <c r="T25" i="8"/>
  <c r="R26" i="8"/>
  <c r="U26" i="8" s="1"/>
  <c r="S26" i="8"/>
  <c r="T26" i="8"/>
  <c r="R27" i="8"/>
  <c r="U27" i="8" s="1"/>
  <c r="S27" i="8"/>
  <c r="T27" i="8"/>
  <c r="D24" i="8"/>
  <c r="B24" i="8"/>
  <c r="R45" i="8"/>
  <c r="T45" i="8"/>
  <c r="S45" i="8"/>
  <c r="T44" i="8"/>
  <c r="S44" i="8"/>
  <c r="R44" i="8"/>
  <c r="T43" i="8"/>
  <c r="S43" i="8"/>
  <c r="R43" i="8"/>
  <c r="T42" i="8"/>
  <c r="S42" i="8"/>
  <c r="R42" i="8"/>
  <c r="T41" i="8"/>
  <c r="S41" i="8"/>
  <c r="R41" i="8"/>
  <c r="B42" i="8"/>
  <c r="E42" i="8" s="1"/>
  <c r="C42" i="8"/>
  <c r="D42" i="8"/>
  <c r="B43" i="8"/>
  <c r="C43" i="8"/>
  <c r="D43" i="8"/>
  <c r="B44" i="8"/>
  <c r="C44" i="8"/>
  <c r="D44" i="8"/>
  <c r="B45" i="8"/>
  <c r="C45" i="8"/>
  <c r="D45" i="8"/>
  <c r="D41" i="8"/>
  <c r="C41" i="8"/>
  <c r="B41" i="8"/>
  <c r="E41" i="8" s="1"/>
  <c r="B27" i="8"/>
  <c r="E27" i="8" s="1"/>
  <c r="C27" i="8"/>
  <c r="D27" i="8"/>
  <c r="B26" i="8"/>
  <c r="C26" i="8"/>
  <c r="D26" i="8"/>
  <c r="B18" i="8"/>
  <c r="C18" i="8"/>
  <c r="D18" i="8"/>
  <c r="B19" i="8"/>
  <c r="C19" i="8"/>
  <c r="D19" i="8"/>
  <c r="B20" i="8"/>
  <c r="C20" i="8"/>
  <c r="D20" i="8"/>
  <c r="B21" i="8"/>
  <c r="C21" i="8"/>
  <c r="D21" i="8"/>
  <c r="B22" i="8"/>
  <c r="C22" i="8"/>
  <c r="D22" i="8"/>
  <c r="B23" i="8"/>
  <c r="C23" i="8"/>
  <c r="D23" i="8"/>
  <c r="C24" i="8"/>
  <c r="B25" i="8"/>
  <c r="C25" i="8"/>
  <c r="D25" i="8"/>
  <c r="D17" i="8"/>
  <c r="C17" i="8"/>
  <c r="B17" i="8"/>
  <c r="E17" i="8" s="1"/>
  <c r="V10" i="7"/>
  <c r="V9" i="7"/>
  <c r="V8" i="7"/>
  <c r="V7" i="7"/>
  <c r="V6" i="7"/>
  <c r="V5" i="7"/>
  <c r="V4" i="7"/>
  <c r="V3" i="7"/>
  <c r="V2" i="7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D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U22" i="8" l="1"/>
  <c r="U18" i="8"/>
  <c r="U19" i="8"/>
  <c r="U21" i="8"/>
  <c r="U25" i="8"/>
  <c r="E43" i="8"/>
  <c r="E45" i="8"/>
  <c r="E44" i="8"/>
  <c r="E24" i="8"/>
  <c r="E20" i="8"/>
  <c r="E26" i="8"/>
  <c r="E19" i="8"/>
  <c r="E18" i="8"/>
  <c r="E22" i="8"/>
  <c r="E23" i="8"/>
  <c r="E21" i="8"/>
  <c r="E25" i="8"/>
  <c r="U44" i="8"/>
  <c r="U43" i="8"/>
  <c r="U41" i="8"/>
  <c r="U42" i="8"/>
  <c r="U45" i="8"/>
  <c r="E142" i="1"/>
  <c r="D57" i="1"/>
  <c r="D82" i="1"/>
  <c r="E83" i="1"/>
  <c r="E58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/>
  <c r="E50" i="1"/>
  <c r="E51" i="1"/>
  <c r="E52" i="1"/>
  <c r="E53" i="1"/>
  <c r="E54" i="1"/>
  <c r="E55" i="1"/>
  <c r="E56" i="1"/>
  <c r="E49" i="1"/>
  <c r="D46" i="1" l="1"/>
  <c r="D34" i="1"/>
</calcChain>
</file>

<file path=xl/sharedStrings.xml><?xml version="1.0" encoding="utf-8"?>
<sst xmlns="http://schemas.openxmlformats.org/spreadsheetml/2006/main" count="6016" uniqueCount="311">
  <si>
    <t>with occurrence parameter only</t>
  </si>
  <si>
    <t>All parameter</t>
  </si>
  <si>
    <t>SSE.SetSeed</t>
  </si>
  <si>
    <t>Average SSE of 100 replicates</t>
  </si>
  <si>
    <t>amount only</t>
  </si>
  <si>
    <t>trial 1</t>
  </si>
  <si>
    <t>trial2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</si>
  <si>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</si>
  <si>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</si>
  <si>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</si>
  <si>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</si>
  <si>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</si>
  <si>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</si>
  <si>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</si>
  <si>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</si>
  <si>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</si>
  <si>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</si>
  <si>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occurrence only</t>
  </si>
  <si>
    <t>trial 2</t>
  </si>
  <si>
    <t>trial 13</t>
  </si>
  <si>
    <t>trial 14</t>
  </si>
  <si>
    <t>trial 15</t>
  </si>
  <si>
    <t>trial 16</t>
  </si>
  <si>
    <t>trial 17</t>
  </si>
  <si>
    <t>trial 18</t>
  </si>
  <si>
    <t>trial 19</t>
  </si>
  <si>
    <t>set.seed SSE</t>
  </si>
  <si>
    <t>time (s)</t>
  </si>
  <si>
    <t>with amount parameters only
(and optimised occurrence parameters)</t>
  </si>
  <si>
    <t>Outlet ID:</t>
  </si>
  <si>
    <t>Juradiction:</t>
  </si>
  <si>
    <t>ACT</t>
  </si>
  <si>
    <r>
      <t>130 km</t>
    </r>
    <r>
      <rPr>
        <vertAlign val="superscript"/>
        <sz val="11"/>
        <color theme="1"/>
        <rFont val="Calibri"/>
        <family val="2"/>
        <scheme val="minor"/>
      </rPr>
      <t>2</t>
    </r>
  </si>
  <si>
    <t>Lat:</t>
  </si>
  <si>
    <t>Long:</t>
  </si>
  <si>
    <t>Record:</t>
  </si>
  <si>
    <t>05/07/1963 - 28/02/2019</t>
  </si>
  <si>
    <t>Area:</t>
  </si>
  <si>
    <t>Total</t>
  </si>
  <si>
    <t>SILO ID:</t>
  </si>
  <si>
    <t>NSW</t>
  </si>
  <si>
    <t>Elevation:</t>
  </si>
  <si>
    <t>Iterations</t>
  </si>
  <si>
    <t>All parameters</t>
  </si>
  <si>
    <t>PDW</t>
  </si>
  <si>
    <t>PWW</t>
  </si>
  <si>
    <t>alpha</t>
  </si>
  <si>
    <t>beta</t>
  </si>
  <si>
    <t>Baseline</t>
  </si>
  <si>
    <t>Occurrence only - trial 19</t>
  </si>
  <si>
    <t>Amount only with optimised occurrence - trial 10</t>
  </si>
  <si>
    <t>All parameters - trial 08</t>
  </si>
  <si>
    <t>trial 20</t>
  </si>
  <si>
    <t>min/iter</t>
  </si>
  <si>
    <t>average</t>
  </si>
  <si>
    <t>Average</t>
  </si>
  <si>
    <t>Total (hours)</t>
  </si>
  <si>
    <t>All parameters - trial 20 with new code</t>
  </si>
  <si>
    <t>get SSE</t>
  </si>
  <si>
    <t>get voFDC</t>
  </si>
  <si>
    <t>get simFDC</t>
  </si>
  <si>
    <t>extract simflow</t>
  </si>
  <si>
    <t>run GR4J</t>
  </si>
  <si>
    <t>run WGEN</t>
  </si>
  <si>
    <t>pass amount para</t>
  </si>
  <si>
    <t>pass occur para</t>
  </si>
  <si>
    <t>Description</t>
  </si>
  <si>
    <t>make GR4J runoption</t>
  </si>
  <si>
    <t>Original OF</t>
  </si>
  <si>
    <t>min</t>
  </si>
  <si>
    <t>lq</t>
  </si>
  <si>
    <t>mean</t>
  </si>
  <si>
    <t>median</t>
  </si>
  <si>
    <t>uq</t>
  </si>
  <si>
    <t>max</t>
  </si>
  <si>
    <t>No. Evaluation</t>
  </si>
  <si>
    <t>significant</t>
  </si>
  <si>
    <t>insignificant</t>
  </si>
  <si>
    <t>Runtime (ms)</t>
  </si>
  <si>
    <t>V1.0</t>
  </si>
  <si>
    <t>V2.0</t>
  </si>
  <si>
    <t>V3.0</t>
  </si>
  <si>
    <t>V4.0</t>
  </si>
  <si>
    <t>get FDC</t>
  </si>
  <si>
    <t>Runtime (us)</t>
  </si>
  <si>
    <t>in R</t>
  </si>
  <si>
    <t>in C</t>
  </si>
  <si>
    <t>MC model</t>
  </si>
  <si>
    <t>V.2.0</t>
  </si>
  <si>
    <t>V3.1</t>
  </si>
  <si>
    <t>Overall</t>
  </si>
  <si>
    <t>Febuary</t>
  </si>
  <si>
    <t>March</t>
  </si>
  <si>
    <t>April</t>
  </si>
  <si>
    <t>Major Review</t>
  </si>
  <si>
    <t>Presentation</t>
  </si>
  <si>
    <t>Introduction</t>
  </si>
  <si>
    <t>Methodology</t>
  </si>
  <si>
    <t>Case study</t>
  </si>
  <si>
    <t>Result</t>
  </si>
  <si>
    <t>Discussion</t>
  </si>
  <si>
    <t>Conclusion</t>
  </si>
  <si>
    <t>Draft for feedback</t>
  </si>
  <si>
    <t>Draft presentation</t>
  </si>
  <si>
    <t>31/01 - 04/02</t>
  </si>
  <si>
    <t>07/02 - 11/02</t>
  </si>
  <si>
    <t>14/02 - 18/02</t>
  </si>
  <si>
    <t>21/02 - 25/02</t>
  </si>
  <si>
    <t>28/02 - 04/03</t>
  </si>
  <si>
    <t>07/03 - 11/03</t>
  </si>
  <si>
    <t>14/03 - 18/03</t>
  </si>
  <si>
    <t>21/03 - 25/03</t>
  </si>
  <si>
    <t>28/03 - 01/04</t>
  </si>
  <si>
    <t>04/04 - 08/04</t>
  </si>
  <si>
    <t>11/04 - 15/04</t>
  </si>
  <si>
    <t>18/04 - 22/04</t>
  </si>
  <si>
    <t>Simulation</t>
  </si>
  <si>
    <t>ID</t>
  </si>
  <si>
    <t>Lat</t>
  </si>
  <si>
    <t>Long</t>
  </si>
  <si>
    <t>Juradiction</t>
  </si>
  <si>
    <t>Area(Km^2)</t>
  </si>
  <si>
    <t>x1</t>
  </si>
  <si>
    <t>x2</t>
  </si>
  <si>
    <t>x3</t>
  </si>
  <si>
    <t>x4</t>
  </si>
  <si>
    <t>NSE</t>
  </si>
  <si>
    <t>NearestSilo</t>
  </si>
  <si>
    <t>G8140063</t>
  </si>
  <si>
    <t>NT</t>
  </si>
  <si>
    <t>G8170002</t>
  </si>
  <si>
    <t>915206A</t>
  </si>
  <si>
    <t>QLD</t>
  </si>
  <si>
    <t>143107A</t>
  </si>
  <si>
    <t>136202D</t>
  </si>
  <si>
    <t>108002A</t>
  </si>
  <si>
    <t>111005A</t>
  </si>
  <si>
    <t>121002A</t>
  </si>
  <si>
    <t>VIC</t>
  </si>
  <si>
    <t>TAS</t>
  </si>
  <si>
    <t>A5030502</t>
  </si>
  <si>
    <t>SA</t>
  </si>
  <si>
    <t>A5060500</t>
  </si>
  <si>
    <t>A5090503</t>
  </si>
  <si>
    <t>WA</t>
  </si>
  <si>
    <t>Start (YYYYMMDD)</t>
  </si>
  <si>
    <t>End (YYYYMMDD)</t>
  </si>
  <si>
    <t>Nyear</t>
  </si>
  <si>
    <t>Column1</t>
  </si>
  <si>
    <t>Checklist</t>
  </si>
  <si>
    <t>plan for results</t>
  </si>
  <si>
    <t>40hrs of CARST</t>
  </si>
  <si>
    <t>literature review</t>
  </si>
  <si>
    <t>Introduction paragrpah</t>
  </si>
  <si>
    <t>Research gap</t>
  </si>
  <si>
    <t>Objectives</t>
  </si>
  <si>
    <t>Objective Function</t>
  </si>
  <si>
    <t>SSE flow duration curve</t>
  </si>
  <si>
    <t>SSE flow duration curve &amp; SSE mean rainfall</t>
  </si>
  <si>
    <t>SSE flow duration curve &amp; SSE rainfall</t>
  </si>
  <si>
    <t>SSE flow duration curve disaggregate</t>
  </si>
  <si>
    <t>0.5Q + 0.5R</t>
  </si>
  <si>
    <t>0.5Q^2+0.5R</t>
  </si>
  <si>
    <t>0.5Q+0.5R</t>
  </si>
  <si>
    <t>H = high(prob&lt;0.05); M = high(0.05&lt;prob&lt;0.5); L = low(prob&gt;0.5)</t>
  </si>
  <si>
    <t>Case Study</t>
  </si>
  <si>
    <t>Results</t>
  </si>
  <si>
    <t>Gantt chart</t>
  </si>
  <si>
    <t>Good</t>
  </si>
  <si>
    <t>Fair</t>
  </si>
  <si>
    <t>Poor</t>
  </si>
  <si>
    <t>Wet day amounts -mean</t>
  </si>
  <si>
    <t>Wet day amounts -SD</t>
  </si>
  <si>
    <t>Wet day amounts -skew</t>
  </si>
  <si>
    <t>No. wet days - mean</t>
  </si>
  <si>
    <t>No. wet days - SD</t>
  </si>
  <si>
    <t>Total rainfall - mean</t>
  </si>
  <si>
    <t>Total rainfall - SD</t>
  </si>
  <si>
    <t>Total rainfall - 5th</t>
  </si>
  <si>
    <t>Total rainfall - 95th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</si>
  <si>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</si>
  <si>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</si>
  <si>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</si>
  <si>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</si>
  <si>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</si>
  <si>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</si>
  <si>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</si>
  <si>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</si>
  <si>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</si>
  <si>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</si>
  <si>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</si>
  <si>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</si>
  <si>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Fair-Poor</t>
  </si>
  <si>
    <t>Catchment 1 - Rainfall</t>
  </si>
  <si>
    <t>Catchment 2 - Rainfall</t>
  </si>
  <si>
    <t>Fair-Good</t>
  </si>
  <si>
    <t>Catchment 8 - Rainfall</t>
  </si>
  <si>
    <t>Catchment 9 - Rainfall</t>
  </si>
  <si>
    <t>Catchment 13 - Rainfall</t>
  </si>
  <si>
    <t>Catchment 15 - Rainfall</t>
  </si>
  <si>
    <t>Catchment 18 - Rainfall</t>
  </si>
  <si>
    <t>Catchment 19 - Rainfall</t>
  </si>
  <si>
    <t>Catchment 23 - Rainfall</t>
  </si>
  <si>
    <t>\</t>
  </si>
  <si>
    <t>AU_0000603</t>
  </si>
  <si>
    <t>AU_0001468</t>
  </si>
  <si>
    <t>AU_0000302</t>
  </si>
  <si>
    <t>AU_0000222</t>
  </si>
  <si>
    <t>AU_0001136</t>
  </si>
  <si>
    <t>AU_0001076</t>
  </si>
  <si>
    <t>AU_0000270</t>
  </si>
  <si>
    <t>AU_0002781</t>
  </si>
  <si>
    <t>AU_0002256</t>
  </si>
  <si>
    <t>Mean3DayTotal</t>
  </si>
  <si>
    <t>Mean5DayTotal</t>
  </si>
  <si>
    <t>10th</t>
  </si>
  <si>
    <t>25th</t>
  </si>
  <si>
    <t>50th</t>
  </si>
  <si>
    <t>75th</t>
  </si>
  <si>
    <t>90th</t>
  </si>
  <si>
    <t>95th</t>
  </si>
  <si>
    <t>99th</t>
  </si>
  <si>
    <t>Catchment 1 - Flow</t>
  </si>
  <si>
    <t>Catchment 2 - Flow</t>
  </si>
  <si>
    <t>Catchment 8 - Flow</t>
  </si>
  <si>
    <t>Catchment 9 - Flow</t>
  </si>
  <si>
    <t>Catchment 13 - Flow</t>
  </si>
  <si>
    <t>Catchment 15 - Flow</t>
  </si>
  <si>
    <t>Catchment 18 - Flow</t>
  </si>
  <si>
    <t>Variable</t>
  </si>
  <si>
    <t>Catchment 19 - Flow</t>
  </si>
  <si>
    <t>Catchment 23 - Flow</t>
  </si>
  <si>
    <t>Very low runoff value</t>
  </si>
  <si>
    <t>Low NSE (&lt;0.5)</t>
  </si>
  <si>
    <t>OF2</t>
  </si>
  <si>
    <t>OF1</t>
  </si>
  <si>
    <t>0.1H+0.3M+0.6L</t>
  </si>
  <si>
    <t>No weight</t>
  </si>
  <si>
    <t>weighted</t>
  </si>
  <si>
    <t>Catchment outlet</t>
  </si>
  <si>
    <t>Cotter River at Gingera</t>
  </si>
  <si>
    <t>Corang River at Hockeys</t>
  </si>
  <si>
    <t>Latitude</t>
  </si>
  <si>
    <t>Longitude</t>
  </si>
  <si>
    <t>Jurisdiction</t>
  </si>
  <si>
    <t>Catchment Area (Km2)</t>
  </si>
  <si>
    <t>Record Length</t>
  </si>
  <si>
    <t>Bremer River at Walloon</t>
  </si>
  <si>
    <t>Barambah Creek at Litzows</t>
  </si>
  <si>
    <t>Goulburn River at Dohertys</t>
  </si>
  <si>
    <t>Happy Valley Creek at Rosewhite</t>
  </si>
  <si>
    <t>Leven River at Bannons Bridge</t>
  </si>
  <si>
    <t>Scott Creek at Scott Bottom</t>
  </si>
  <si>
    <t>Harvey River at Dingo Road</t>
  </si>
  <si>
    <t>1963-2019</t>
  </si>
  <si>
    <t>1950-2019</t>
  </si>
  <si>
    <t>1961-2019</t>
  </si>
  <si>
    <t>1964-2019</t>
  </si>
  <si>
    <t>1967-2019</t>
  </si>
  <si>
    <t>1969-2019</t>
  </si>
  <si>
    <t>1970-2019</t>
  </si>
  <si>
    <t>Mean</t>
  </si>
  <si>
    <t>SD</t>
  </si>
  <si>
    <t>5th</t>
  </si>
  <si>
    <t>Observed rainfall evaluation</t>
  </si>
  <si>
    <t xml:space="preserve">Observed rainfall evaluation </t>
  </si>
  <si>
    <t>Virtual hydrologic evaluation</t>
  </si>
  <si>
    <t>Performance</t>
  </si>
  <si>
    <t>Rainfall Original</t>
  </si>
  <si>
    <t>Rainfall Optimised</t>
  </si>
  <si>
    <t>Runoff Original</t>
  </si>
  <si>
    <t>Runoff Optimised</t>
  </si>
  <si>
    <t>Percentage</t>
  </si>
  <si>
    <t>Site 8</t>
  </si>
  <si>
    <t>Before</t>
  </si>
  <si>
    <t>After</t>
  </si>
  <si>
    <t>Overall Good</t>
  </si>
  <si>
    <t>Overall Poor</t>
  </si>
  <si>
    <t>Overall Fair-Good</t>
  </si>
  <si>
    <t>Rainfall</t>
  </si>
  <si>
    <t>Runoff</t>
  </si>
  <si>
    <t>Overall Fair-Poor</t>
  </si>
  <si>
    <t>Total runoff - mean</t>
  </si>
  <si>
    <t>Total runoff - SD</t>
  </si>
  <si>
    <t>Overall Variable</t>
  </si>
  <si>
    <t>Overall Fair</t>
  </si>
  <si>
    <t>Site 19</t>
  </si>
  <si>
    <t>Site 1</t>
  </si>
  <si>
    <t>Site 2</t>
  </si>
  <si>
    <t>Site 23</t>
  </si>
  <si>
    <t>No rainfall in some months</t>
  </si>
  <si>
    <t>Catchment 10 - Rainfall</t>
  </si>
  <si>
    <t>Catchment 10 - Runoff</t>
  </si>
  <si>
    <t>Catchment 11 - Runoff</t>
  </si>
  <si>
    <t>Catchment 11 - Rainfall</t>
  </si>
  <si>
    <t>zz</t>
  </si>
  <si>
    <t>Catchment 12 - Runoff</t>
  </si>
  <si>
    <t>Catchment 12 - Rainfall</t>
  </si>
  <si>
    <t>Catchment 14 - Runoff</t>
  </si>
  <si>
    <t>Catchment 14 - Rainfall</t>
  </si>
  <si>
    <t>Catchment 16 - Runoff</t>
  </si>
  <si>
    <t>Catchment 16 - Rainfall</t>
  </si>
  <si>
    <t>Catchment 17 - Runoff</t>
  </si>
  <si>
    <t>Catchment 17 - Rainfall</t>
  </si>
  <si>
    <t>Catchment 24 - Rainfall</t>
  </si>
  <si>
    <t>Catchment 24 - Runoff</t>
  </si>
  <si>
    <t>CASE</t>
  </si>
  <si>
    <t>Potential</t>
  </si>
  <si>
    <t>Catchment 25 - Rainfall</t>
  </si>
  <si>
    <t>Catchment 25 - Runoff</t>
  </si>
  <si>
    <t>Optim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</si>
</sst>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70330A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CF33A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33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164" fontId="1" fillId="0" borderId="5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0" fillId="2" borderId="6" xfId="0" applyFill="1" applyBorder="1"/>
    <xf numFmtId="0" fontId="4" fillId="0" borderId="7" xfId="0" applyFont="1" applyBorder="1"/>
    <xf numFmtId="0" fontId="5" fillId="0" borderId="7" xfId="0" applyFont="1" applyBorder="1" applyAlignment="1">
      <alignment horizontal="center"/>
    </xf>
    <xf numFmtId="0" fontId="5" fillId="0" borderId="7" xfId="0" applyFont="1" applyBorder="1"/>
    <xf numFmtId="0" fontId="6" fillId="0" borderId="7" xfId="0" applyFont="1" applyBorder="1"/>
    <xf numFmtId="0" fontId="4" fillId="6" borderId="7" xfId="0" applyFont="1" applyFill="1" applyBorder="1"/>
    <xf numFmtId="0" fontId="4" fillId="0" borderId="7" xfId="0" applyFont="1" applyFill="1" applyBorder="1"/>
    <xf numFmtId="0" fontId="5" fillId="0" borderId="8" xfId="0" applyFont="1" applyBorder="1" applyAlignment="1">
      <alignment horizontal="center"/>
    </xf>
    <xf numFmtId="0" fontId="6" fillId="0" borderId="8" xfId="0" applyFont="1" applyBorder="1"/>
    <xf numFmtId="0" fontId="4" fillId="0" borderId="8" xfId="0" applyFont="1" applyBorder="1"/>
    <xf numFmtId="0" fontId="5" fillId="0" borderId="9" xfId="0" applyFont="1" applyBorder="1" applyAlignment="1">
      <alignment horizontal="center"/>
    </xf>
    <xf numFmtId="0" fontId="6" fillId="0" borderId="9" xfId="0" applyFont="1" applyBorder="1"/>
    <xf numFmtId="0" fontId="4" fillId="0" borderId="9" xfId="0" applyFont="1" applyBorder="1"/>
    <xf numFmtId="0" fontId="4" fillId="5" borderId="8" xfId="0" applyFont="1" applyFill="1" applyBorder="1"/>
    <xf numFmtId="0" fontId="4" fillId="5" borderId="9" xfId="0" applyFont="1" applyFill="1" applyBorder="1"/>
    <xf numFmtId="0" fontId="4" fillId="9" borderId="7" xfId="0" applyFont="1" applyFill="1" applyBorder="1"/>
    <xf numFmtId="0" fontId="4" fillId="10" borderId="7" xfId="0" applyFont="1" applyFill="1" applyBorder="1"/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7" fillId="6" borderId="7" xfId="0" applyFont="1" applyFill="1" applyBorder="1"/>
    <xf numFmtId="0" fontId="4" fillId="14" borderId="7" xfId="0" applyFont="1" applyFill="1" applyBorder="1"/>
    <xf numFmtId="0" fontId="4" fillId="15" borderId="7" xfId="0" applyFont="1" applyFill="1" applyBorder="1"/>
    <xf numFmtId="0" fontId="0" fillId="8" borderId="0" xfId="0" applyFill="1"/>
    <xf numFmtId="0" fontId="4" fillId="16" borderId="0" xfId="0" applyFont="1" applyFill="1"/>
    <xf numFmtId="0" fontId="0" fillId="16" borderId="0" xfId="0" applyFill="1"/>
    <xf numFmtId="0" fontId="0" fillId="17" borderId="0" xfId="0" applyFill="1"/>
    <xf numFmtId="0" fontId="0" fillId="7" borderId="0" xfId="0" applyFill="1"/>
    <xf numFmtId="0" fontId="0" fillId="0" borderId="0" xfId="0" applyBorder="1" applyAlignment="1">
      <alignment horizontal="center"/>
    </xf>
    <xf numFmtId="0" fontId="0" fillId="18" borderId="0" xfId="0" applyFill="1"/>
    <xf numFmtId="0" fontId="0" fillId="19" borderId="0" xfId="0" applyFill="1"/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20" borderId="0" xfId="0" applyFill="1"/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Fill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9" fontId="0" fillId="0" borderId="0" xfId="0" applyNumberFormat="1" applyBorder="1"/>
    <xf numFmtId="9" fontId="0" fillId="0" borderId="0" xfId="0" applyNumberFormat="1"/>
    <xf numFmtId="0" fontId="11" fillId="0" borderId="0" xfId="0" applyFont="1"/>
    <xf numFmtId="0" fontId="0" fillId="0" borderId="0" xfId="0" applyFill="1" applyAlignment="1"/>
    <xf numFmtId="165" fontId="0" fillId="0" borderId="0" xfId="0" applyNumberFormat="1" applyFill="1"/>
    <xf numFmtId="0" fontId="1" fillId="0" borderId="0" xfId="0" applyFont="1" applyAlignment="1"/>
    <xf numFmtId="0" fontId="4" fillId="9" borderId="8" xfId="0" applyFont="1" applyFill="1" applyBorder="1"/>
    <xf numFmtId="0" fontId="4" fillId="9" borderId="9" xfId="0" applyFont="1" applyFill="1" applyBorder="1"/>
    <xf numFmtId="0" fontId="4" fillId="10" borderId="8" xfId="0" applyFont="1" applyFill="1" applyBorder="1"/>
    <xf numFmtId="0" fontId="4" fillId="10" borderId="9" xfId="0" applyFont="1" applyFill="1" applyBorder="1"/>
    <xf numFmtId="0" fontId="4" fillId="21" borderId="8" xfId="0" applyFont="1" applyFill="1" applyBorder="1"/>
    <xf numFmtId="0" fontId="4" fillId="5" borderId="11" xfId="0" applyFont="1" applyFill="1" applyBorder="1"/>
    <xf numFmtId="0" fontId="4" fillId="0" borderId="10" xfId="0" applyFont="1" applyFill="1" applyBorder="1"/>
    <xf numFmtId="0" fontId="4" fillId="8" borderId="0" xfId="0" applyFont="1" applyFill="1"/>
    <xf numFmtId="0" fontId="0" fillId="23" borderId="0" xfId="0" applyFill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2" fillId="22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21" fontId="0" fillId="0" borderId="0" xfId="0" applyNumberFormat="1"/>
  </cellXfs>
  <cellStyles count="1">
    <cellStyle name="Normal" xfId="0" builtinId="0"/>
  </cellStyles>
  <dxfs count="1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3300"/>
      <color rgb="FFFCF33A"/>
      <color rgb="FF2BF52B"/>
      <color rgb="FFFFCC00"/>
      <color rgb="FFCCFF66"/>
      <color rgb="FFCCFF33"/>
      <color rgb="FF7033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amount parameters only (with optimised occurence parameters)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1_410730'!$A$36:$A$45</c:f>
              <c:strCache>
                <c:ptCount val="1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</c:strCache>
            </c:strRef>
          </c:xVal>
          <c:yVal>
            <c:numRef>
              <c:f>'Site 1_410730'!$B$36:$B$45</c:f>
              <c:numCache>
                <c:formatCode>General</c:formatCode>
                <c:ptCount val="10"/>
                <c:pt idx="0">
                  <c:v>235.9324</c:v>
                </c:pt>
                <c:pt idx="1">
                  <c:v>235.2542</c:v>
                </c:pt>
                <c:pt idx="2">
                  <c:v>235.2499</c:v>
                </c:pt>
                <c:pt idx="3">
                  <c:v>235.24379999999999</c:v>
                </c:pt>
                <c:pt idx="4">
                  <c:v>235.23849999999999</c:v>
                </c:pt>
                <c:pt idx="5">
                  <c:v>234.2723</c:v>
                </c:pt>
                <c:pt idx="6">
                  <c:v>234.25129999999999</c:v>
                </c:pt>
                <c:pt idx="7">
                  <c:v>234.22139999999999</c:v>
                </c:pt>
                <c:pt idx="8">
                  <c:v>234.15430000000001</c:v>
                </c:pt>
                <c:pt idx="9">
                  <c:v>234.14660000000001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4-4D35-92BB-7AE8A8248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647999"/>
        <c:axId val="1502648415"/>
      </c:scatterChart>
      <c:valAx>
        <c:axId val="15026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8415"/>
        <c:crosses val="autoZero"/>
        <c:crossBetween val="midCat"/>
      </c:valAx>
      <c:valAx>
        <c:axId val="15026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1-451C-B314-6668EC324BE3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1_410730'!$E$88:$E$99</c:f>
              <c:numCache>
                <c:formatCode>General</c:formatCode>
                <c:ptCount val="12"/>
                <c:pt idx="0">
                  <c:v>2.0126088797509298E-2</c:v>
                </c:pt>
                <c:pt idx="1">
                  <c:v>0.247183014901495</c:v>
                </c:pt>
                <c:pt idx="2">
                  <c:v>0.19397772412466199</c:v>
                </c:pt>
                <c:pt idx="3">
                  <c:v>0.222115613516532</c:v>
                </c:pt>
                <c:pt idx="4">
                  <c:v>0.108967584719164</c:v>
                </c:pt>
                <c:pt idx="5">
                  <c:v>4.0976784157789298E-2</c:v>
                </c:pt>
                <c:pt idx="6">
                  <c:v>0.110207501118916</c:v>
                </c:pt>
                <c:pt idx="7">
                  <c:v>5.8025725529514599E-2</c:v>
                </c:pt>
                <c:pt idx="8">
                  <c:v>7.4423204799198797E-2</c:v>
                </c:pt>
                <c:pt idx="9">
                  <c:v>0.23763216074459201</c:v>
                </c:pt>
                <c:pt idx="10">
                  <c:v>0.25297020591529301</c:v>
                </c:pt>
                <c:pt idx="11">
                  <c:v>0.16891964148408001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71-451C-B314-6668EC32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2-4034-9313-183733462CC7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1_410730'!$B$88:$B$99</c:f>
              <c:numCache>
                <c:formatCode>General</c:formatCode>
                <c:ptCount val="12"/>
                <c:pt idx="0">
                  <c:v>0.24876353457231101</c:v>
                </c:pt>
                <c:pt idx="1">
                  <c:v>0.219987429047449</c:v>
                </c:pt>
                <c:pt idx="2">
                  <c:v>0.207088697175904</c:v>
                </c:pt>
                <c:pt idx="3">
                  <c:v>0.20282760809472999</c:v>
                </c:pt>
                <c:pt idx="4">
                  <c:v>0.25821864807263301</c:v>
                </c:pt>
                <c:pt idx="5">
                  <c:v>0.31357578247072398</c:v>
                </c:pt>
                <c:pt idx="6">
                  <c:v>0.333053483335428</c:v>
                </c:pt>
                <c:pt idx="7">
                  <c:v>0.338303892182162</c:v>
                </c:pt>
                <c:pt idx="8">
                  <c:v>0.32122943103168999</c:v>
                </c:pt>
                <c:pt idx="9">
                  <c:v>0.29765907929784002</c:v>
                </c:pt>
                <c:pt idx="10">
                  <c:v>0.29113640522276701</c:v>
                </c:pt>
                <c:pt idx="11">
                  <c:v>0.25230062336532699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2-4034-9313-183733462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D-4073-9478-636AD8DD9D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1_410730'!$C$88:$C$99</c:f>
              <c:numCache>
                <c:formatCode>General</c:formatCode>
                <c:ptCount val="12"/>
                <c:pt idx="0">
                  <c:v>0.52163003704873101</c:v>
                </c:pt>
                <c:pt idx="1">
                  <c:v>0.59064730834249202</c:v>
                </c:pt>
                <c:pt idx="2">
                  <c:v>0.56728893199513797</c:v>
                </c:pt>
                <c:pt idx="3">
                  <c:v>0.58774772931910102</c:v>
                </c:pt>
                <c:pt idx="4">
                  <c:v>0.61908888704755505</c:v>
                </c:pt>
                <c:pt idx="5">
                  <c:v>0.67128770237067303</c:v>
                </c:pt>
                <c:pt idx="6">
                  <c:v>0.68341384062193899</c:v>
                </c:pt>
                <c:pt idx="7">
                  <c:v>0.67893625141851999</c:v>
                </c:pt>
                <c:pt idx="8">
                  <c:v>0.65233449779060104</c:v>
                </c:pt>
                <c:pt idx="9">
                  <c:v>0.63284919541254503</c:v>
                </c:pt>
                <c:pt idx="10">
                  <c:v>0.64202807111663796</c:v>
                </c:pt>
                <c:pt idx="11">
                  <c:v>0.57313638240736697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D-4073-9478-636AD8DD9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1D-4073-9478-636AD8DD9D9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1D-4073-9478-636AD8DD9D92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WGEN 4.0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1_410730'!$A$121:$A$140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1_410730'!$B$121:$B$140</c:f>
              <c:numCache>
                <c:formatCode>General</c:formatCode>
                <c:ptCount val="20"/>
                <c:pt idx="0">
                  <c:v>219.9187</c:v>
                </c:pt>
                <c:pt idx="1">
                  <c:v>201.22219999999999</c:v>
                </c:pt>
                <c:pt idx="2">
                  <c:v>201.19589999999999</c:v>
                </c:pt>
                <c:pt idx="3">
                  <c:v>201.1875</c:v>
                </c:pt>
                <c:pt idx="4">
                  <c:v>199.44120000000001</c:v>
                </c:pt>
                <c:pt idx="5">
                  <c:v>195.40110000000001</c:v>
                </c:pt>
                <c:pt idx="6">
                  <c:v>193.39070000000001</c:v>
                </c:pt>
                <c:pt idx="7">
                  <c:v>193.364</c:v>
                </c:pt>
                <c:pt idx="8">
                  <c:v>193.31530000000001</c:v>
                </c:pt>
                <c:pt idx="9">
                  <c:v>193.15539999999999</c:v>
                </c:pt>
                <c:pt idx="10">
                  <c:v>193.018</c:v>
                </c:pt>
                <c:pt idx="11">
                  <c:v>192.8124</c:v>
                </c:pt>
                <c:pt idx="12">
                  <c:v>192.47239999999999</c:v>
                </c:pt>
                <c:pt idx="13">
                  <c:v>192.47210000000001</c:v>
                </c:pt>
                <c:pt idx="14">
                  <c:v>192.4718</c:v>
                </c:pt>
                <c:pt idx="15">
                  <c:v>192.4718</c:v>
                </c:pt>
                <c:pt idx="16">
                  <c:v>192.46969999999999</c:v>
                </c:pt>
                <c:pt idx="17">
                  <c:v>192.422</c:v>
                </c:pt>
                <c:pt idx="18">
                  <c:v>191.81</c:v>
                </c:pt>
                <c:pt idx="19">
                  <c:v>191.7911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C-4689-A2E5-64150B99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2-4972-BF5E-579051849713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1_410730'!$D$146:$D$157</c:f>
              <c:numCache>
                <c:formatCode>General</c:formatCode>
                <c:ptCount val="12"/>
                <c:pt idx="0">
                  <c:v>0.44847326472832799</c:v>
                </c:pt>
                <c:pt idx="1">
                  <c:v>1.8154117669834899</c:v>
                </c:pt>
                <c:pt idx="2">
                  <c:v>2.97751029858214</c:v>
                </c:pt>
                <c:pt idx="3">
                  <c:v>0.75151791979847904</c:v>
                </c:pt>
                <c:pt idx="4">
                  <c:v>1.49522551423523</c:v>
                </c:pt>
                <c:pt idx="5">
                  <c:v>2.8945975654925098</c:v>
                </c:pt>
                <c:pt idx="6">
                  <c:v>2.0340518334075899</c:v>
                </c:pt>
                <c:pt idx="7">
                  <c:v>3.0363374065976401</c:v>
                </c:pt>
                <c:pt idx="8">
                  <c:v>1.28513847684039</c:v>
                </c:pt>
                <c:pt idx="9">
                  <c:v>1.6778108281208699</c:v>
                </c:pt>
                <c:pt idx="10">
                  <c:v>3.3130295812220201</c:v>
                </c:pt>
                <c:pt idx="11">
                  <c:v>1.2133472266252101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2-4972-BF5E-579051849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4-45E7-BC77-1CA0F722E3D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1_410730'!$E$146:$E$157</c:f>
              <c:numCache>
                <c:formatCode>General</c:formatCode>
                <c:ptCount val="12"/>
                <c:pt idx="0">
                  <c:v>2.14827235214024</c:v>
                </c:pt>
                <c:pt idx="1">
                  <c:v>0.47706919329765701</c:v>
                </c:pt>
                <c:pt idx="2">
                  <c:v>2.1946445976454898</c:v>
                </c:pt>
                <c:pt idx="3">
                  <c:v>1.66096526560503</c:v>
                </c:pt>
                <c:pt idx="4">
                  <c:v>6.2175403610689302E-2</c:v>
                </c:pt>
                <c:pt idx="5">
                  <c:v>0.33537622129716799</c:v>
                </c:pt>
                <c:pt idx="6">
                  <c:v>2.3913450353595902</c:v>
                </c:pt>
                <c:pt idx="7">
                  <c:v>0.151032639300058</c:v>
                </c:pt>
                <c:pt idx="8">
                  <c:v>0.51783621486628495</c:v>
                </c:pt>
                <c:pt idx="9">
                  <c:v>1.73707192286578</c:v>
                </c:pt>
                <c:pt idx="10">
                  <c:v>0.15438498259834099</c:v>
                </c:pt>
                <c:pt idx="11">
                  <c:v>2.4629029508441902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4-45E7-BC77-1CA0F722E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0-4A02-BFC6-41426F6BC1D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1_410730'!$B$146:$B$157</c:f>
              <c:numCache>
                <c:formatCode>General</c:formatCode>
                <c:ptCount val="12"/>
                <c:pt idx="0">
                  <c:v>0.38368211461238</c:v>
                </c:pt>
                <c:pt idx="1">
                  <c:v>0.20605651219003199</c:v>
                </c:pt>
                <c:pt idx="2">
                  <c:v>0.22396731801869299</c:v>
                </c:pt>
                <c:pt idx="3">
                  <c:v>0.164370937833303</c:v>
                </c:pt>
                <c:pt idx="4">
                  <c:v>0.350240953604671</c:v>
                </c:pt>
                <c:pt idx="5">
                  <c:v>0.32638254766569802</c:v>
                </c:pt>
                <c:pt idx="6">
                  <c:v>0.464945259283363</c:v>
                </c:pt>
                <c:pt idx="7">
                  <c:v>0.34137738582760402</c:v>
                </c:pt>
                <c:pt idx="8">
                  <c:v>0.39366082978484002</c:v>
                </c:pt>
                <c:pt idx="9">
                  <c:v>0.290769269022711</c:v>
                </c:pt>
                <c:pt idx="10">
                  <c:v>0.30596583123314502</c:v>
                </c:pt>
                <c:pt idx="11">
                  <c:v>0.383663141371682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0-4A02-BFC6-41426F6B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4-4A46-AE98-DE21D753B99C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1_410730'!$C$146:$C$157</c:f>
              <c:numCache>
                <c:formatCode>General</c:formatCode>
                <c:ptCount val="12"/>
                <c:pt idx="0">
                  <c:v>0.48903912495010399</c:v>
                </c:pt>
                <c:pt idx="1">
                  <c:v>0.495245760688656</c:v>
                </c:pt>
                <c:pt idx="2">
                  <c:v>0.65826563213121303</c:v>
                </c:pt>
                <c:pt idx="3">
                  <c:v>0.540228351092786</c:v>
                </c:pt>
                <c:pt idx="4">
                  <c:v>0.47113656579303698</c:v>
                </c:pt>
                <c:pt idx="5">
                  <c:v>0.54314563698128804</c:v>
                </c:pt>
                <c:pt idx="6">
                  <c:v>0.610264779484612</c:v>
                </c:pt>
                <c:pt idx="7">
                  <c:v>0.58193769869496503</c:v>
                </c:pt>
                <c:pt idx="8">
                  <c:v>0.54364103089564197</c:v>
                </c:pt>
                <c:pt idx="9">
                  <c:v>0.62670234391322499</c:v>
                </c:pt>
                <c:pt idx="10">
                  <c:v>0.61120396640154595</c:v>
                </c:pt>
                <c:pt idx="11">
                  <c:v>0.48659902359642998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4-4A46-AE98-DE21D753B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794-4A46-AE98-DE21D753B99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94-4A46-AE98-DE21D753B99C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D-436E-ADA1-0ED701C886BA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1_410730'!$D$180:$D$191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10.5081659330077</c:v>
                </c:pt>
                <c:pt idx="6">
                  <c:v>11.172273975611899</c:v>
                </c:pt>
                <c:pt idx="7">
                  <c:v>9.5950041865610505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D-436E-ADA1-0ED701C88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B-4FB8-9DD2-4D6AAF41AA2A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1_410730'!$E$180:$E$191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7.8598162541043797</c:v>
                </c:pt>
                <c:pt idx="6">
                  <c:v>4.6097902792387</c:v>
                </c:pt>
                <c:pt idx="7">
                  <c:v>0.28863674895972902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B-4FB8-9DD2-4D6AAF41A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Optimising ocurence parameters only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1_410730'!$A$15:$A$33</c:f>
              <c:strCache>
                <c:ptCount val="19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</c:strCache>
            </c:strRef>
          </c:xVal>
          <c:yVal>
            <c:numRef>
              <c:f>'Site 1_410730'!$B$15:$B$33</c:f>
              <c:numCache>
                <c:formatCode>General</c:formatCode>
                <c:ptCount val="19"/>
                <c:pt idx="0">
                  <c:v>354.96710000000002</c:v>
                </c:pt>
                <c:pt idx="1">
                  <c:v>354.00639999999999</c:v>
                </c:pt>
                <c:pt idx="2">
                  <c:v>352.59160000000003</c:v>
                </c:pt>
                <c:pt idx="3">
                  <c:v>351.37459999999999</c:v>
                </c:pt>
                <c:pt idx="4">
                  <c:v>349.51029999999997</c:v>
                </c:pt>
                <c:pt idx="5">
                  <c:v>349.21910000000003</c:v>
                </c:pt>
                <c:pt idx="6">
                  <c:v>278.57220000000001</c:v>
                </c:pt>
                <c:pt idx="7">
                  <c:v>263.69260000000003</c:v>
                </c:pt>
                <c:pt idx="8">
                  <c:v>257.4966</c:v>
                </c:pt>
                <c:pt idx="9">
                  <c:v>257.12400000000002</c:v>
                </c:pt>
                <c:pt idx="10">
                  <c:v>254.3227</c:v>
                </c:pt>
                <c:pt idx="11">
                  <c:v>245.43700000000001</c:v>
                </c:pt>
                <c:pt idx="12">
                  <c:v>244.57249999999999</c:v>
                </c:pt>
                <c:pt idx="13">
                  <c:v>244.13120000000001</c:v>
                </c:pt>
                <c:pt idx="14">
                  <c:v>243.62979999999999</c:v>
                </c:pt>
                <c:pt idx="15">
                  <c:v>243.62979999999999</c:v>
                </c:pt>
                <c:pt idx="16">
                  <c:v>243.62979999999999</c:v>
                </c:pt>
                <c:pt idx="17">
                  <c:v>243.62979999999999</c:v>
                </c:pt>
                <c:pt idx="18">
                  <c:v>243.62979999999999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0-4A1E-B2AD-953CBFE2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563887"/>
        <c:axId val="1555570543"/>
      </c:scatterChart>
      <c:valAx>
        <c:axId val="155556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70543"/>
        <c:crosses val="autoZero"/>
        <c:crossBetween val="midCat"/>
      </c:valAx>
      <c:valAx>
        <c:axId val="15555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6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B-4B63-AF87-93077AB372F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1_410730'!$B$180:$B$191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0.47977156059663401</c:v>
                </c:pt>
                <c:pt idx="6">
                  <c:v>0.64926486611971401</c:v>
                </c:pt>
                <c:pt idx="7">
                  <c:v>9.9913538194629101E-2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B-4B63-AF87-93077AB37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1-449F-941E-B8AFE20FD3B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1_410730'!$C$180:$C$191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7.2042306773965697E-2</c:v>
                </c:pt>
                <c:pt idx="6">
                  <c:v>0.98756506874678895</c:v>
                </c:pt>
                <c:pt idx="7">
                  <c:v>0.67826445130871804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1-449F-941E-B8AFE20FD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9E1-449F-941E-B8AFE20FD3B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E1-449F-941E-B8AFE20FD3B7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TableMaker!$B$16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TableMaker!$A$3:$A$13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TableMaker!$B$17:$B$27</c:f>
              <c:numCache>
                <c:formatCode>0%</c:formatCode>
                <c:ptCount val="11"/>
                <c:pt idx="0">
                  <c:v>1</c:v>
                </c:pt>
                <c:pt idx="1">
                  <c:v>0.91666666666666663</c:v>
                </c:pt>
                <c:pt idx="2">
                  <c:v>1</c:v>
                </c:pt>
                <c:pt idx="3">
                  <c:v>1</c:v>
                </c:pt>
                <c:pt idx="4">
                  <c:v>0.33333333333333331</c:v>
                </c:pt>
                <c:pt idx="5">
                  <c:v>0.83333333333333337</c:v>
                </c:pt>
                <c:pt idx="6">
                  <c:v>0.83333333333333337</c:v>
                </c:pt>
                <c:pt idx="7">
                  <c:v>1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1-4E62-A9A3-FB2A1643BAEC}"/>
            </c:ext>
          </c:extLst>
        </c:ser>
        <c:ser>
          <c:idx val="1"/>
          <c:order val="1"/>
          <c:tx>
            <c:strRef>
              <c:f>TableMaker!$C$16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TableMaker!$A$3:$A$13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TableMaker!$C$17:$C$27</c:f>
              <c:numCache>
                <c:formatCode>0%</c:formatCode>
                <c:ptCount val="11"/>
                <c:pt idx="0">
                  <c:v>0</c:v>
                </c:pt>
                <c:pt idx="1">
                  <c:v>8.3333333333333329E-2</c:v>
                </c:pt>
                <c:pt idx="2">
                  <c:v>0</c:v>
                </c:pt>
                <c:pt idx="3">
                  <c:v>0</c:v>
                </c:pt>
                <c:pt idx="4">
                  <c:v>0.58333333333333337</c:v>
                </c:pt>
                <c:pt idx="5">
                  <c:v>8.3333333333333329E-2</c:v>
                </c:pt>
                <c:pt idx="6">
                  <c:v>0.16666666666666666</c:v>
                </c:pt>
                <c:pt idx="7">
                  <c:v>0</c:v>
                </c:pt>
                <c:pt idx="8">
                  <c:v>0.16666666666666666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1-4E62-A9A3-FB2A1643BAEC}"/>
            </c:ext>
          </c:extLst>
        </c:ser>
        <c:ser>
          <c:idx val="2"/>
          <c:order val="2"/>
          <c:tx>
            <c:strRef>
              <c:f>TableMaker!$D$16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TableMaker!$A$3:$A$13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TableMaker!$D$17:$D$27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41-4E62-A9A3-FB2A1643B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5458832"/>
        <c:axId val="625457584"/>
      </c:barChart>
      <c:catAx>
        <c:axId val="625458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57584"/>
        <c:crosses val="autoZero"/>
        <c:auto val="1"/>
        <c:lblAlgn val="ctr"/>
        <c:lblOffset val="100"/>
        <c:noMultiLvlLbl val="0"/>
      </c:catAx>
      <c:valAx>
        <c:axId val="6254575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588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TableMaker!$R$16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TableMaker!$R$17:$R$27</c:f>
              <c:numCache>
                <c:formatCode>0%</c:formatCode>
                <c:ptCount val="11"/>
                <c:pt idx="0">
                  <c:v>0.83333333333333337</c:v>
                </c:pt>
                <c:pt idx="1">
                  <c:v>0.5</c:v>
                </c:pt>
                <c:pt idx="2">
                  <c:v>0.91666666666666663</c:v>
                </c:pt>
                <c:pt idx="3">
                  <c:v>1</c:v>
                </c:pt>
                <c:pt idx="4">
                  <c:v>0.75</c:v>
                </c:pt>
                <c:pt idx="5">
                  <c:v>0.41666666666666669</c:v>
                </c:pt>
                <c:pt idx="6">
                  <c:v>0.83333333333333337</c:v>
                </c:pt>
                <c:pt idx="7">
                  <c:v>0.75</c:v>
                </c:pt>
                <c:pt idx="8">
                  <c:v>0.66666666666666663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0-4AF0-A749-61D0858FBF2B}"/>
            </c:ext>
          </c:extLst>
        </c:ser>
        <c:ser>
          <c:idx val="1"/>
          <c:order val="1"/>
          <c:tx>
            <c:strRef>
              <c:f>TableMaker!$S$16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TableMaker!$S$17:$S$27</c:f>
              <c:numCache>
                <c:formatCode>0%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8.3333333333333329E-2</c:v>
                </c:pt>
                <c:pt idx="7">
                  <c:v>8.3333333333333329E-2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0-4AF0-A749-61D0858FBF2B}"/>
            </c:ext>
          </c:extLst>
        </c:ser>
        <c:ser>
          <c:idx val="2"/>
          <c:order val="2"/>
          <c:tx>
            <c:strRef>
              <c:f>TableMaker!$T$16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TableMaker!$T$17:$T$27</c:f>
              <c:numCache>
                <c:formatCode>0%</c:formatCode>
                <c:ptCount val="11"/>
                <c:pt idx="0">
                  <c:v>0.16666666666666666</c:v>
                </c:pt>
                <c:pt idx="1">
                  <c:v>0</c:v>
                </c:pt>
                <c:pt idx="2">
                  <c:v>8.3333333333333329E-2</c:v>
                </c:pt>
                <c:pt idx="3">
                  <c:v>0</c:v>
                </c:pt>
                <c:pt idx="4">
                  <c:v>8.3333333333333329E-2</c:v>
                </c:pt>
                <c:pt idx="5">
                  <c:v>0.41666666666666669</c:v>
                </c:pt>
                <c:pt idx="6">
                  <c:v>8.3333333333333329E-2</c:v>
                </c:pt>
                <c:pt idx="7">
                  <c:v>0.16666666666666666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D0-4AF0-A749-61D0858FB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9566576"/>
        <c:axId val="1259565328"/>
      </c:barChart>
      <c:catAx>
        <c:axId val="125956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5328"/>
        <c:crosses val="autoZero"/>
        <c:auto val="1"/>
        <c:lblAlgn val="ctr"/>
        <c:lblOffset val="100"/>
        <c:noMultiLvlLbl val="0"/>
      </c:catAx>
      <c:valAx>
        <c:axId val="1259565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65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21028146306404"/>
          <c:y val="6.4932650386249333E-2"/>
          <c:w val="0.66886613949365259"/>
          <c:h val="0.5791062211413362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TableMaker!$B$40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TableMaker!$A$33:$A$37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TableMaker!$B$41:$B$45</c:f>
              <c:numCache>
                <c:formatCode>0%</c:formatCode>
                <c:ptCount val="5"/>
                <c:pt idx="0">
                  <c:v>0.33333333333333331</c:v>
                </c:pt>
                <c:pt idx="1">
                  <c:v>0.58333333333333337</c:v>
                </c:pt>
                <c:pt idx="2">
                  <c:v>0.75</c:v>
                </c:pt>
                <c:pt idx="3">
                  <c:v>0.5</c:v>
                </c:pt>
                <c:pt idx="4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A-4605-981F-9752CEA96A1F}"/>
            </c:ext>
          </c:extLst>
        </c:ser>
        <c:ser>
          <c:idx val="1"/>
          <c:order val="1"/>
          <c:tx>
            <c:strRef>
              <c:f>TableMaker!$C$40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TableMaker!$A$33:$A$37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TableMaker!$C$41:$C$45</c:f>
              <c:numCache>
                <c:formatCode>0%</c:formatCode>
                <c:ptCount val="5"/>
                <c:pt idx="0">
                  <c:v>8.3333333333333329E-2</c:v>
                </c:pt>
                <c:pt idx="1">
                  <c:v>0.25</c:v>
                </c:pt>
                <c:pt idx="2">
                  <c:v>8.3333333333333329E-2</c:v>
                </c:pt>
                <c:pt idx="3">
                  <c:v>0.41666666666666669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A-4605-981F-9752CEA96A1F}"/>
            </c:ext>
          </c:extLst>
        </c:ser>
        <c:ser>
          <c:idx val="2"/>
          <c:order val="2"/>
          <c:tx>
            <c:strRef>
              <c:f>TableMaker!$D$40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TableMaker!$A$33:$A$37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TableMaker!$D$41:$D$45</c:f>
              <c:numCache>
                <c:formatCode>0%</c:formatCode>
                <c:ptCount val="5"/>
                <c:pt idx="0">
                  <c:v>0.58333333333333337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8.3333333333333329E-2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BA-4605-981F-9752CEA96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8016832"/>
        <c:axId val="1148017664"/>
      </c:barChart>
      <c:catAx>
        <c:axId val="114801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17664"/>
        <c:crosses val="autoZero"/>
        <c:auto val="1"/>
        <c:lblAlgn val="ctr"/>
        <c:lblOffset val="100"/>
        <c:noMultiLvlLbl val="0"/>
      </c:catAx>
      <c:valAx>
        <c:axId val="11480176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168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878195131000508"/>
          <c:y val="5.0925925925925923E-2"/>
          <c:w val="0.62236745192078113"/>
          <c:h val="0.620641844211884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TableMaker!$R$40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TableMaker!$Q$33:$Q$37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TableMaker!$R$41:$R$45</c:f>
              <c:numCache>
                <c:formatCode>0%</c:formatCode>
                <c:ptCount val="5"/>
                <c:pt idx="0">
                  <c:v>0.91666666666666663</c:v>
                </c:pt>
                <c:pt idx="1">
                  <c:v>0.83333333333333337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D-47DC-BB54-50F0D54C8CD4}"/>
            </c:ext>
          </c:extLst>
        </c:ser>
        <c:ser>
          <c:idx val="1"/>
          <c:order val="1"/>
          <c:tx>
            <c:strRef>
              <c:f>TableMaker!$S$40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TableMaker!$Q$33:$Q$37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TableMaker!$S$41:$S$45</c:f>
              <c:numCache>
                <c:formatCode>0%</c:formatCode>
                <c:ptCount val="5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D-47DC-BB54-50F0D54C8CD4}"/>
            </c:ext>
          </c:extLst>
        </c:ser>
        <c:ser>
          <c:idx val="2"/>
          <c:order val="2"/>
          <c:tx>
            <c:strRef>
              <c:f>TableMaker!$T$40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TableMaker!$Q$33:$Q$37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TableMaker!$T$41:$T$45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2D-47DC-BB54-50F0D54C8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821856"/>
        <c:axId val="1086826848"/>
      </c:barChart>
      <c:catAx>
        <c:axId val="108682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6848"/>
        <c:crosses val="autoZero"/>
        <c:auto val="1"/>
        <c:lblAlgn val="ctr"/>
        <c:lblOffset val="100"/>
        <c:noMultiLvlLbl val="0"/>
      </c:catAx>
      <c:valAx>
        <c:axId val="10868268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18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TableMaker!$R$16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TableMaker!$R$17:$R$27</c:f>
              <c:numCache>
                <c:formatCode>0%</c:formatCode>
                <c:ptCount val="11"/>
                <c:pt idx="0">
                  <c:v>0.83333333333333337</c:v>
                </c:pt>
                <c:pt idx="1">
                  <c:v>0.5</c:v>
                </c:pt>
                <c:pt idx="2">
                  <c:v>0.91666666666666663</c:v>
                </c:pt>
                <c:pt idx="3">
                  <c:v>1</c:v>
                </c:pt>
                <c:pt idx="4">
                  <c:v>0.75</c:v>
                </c:pt>
                <c:pt idx="5">
                  <c:v>0.41666666666666669</c:v>
                </c:pt>
                <c:pt idx="6">
                  <c:v>0.83333333333333337</c:v>
                </c:pt>
                <c:pt idx="7">
                  <c:v>0.75</c:v>
                </c:pt>
                <c:pt idx="8">
                  <c:v>0.66666666666666663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4-4FBF-8C2B-0B859CA7BBD8}"/>
            </c:ext>
          </c:extLst>
        </c:ser>
        <c:ser>
          <c:idx val="1"/>
          <c:order val="1"/>
          <c:tx>
            <c:strRef>
              <c:f>TableMaker!$S$16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TableMaker!$S$17:$S$27</c:f>
              <c:numCache>
                <c:formatCode>0%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8.3333333333333329E-2</c:v>
                </c:pt>
                <c:pt idx="7">
                  <c:v>8.3333333333333329E-2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94-4FBF-8C2B-0B859CA7BBD8}"/>
            </c:ext>
          </c:extLst>
        </c:ser>
        <c:ser>
          <c:idx val="2"/>
          <c:order val="2"/>
          <c:tx>
            <c:strRef>
              <c:f>TableMaker!$T$16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TableMaker!$T$17:$T$27</c:f>
              <c:numCache>
                <c:formatCode>0%</c:formatCode>
                <c:ptCount val="11"/>
                <c:pt idx="0">
                  <c:v>0.16666666666666666</c:v>
                </c:pt>
                <c:pt idx="1">
                  <c:v>0</c:v>
                </c:pt>
                <c:pt idx="2">
                  <c:v>8.3333333333333329E-2</c:v>
                </c:pt>
                <c:pt idx="3">
                  <c:v>0</c:v>
                </c:pt>
                <c:pt idx="4">
                  <c:v>8.3333333333333329E-2</c:v>
                </c:pt>
                <c:pt idx="5">
                  <c:v>0.41666666666666669</c:v>
                </c:pt>
                <c:pt idx="6">
                  <c:v>8.3333333333333329E-2</c:v>
                </c:pt>
                <c:pt idx="7">
                  <c:v>0.16666666666666666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94-4FBF-8C2B-0B859CA7B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9566576"/>
        <c:axId val="1259565328"/>
      </c:barChart>
      <c:catAx>
        <c:axId val="125956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5328"/>
        <c:crosses val="autoZero"/>
        <c:auto val="1"/>
        <c:lblAlgn val="ctr"/>
        <c:lblOffset val="100"/>
        <c:noMultiLvlLbl val="0"/>
      </c:catAx>
      <c:valAx>
        <c:axId val="1259565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65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CASEResult!$B$154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0CD-4F07-97C0-CBFC071B867B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CASEResult!$C$154</c:f>
              <c:numCache>
                <c:formatCode>0%</c:formatCode>
                <c:ptCount val="1"/>
                <c:pt idx="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0CD-4F07-97C0-CBFC071B867B}"/>
            </c:ext>
          </c:extLst>
        </c:ser>
        <c:ser>
          <c:idx val="2"/>
          <c:order val="2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CASEResult!$D$154</c:f>
              <c:numCache>
                <c:formatCode>0%</c:formatCode>
                <c:ptCount val="1"/>
                <c:pt idx="0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0CD-4F07-97C0-CBFC071B86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D-4DB3-8F28-C50FECB77D39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1_410730'!$N$29:$N$40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D-4DB3-8F28-C50FECB77D39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'Site 1_410730'!$T$29:$T$40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D-4DB3-8F28-C50FECB77D39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1_410730'!$T$15:$T$26</c:f>
              <c:numCache>
                <c:formatCode>General</c:formatCode>
                <c:ptCount val="12"/>
                <c:pt idx="0">
                  <c:v>0.24281535469403701</c:v>
                </c:pt>
                <c:pt idx="1">
                  <c:v>0.22770702116837299</c:v>
                </c:pt>
                <c:pt idx="2">
                  <c:v>0.207856237739656</c:v>
                </c:pt>
                <c:pt idx="3">
                  <c:v>0.20657197431836</c:v>
                </c:pt>
                <c:pt idx="4">
                  <c:v>0.26147096995062202</c:v>
                </c:pt>
                <c:pt idx="5">
                  <c:v>0.313856550161348</c:v>
                </c:pt>
                <c:pt idx="6">
                  <c:v>0.34663647213886001</c:v>
                </c:pt>
                <c:pt idx="7">
                  <c:v>0.35022641404092802</c:v>
                </c:pt>
                <c:pt idx="8">
                  <c:v>0.341276432193581</c:v>
                </c:pt>
                <c:pt idx="9">
                  <c:v>0.29131824789453997</c:v>
                </c:pt>
                <c:pt idx="10">
                  <c:v>0.29296704912500299</c:v>
                </c:pt>
                <c:pt idx="11">
                  <c:v>0.26784852857098901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F4D-4DB3-8F28-C50FECB77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8-4D3C-B11A-E6855FEB7737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1_410730'!$O$29:$O$40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8-4D3C-B11A-E6855FEB7737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1_410730'!$U$29:$U$40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8-4D3C-B11A-E6855FEB773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1_410730'!$U$15:$U$26</c:f>
              <c:numCache>
                <c:formatCode>General</c:formatCode>
                <c:ptCount val="12"/>
                <c:pt idx="0">
                  <c:v>0.533259850515866</c:v>
                </c:pt>
                <c:pt idx="1">
                  <c:v>0.60256606186793105</c:v>
                </c:pt>
                <c:pt idx="2">
                  <c:v>0.56679160252829297</c:v>
                </c:pt>
                <c:pt idx="3">
                  <c:v>0.59166397945188798</c:v>
                </c:pt>
                <c:pt idx="4">
                  <c:v>0.61742869752333995</c:v>
                </c:pt>
                <c:pt idx="5">
                  <c:v>0.67351014675830201</c:v>
                </c:pt>
                <c:pt idx="6">
                  <c:v>0.69602736561356204</c:v>
                </c:pt>
                <c:pt idx="7">
                  <c:v>0.69261371257513904</c:v>
                </c:pt>
                <c:pt idx="8">
                  <c:v>0.64059196027496501</c:v>
                </c:pt>
                <c:pt idx="9">
                  <c:v>0.62045221441351395</c:v>
                </c:pt>
                <c:pt idx="10">
                  <c:v>0.63593131592520802</c:v>
                </c:pt>
                <c:pt idx="11">
                  <c:v>0.563491670747995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8-4D3C-B11A-E6855FEB7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9-460B-A4AB-79626EB28192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1_410730'!$P$29:$P$40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9-460B-A4AB-79626EB28192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1_410730'!$V$29:$V$40</c:f>
              <c:numCache>
                <c:formatCode>General</c:formatCode>
                <c:ptCount val="12"/>
                <c:pt idx="0">
                  <c:v>0.38318517250039003</c:v>
                </c:pt>
                <c:pt idx="1">
                  <c:v>0.363013161590168</c:v>
                </c:pt>
                <c:pt idx="2">
                  <c:v>0.25199897380467401</c:v>
                </c:pt>
                <c:pt idx="3">
                  <c:v>0.30864495420434601</c:v>
                </c:pt>
                <c:pt idx="4">
                  <c:v>0.34462635645541001</c:v>
                </c:pt>
                <c:pt idx="5">
                  <c:v>0.37168746030361</c:v>
                </c:pt>
                <c:pt idx="6">
                  <c:v>0.314904773390491</c:v>
                </c:pt>
                <c:pt idx="7">
                  <c:v>0.43095798561750998</c:v>
                </c:pt>
                <c:pt idx="8">
                  <c:v>0.48809069569528302</c:v>
                </c:pt>
                <c:pt idx="9">
                  <c:v>0.48922570931136</c:v>
                </c:pt>
                <c:pt idx="10">
                  <c:v>0.51627818474889597</c:v>
                </c:pt>
                <c:pt idx="11">
                  <c:v>0.38863223718832701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9-460B-A4AB-79626EB281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1_410730'!$V$15:$V$26</c:f>
              <c:numCache>
                <c:formatCode>General</c:formatCode>
                <c:ptCount val="12"/>
                <c:pt idx="0">
                  <c:v>0.40824169530589999</c:v>
                </c:pt>
                <c:pt idx="1">
                  <c:v>0.39265060621611902</c:v>
                </c:pt>
                <c:pt idx="2">
                  <c:v>0.23331007299024101</c:v>
                </c:pt>
                <c:pt idx="3">
                  <c:v>0.333893460080324</c:v>
                </c:pt>
                <c:pt idx="4">
                  <c:v>0.36422287249034102</c:v>
                </c:pt>
                <c:pt idx="5">
                  <c:v>0.38477223683533701</c:v>
                </c:pt>
                <c:pt idx="6">
                  <c:v>0.32076259016909803</c:v>
                </c:pt>
                <c:pt idx="7">
                  <c:v>0.45344004611721</c:v>
                </c:pt>
                <c:pt idx="8">
                  <c:v>0.50114026609361195</c:v>
                </c:pt>
                <c:pt idx="9">
                  <c:v>0.50346274320293405</c:v>
                </c:pt>
                <c:pt idx="10">
                  <c:v>0.53712509265173003</c:v>
                </c:pt>
                <c:pt idx="11">
                  <c:v>0.40411384758674201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09-460B-A4AB-79626EB28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7-433A-ABDF-C21A2628F8DF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1_410730'!$Q$29:$Q$40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7-433A-ABDF-C21A2628F8DF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1_410730'!$W$29:$W$40</c:f>
              <c:numCache>
                <c:formatCode>General</c:formatCode>
                <c:ptCount val="12"/>
                <c:pt idx="0">
                  <c:v>4.4849062502158303E-2</c:v>
                </c:pt>
                <c:pt idx="1">
                  <c:v>5.2585054692211398E-2</c:v>
                </c:pt>
                <c:pt idx="2">
                  <c:v>3.3840258592919503E-2</c:v>
                </c:pt>
                <c:pt idx="3">
                  <c:v>4.3509566409018499E-2</c:v>
                </c:pt>
                <c:pt idx="4">
                  <c:v>5.9723047807559701E-2</c:v>
                </c:pt>
                <c:pt idx="5">
                  <c:v>6.0886377360380703E-2</c:v>
                </c:pt>
                <c:pt idx="6">
                  <c:v>5.2467990050057797E-2</c:v>
                </c:pt>
                <c:pt idx="7">
                  <c:v>6.4520612486696494E-2</c:v>
                </c:pt>
                <c:pt idx="8">
                  <c:v>6.8529390364364007E-2</c:v>
                </c:pt>
                <c:pt idx="9">
                  <c:v>6.6835554521894699E-2</c:v>
                </c:pt>
                <c:pt idx="10">
                  <c:v>7.47808141107945E-2</c:v>
                </c:pt>
                <c:pt idx="11">
                  <c:v>5.5237993935485299E-2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7-433A-ABDF-C21A2628F8DF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1_410730'!$W$15:$W$26</c:f>
              <c:numCache>
                <c:formatCode>General</c:formatCode>
                <c:ptCount val="12"/>
                <c:pt idx="0">
                  <c:v>6.1420815695822098E-2</c:v>
                </c:pt>
                <c:pt idx="1">
                  <c:v>6.3188097282546499E-2</c:v>
                </c:pt>
                <c:pt idx="2">
                  <c:v>6.12550942620156E-2</c:v>
                </c:pt>
                <c:pt idx="3">
                  <c:v>3.2088769938455601E-2</c:v>
                </c:pt>
                <c:pt idx="4">
                  <c:v>5.5542939586383497E-2</c:v>
                </c:pt>
                <c:pt idx="5">
                  <c:v>5.6048293230471002E-2</c:v>
                </c:pt>
                <c:pt idx="6">
                  <c:v>4.9652657350137797E-2</c:v>
                </c:pt>
                <c:pt idx="7">
                  <c:v>6.01807832300374E-2</c:v>
                </c:pt>
                <c:pt idx="8">
                  <c:v>7.7706160363348403E-2</c:v>
                </c:pt>
                <c:pt idx="9">
                  <c:v>0.102873547765182</c:v>
                </c:pt>
                <c:pt idx="10">
                  <c:v>7.9403280861347098E-2</c:v>
                </c:pt>
                <c:pt idx="11">
                  <c:v>7.7270355189961795E-2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7-433A-ABDF-C21A2628F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all parameters at once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1_410730'!$A$49:$A$56</c:f>
              <c:strCache>
                <c:ptCount val="8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</c:strCache>
            </c:strRef>
          </c:xVal>
          <c:yVal>
            <c:numRef>
              <c:f>'Site 1_410730'!$B$49:$B$56</c:f>
              <c:numCache>
                <c:formatCode>General</c:formatCode>
                <c:ptCount val="8"/>
                <c:pt idx="0">
                  <c:v>125.3005</c:v>
                </c:pt>
                <c:pt idx="1">
                  <c:v>95.789739999999995</c:v>
                </c:pt>
                <c:pt idx="2">
                  <c:v>81.903270000000006</c:v>
                </c:pt>
                <c:pt idx="3">
                  <c:v>81.69838</c:v>
                </c:pt>
                <c:pt idx="4">
                  <c:v>81.692019999999999</c:v>
                </c:pt>
                <c:pt idx="5">
                  <c:v>81.684169999999995</c:v>
                </c:pt>
                <c:pt idx="6">
                  <c:v>78.686400000000006</c:v>
                </c:pt>
                <c:pt idx="7">
                  <c:v>77.969909999999999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B-4960-8D55-D1CB4094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09600"/>
        <c:axId val="1224715008"/>
      </c:scatterChart>
      <c:valAx>
        <c:axId val="12247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15008"/>
        <c:crosses val="autoZero"/>
        <c:crossBetween val="midCat"/>
      </c:valAx>
      <c:valAx>
        <c:axId val="12247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WGEN 2.0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1_410730'!$A$62:$A$81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1_410730'!$B$62:$B$81</c:f>
              <c:numCache>
                <c:formatCode>General</c:formatCode>
                <c:ptCount val="20"/>
                <c:pt idx="0">
                  <c:v>1347.6310000000001</c:v>
                </c:pt>
                <c:pt idx="1">
                  <c:v>1239.0129999999999</c:v>
                </c:pt>
                <c:pt idx="2">
                  <c:v>1131.615</c:v>
                </c:pt>
                <c:pt idx="3">
                  <c:v>1076.588</c:v>
                </c:pt>
                <c:pt idx="4">
                  <c:v>1076.0989999999999</c:v>
                </c:pt>
                <c:pt idx="5">
                  <c:v>425.49489999999997</c:v>
                </c:pt>
                <c:pt idx="6">
                  <c:v>412.91629999999998</c:v>
                </c:pt>
                <c:pt idx="7">
                  <c:v>384.40390000000002</c:v>
                </c:pt>
                <c:pt idx="8">
                  <c:v>381.79790000000003</c:v>
                </c:pt>
                <c:pt idx="9">
                  <c:v>381.70139999999998</c:v>
                </c:pt>
                <c:pt idx="10">
                  <c:v>369.66090000000003</c:v>
                </c:pt>
                <c:pt idx="11">
                  <c:v>366.90469999999999</c:v>
                </c:pt>
                <c:pt idx="12">
                  <c:v>366.90280000000001</c:v>
                </c:pt>
                <c:pt idx="13">
                  <c:v>365.73590000000002</c:v>
                </c:pt>
                <c:pt idx="14">
                  <c:v>365.56659999999999</c:v>
                </c:pt>
                <c:pt idx="15">
                  <c:v>364.13909999999998</c:v>
                </c:pt>
                <c:pt idx="16">
                  <c:v>361.17739999999998</c:v>
                </c:pt>
                <c:pt idx="17">
                  <c:v>359.78059999999999</c:v>
                </c:pt>
                <c:pt idx="18">
                  <c:v>353.36419999999998</c:v>
                </c:pt>
                <c:pt idx="19">
                  <c:v>328.82209999999998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A-4EDE-A4F9-9E97D767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F-4910-929F-192A84957B5E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1_410730'!$D$88:$D$99</c:f>
              <c:numCache>
                <c:formatCode>General</c:formatCode>
                <c:ptCount val="12"/>
                <c:pt idx="0">
                  <c:v>0.64646630066537503</c:v>
                </c:pt>
                <c:pt idx="1">
                  <c:v>0.28150230089809403</c:v>
                </c:pt>
                <c:pt idx="2">
                  <c:v>0.147077396809531</c:v>
                </c:pt>
                <c:pt idx="3">
                  <c:v>0.26083014191157899</c:v>
                </c:pt>
                <c:pt idx="4">
                  <c:v>0.33957360635193401</c:v>
                </c:pt>
                <c:pt idx="5">
                  <c:v>0.60211184127404405</c:v>
                </c:pt>
                <c:pt idx="6">
                  <c:v>0.44121011533986199</c:v>
                </c:pt>
                <c:pt idx="7">
                  <c:v>0.47235056340581999</c:v>
                </c:pt>
                <c:pt idx="8">
                  <c:v>0.57819645635368899</c:v>
                </c:pt>
                <c:pt idx="9">
                  <c:v>0.52266486821604596</c:v>
                </c:pt>
                <c:pt idx="10">
                  <c:v>0.480236828686673</c:v>
                </c:pt>
                <c:pt idx="11">
                  <c:v>0.49197669235243702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8F-4910-929F-192A8495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2A41AF55-39A0-4121-B74A-3FA5CDF87BE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Original OF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Original OF</a:t>
              </a:r>
            </a:p>
          </cx:txPr>
        </cx:title>
        <cx:tickLabels/>
        <cx:numFmt formatCode="@" sourceLinked="0"/>
      </cx:axis>
      <cx:axis id="1">
        <cx:valScaling min="40"/>
        <cx:title>
          <cx:tx>
            <cx:txData>
              <cx:v>Time (ms)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(ms)</a:t>
              </a:r>
            </a:p>
          </cx:txPr>
        </cx:title>
        <cx:majorGridlines/>
        <cx:tickLabels/>
        <cx:numFmt formatCode="General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1.png"/><Relationship Id="rId3" Type="http://schemas.openxmlformats.org/officeDocument/2006/relationships/chart" Target="../charts/chart3.xml"/><Relationship Id="rId21" Type="http://schemas.openxmlformats.org/officeDocument/2006/relationships/chart" Target="../charts/chart2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1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8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microsoft.com/office/2014/relationships/chartEx" Target="../charts/chartEx1.xml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png"/><Relationship Id="rId18" Type="http://schemas.openxmlformats.org/officeDocument/2006/relationships/image" Target="../media/image37.png"/><Relationship Id="rId26" Type="http://schemas.openxmlformats.org/officeDocument/2006/relationships/image" Target="../media/image44.png"/><Relationship Id="rId3" Type="http://schemas.openxmlformats.org/officeDocument/2006/relationships/image" Target="../media/image22.png"/><Relationship Id="rId21" Type="http://schemas.openxmlformats.org/officeDocument/2006/relationships/image" Target="../media/image40.png"/><Relationship Id="rId34" Type="http://schemas.openxmlformats.org/officeDocument/2006/relationships/image" Target="../media/image51.png"/><Relationship Id="rId7" Type="http://schemas.openxmlformats.org/officeDocument/2006/relationships/image" Target="../media/image26.png"/><Relationship Id="rId12" Type="http://schemas.openxmlformats.org/officeDocument/2006/relationships/image" Target="../media/image31.png"/><Relationship Id="rId17" Type="http://schemas.openxmlformats.org/officeDocument/2006/relationships/image" Target="../media/image36.png"/><Relationship Id="rId25" Type="http://schemas.openxmlformats.org/officeDocument/2006/relationships/image" Target="../media/image43.png"/><Relationship Id="rId33" Type="http://schemas.openxmlformats.org/officeDocument/2006/relationships/chart" Target="../charts/chart27.xml"/><Relationship Id="rId2" Type="http://schemas.openxmlformats.org/officeDocument/2006/relationships/image" Target="../media/image21.png"/><Relationship Id="rId16" Type="http://schemas.openxmlformats.org/officeDocument/2006/relationships/image" Target="../media/image35.png"/><Relationship Id="rId20" Type="http://schemas.openxmlformats.org/officeDocument/2006/relationships/image" Target="../media/image39.png"/><Relationship Id="rId29" Type="http://schemas.openxmlformats.org/officeDocument/2006/relationships/image" Target="../media/image47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11" Type="http://schemas.openxmlformats.org/officeDocument/2006/relationships/image" Target="../media/image30.png"/><Relationship Id="rId24" Type="http://schemas.openxmlformats.org/officeDocument/2006/relationships/image" Target="../media/image42.png"/><Relationship Id="rId32" Type="http://schemas.openxmlformats.org/officeDocument/2006/relationships/image" Target="../media/image50.png"/><Relationship Id="rId5" Type="http://schemas.openxmlformats.org/officeDocument/2006/relationships/image" Target="../media/image24.png"/><Relationship Id="rId15" Type="http://schemas.openxmlformats.org/officeDocument/2006/relationships/image" Target="../media/image34.png"/><Relationship Id="rId23" Type="http://schemas.openxmlformats.org/officeDocument/2006/relationships/image" Target="../media/image41.png"/><Relationship Id="rId28" Type="http://schemas.openxmlformats.org/officeDocument/2006/relationships/image" Target="../media/image46.png"/><Relationship Id="rId36" Type="http://schemas.openxmlformats.org/officeDocument/2006/relationships/image" Target="../media/image53.png"/><Relationship Id="rId10" Type="http://schemas.openxmlformats.org/officeDocument/2006/relationships/image" Target="../media/image29.png"/><Relationship Id="rId19" Type="http://schemas.openxmlformats.org/officeDocument/2006/relationships/image" Target="../media/image38.png"/><Relationship Id="rId31" Type="http://schemas.openxmlformats.org/officeDocument/2006/relationships/image" Target="../media/image49.png"/><Relationship Id="rId4" Type="http://schemas.openxmlformats.org/officeDocument/2006/relationships/image" Target="../media/image23.png"/><Relationship Id="rId9" Type="http://schemas.openxmlformats.org/officeDocument/2006/relationships/image" Target="../media/image28.png"/><Relationship Id="rId14" Type="http://schemas.openxmlformats.org/officeDocument/2006/relationships/image" Target="../media/image33.png"/><Relationship Id="rId22" Type="http://schemas.openxmlformats.org/officeDocument/2006/relationships/chart" Target="../charts/chart26.xml"/><Relationship Id="rId27" Type="http://schemas.openxmlformats.org/officeDocument/2006/relationships/image" Target="../media/image45.png"/><Relationship Id="rId30" Type="http://schemas.openxmlformats.org/officeDocument/2006/relationships/image" Target="../media/image48.png"/><Relationship Id="rId35" Type="http://schemas.openxmlformats.org/officeDocument/2006/relationships/image" Target="../media/image52.png"/><Relationship Id="rId8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6.png"/><Relationship Id="rId18" Type="http://schemas.openxmlformats.org/officeDocument/2006/relationships/image" Target="../media/image71.png"/><Relationship Id="rId26" Type="http://schemas.openxmlformats.org/officeDocument/2006/relationships/image" Target="../media/image79.png"/><Relationship Id="rId39" Type="http://schemas.openxmlformats.org/officeDocument/2006/relationships/image" Target="../media/image92.png"/><Relationship Id="rId21" Type="http://schemas.openxmlformats.org/officeDocument/2006/relationships/image" Target="../media/image74.png"/><Relationship Id="rId34" Type="http://schemas.openxmlformats.org/officeDocument/2006/relationships/image" Target="../media/image87.png"/><Relationship Id="rId42" Type="http://schemas.openxmlformats.org/officeDocument/2006/relationships/image" Target="../media/image95.png"/><Relationship Id="rId47" Type="http://schemas.openxmlformats.org/officeDocument/2006/relationships/image" Target="../media/image100.png"/><Relationship Id="rId50" Type="http://schemas.openxmlformats.org/officeDocument/2006/relationships/image" Target="../media/image103.png"/><Relationship Id="rId7" Type="http://schemas.openxmlformats.org/officeDocument/2006/relationships/image" Target="../media/image60.png"/><Relationship Id="rId2" Type="http://schemas.openxmlformats.org/officeDocument/2006/relationships/image" Target="../media/image55.png"/><Relationship Id="rId16" Type="http://schemas.openxmlformats.org/officeDocument/2006/relationships/image" Target="../media/image69.png"/><Relationship Id="rId29" Type="http://schemas.openxmlformats.org/officeDocument/2006/relationships/image" Target="../media/image82.png"/><Relationship Id="rId11" Type="http://schemas.openxmlformats.org/officeDocument/2006/relationships/image" Target="../media/image64.png"/><Relationship Id="rId24" Type="http://schemas.openxmlformats.org/officeDocument/2006/relationships/image" Target="../media/image77.png"/><Relationship Id="rId32" Type="http://schemas.openxmlformats.org/officeDocument/2006/relationships/image" Target="../media/image85.png"/><Relationship Id="rId37" Type="http://schemas.openxmlformats.org/officeDocument/2006/relationships/image" Target="../media/image90.png"/><Relationship Id="rId40" Type="http://schemas.openxmlformats.org/officeDocument/2006/relationships/image" Target="../media/image93.png"/><Relationship Id="rId45" Type="http://schemas.openxmlformats.org/officeDocument/2006/relationships/image" Target="../media/image98.png"/><Relationship Id="rId53" Type="http://schemas.openxmlformats.org/officeDocument/2006/relationships/image" Target="../media/image106.png"/><Relationship Id="rId5" Type="http://schemas.openxmlformats.org/officeDocument/2006/relationships/image" Target="../media/image58.png"/><Relationship Id="rId10" Type="http://schemas.openxmlformats.org/officeDocument/2006/relationships/image" Target="../media/image63.png"/><Relationship Id="rId19" Type="http://schemas.openxmlformats.org/officeDocument/2006/relationships/image" Target="../media/image72.png"/><Relationship Id="rId31" Type="http://schemas.openxmlformats.org/officeDocument/2006/relationships/image" Target="../media/image84.png"/><Relationship Id="rId44" Type="http://schemas.openxmlformats.org/officeDocument/2006/relationships/image" Target="../media/image97.png"/><Relationship Id="rId52" Type="http://schemas.openxmlformats.org/officeDocument/2006/relationships/image" Target="../media/image105.png"/><Relationship Id="rId4" Type="http://schemas.openxmlformats.org/officeDocument/2006/relationships/image" Target="../media/image57.png"/><Relationship Id="rId9" Type="http://schemas.openxmlformats.org/officeDocument/2006/relationships/image" Target="../media/image62.png"/><Relationship Id="rId14" Type="http://schemas.openxmlformats.org/officeDocument/2006/relationships/image" Target="../media/image67.png"/><Relationship Id="rId22" Type="http://schemas.openxmlformats.org/officeDocument/2006/relationships/image" Target="../media/image75.png"/><Relationship Id="rId27" Type="http://schemas.openxmlformats.org/officeDocument/2006/relationships/image" Target="../media/image80.png"/><Relationship Id="rId30" Type="http://schemas.openxmlformats.org/officeDocument/2006/relationships/image" Target="../media/image83.png"/><Relationship Id="rId35" Type="http://schemas.openxmlformats.org/officeDocument/2006/relationships/image" Target="../media/image88.png"/><Relationship Id="rId43" Type="http://schemas.openxmlformats.org/officeDocument/2006/relationships/image" Target="../media/image96.png"/><Relationship Id="rId48" Type="http://schemas.openxmlformats.org/officeDocument/2006/relationships/image" Target="../media/image101.png"/><Relationship Id="rId8" Type="http://schemas.openxmlformats.org/officeDocument/2006/relationships/image" Target="../media/image61.png"/><Relationship Id="rId51" Type="http://schemas.openxmlformats.org/officeDocument/2006/relationships/image" Target="../media/image104.png"/><Relationship Id="rId3" Type="http://schemas.openxmlformats.org/officeDocument/2006/relationships/image" Target="../media/image56.png"/><Relationship Id="rId12" Type="http://schemas.openxmlformats.org/officeDocument/2006/relationships/image" Target="../media/image65.png"/><Relationship Id="rId17" Type="http://schemas.openxmlformats.org/officeDocument/2006/relationships/image" Target="../media/image70.png"/><Relationship Id="rId25" Type="http://schemas.openxmlformats.org/officeDocument/2006/relationships/image" Target="../media/image78.png"/><Relationship Id="rId33" Type="http://schemas.openxmlformats.org/officeDocument/2006/relationships/image" Target="../media/image86.png"/><Relationship Id="rId38" Type="http://schemas.openxmlformats.org/officeDocument/2006/relationships/image" Target="../media/image91.png"/><Relationship Id="rId46" Type="http://schemas.openxmlformats.org/officeDocument/2006/relationships/image" Target="../media/image99.png"/><Relationship Id="rId20" Type="http://schemas.openxmlformats.org/officeDocument/2006/relationships/image" Target="../media/image73.png"/><Relationship Id="rId41" Type="http://schemas.openxmlformats.org/officeDocument/2006/relationships/image" Target="../media/image94.png"/><Relationship Id="rId54" Type="http://schemas.openxmlformats.org/officeDocument/2006/relationships/image" Target="../media/image107.png"/><Relationship Id="rId1" Type="http://schemas.openxmlformats.org/officeDocument/2006/relationships/image" Target="../media/image54.png"/><Relationship Id="rId6" Type="http://schemas.openxmlformats.org/officeDocument/2006/relationships/image" Target="../media/image59.png"/><Relationship Id="rId15" Type="http://schemas.openxmlformats.org/officeDocument/2006/relationships/image" Target="../media/image68.png"/><Relationship Id="rId23" Type="http://schemas.openxmlformats.org/officeDocument/2006/relationships/image" Target="../media/image76.png"/><Relationship Id="rId28" Type="http://schemas.openxmlformats.org/officeDocument/2006/relationships/image" Target="../media/image81.png"/><Relationship Id="rId36" Type="http://schemas.openxmlformats.org/officeDocument/2006/relationships/image" Target="../media/image89.png"/><Relationship Id="rId49" Type="http://schemas.openxmlformats.org/officeDocument/2006/relationships/image" Target="../media/image10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28</xdr:row>
      <xdr:rowOff>171450</xdr:rowOff>
    </xdr:from>
    <xdr:to>
      <xdr:col>11</xdr:col>
      <xdr:colOff>962025</xdr:colOff>
      <xdr:row>43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14</xdr:row>
      <xdr:rowOff>0</xdr:rowOff>
    </xdr:from>
    <xdr:to>
      <xdr:col>11</xdr:col>
      <xdr:colOff>933450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238125</xdr:colOff>
      <xdr:row>41</xdr:row>
      <xdr:rowOff>109537</xdr:rowOff>
    </xdr:from>
    <xdr:to>
      <xdr:col>18</xdr:col>
      <xdr:colOff>647700</xdr:colOff>
      <xdr:row>55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723900</xdr:colOff>
      <xdr:row>41</xdr:row>
      <xdr:rowOff>114300</xdr:rowOff>
    </xdr:from>
    <xdr:to>
      <xdr:col>26</xdr:col>
      <xdr:colOff>9525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247650</xdr:colOff>
      <xdr:row>56</xdr:row>
      <xdr:rowOff>142875</xdr:rowOff>
    </xdr:from>
    <xdr:to>
      <xdr:col>18</xdr:col>
      <xdr:colOff>657225</xdr:colOff>
      <xdr:row>71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733425</xdr:colOff>
      <xdr:row>56</xdr:row>
      <xdr:rowOff>142875</xdr:rowOff>
    </xdr:from>
    <xdr:to>
      <xdr:col>26</xdr:col>
      <xdr:colOff>19050</xdr:colOff>
      <xdr:row>71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19049</xdr:colOff>
      <xdr:row>43</xdr:row>
      <xdr:rowOff>176212</xdr:rowOff>
    </xdr:from>
    <xdr:to>
      <xdr:col>12</xdr:col>
      <xdr:colOff>228599</xdr:colOff>
      <xdr:row>58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66675</xdr:colOff>
      <xdr:row>60</xdr:row>
      <xdr:rowOff>14287</xdr:rowOff>
    </xdr:from>
    <xdr:to>
      <xdr:col>11</xdr:col>
      <xdr:colOff>409575</xdr:colOff>
      <xdr:row>74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571500</xdr:colOff>
      <xdr:row>100</xdr:row>
      <xdr:rowOff>104775</xdr:rowOff>
    </xdr:from>
    <xdr:to>
      <xdr:col>11</xdr:col>
      <xdr:colOff>914400</xdr:colOff>
      <xdr:row>115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100</xdr:row>
      <xdr:rowOff>104775</xdr:rowOff>
    </xdr:from>
    <xdr:to>
      <xdr:col>18</xdr:col>
      <xdr:colOff>409575</xdr:colOff>
      <xdr:row>115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571500</xdr:colOff>
      <xdr:row>85</xdr:row>
      <xdr:rowOff>142875</xdr:rowOff>
    </xdr:from>
    <xdr:to>
      <xdr:col>11</xdr:col>
      <xdr:colOff>914400</xdr:colOff>
      <xdr:row>100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85</xdr:row>
      <xdr:rowOff>152400</xdr:rowOff>
    </xdr:from>
    <xdr:to>
      <xdr:col>18</xdr:col>
      <xdr:colOff>409575</xdr:colOff>
      <xdr:row>100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120</xdr:row>
      <xdr:rowOff>0</xdr:rowOff>
    </xdr:from>
    <xdr:to>
      <xdr:col>11</xdr:col>
      <xdr:colOff>952500</xdr:colOff>
      <xdr:row>134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158</xdr:row>
      <xdr:rowOff>152400</xdr:rowOff>
    </xdr:from>
    <xdr:to>
      <xdr:col>11</xdr:col>
      <xdr:colOff>952500</xdr:colOff>
      <xdr:row>173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38100</xdr:colOff>
      <xdr:row>158</xdr:row>
      <xdr:rowOff>152400</xdr:rowOff>
    </xdr:from>
    <xdr:to>
      <xdr:col>18</xdr:col>
      <xdr:colOff>447675</xdr:colOff>
      <xdr:row>173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144</xdr:row>
      <xdr:rowOff>0</xdr:rowOff>
    </xdr:from>
    <xdr:to>
      <xdr:col>11</xdr:col>
      <xdr:colOff>952500</xdr:colOff>
      <xdr:row>158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38100</xdr:colOff>
      <xdr:row>144</xdr:row>
      <xdr:rowOff>9525</xdr:rowOff>
    </xdr:from>
    <xdr:to>
      <xdr:col>18</xdr:col>
      <xdr:colOff>447675</xdr:colOff>
      <xdr:row>158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15</xdr:col>
      <xdr:colOff>238125</xdr:colOff>
      <xdr:row>148</xdr:row>
      <xdr:rowOff>161925</xdr:rowOff>
    </xdr:from>
    <xdr:to>
      <xdr:col>24</xdr:col>
      <xdr:colOff>314325</xdr:colOff>
      <xdr:row>170</xdr:row>
      <xdr:rowOff>57150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3225" y="28946475"/>
          <a:ext cx="5972175" cy="408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193</xdr:row>
      <xdr:rowOff>152400</xdr:rowOff>
    </xdr:from>
    <xdr:to>
      <xdr:col>11</xdr:col>
      <xdr:colOff>952500</xdr:colOff>
      <xdr:row>208</xdr:row>
      <xdr:rowOff>133350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38100</xdr:colOff>
      <xdr:row>193</xdr:row>
      <xdr:rowOff>152400</xdr:rowOff>
    </xdr:from>
    <xdr:to>
      <xdr:col>18</xdr:col>
      <xdr:colOff>447675</xdr:colOff>
      <xdr:row>208</xdr:row>
      <xdr:rowOff>133350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0</xdr:colOff>
      <xdr:row>179</xdr:row>
      <xdr:rowOff>0</xdr:rowOff>
    </xdr:from>
    <xdr:to>
      <xdr:col>11</xdr:col>
      <xdr:colOff>952500</xdr:colOff>
      <xdr:row>193</xdr:row>
      <xdr:rowOff>85725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38100</xdr:colOff>
      <xdr:row>179</xdr:row>
      <xdr:rowOff>9525</xdr:rowOff>
    </xdr:from>
    <xdr:to>
      <xdr:col>18</xdr:col>
      <xdr:colOff>447675</xdr:colOff>
      <xdr:row>193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38099</xdr:rowOff>
    </xdr:from>
    <xdr:to>
      <xdr:col>10</xdr:col>
      <xdr:colOff>152400</xdr:colOff>
      <xdr:row>10</xdr:row>
      <xdr:rowOff>52386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7750" y="38099"/>
              <a:ext cx="2752725" cy="1957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247650</xdr:colOff>
      <xdr:row>11</xdr:row>
      <xdr:rowOff>95250</xdr:rowOff>
    </xdr:from>
    <xdr:to>
      <xdr:col>12</xdr:col>
      <xdr:colOff>304009</xdr:colOff>
      <xdr:row>24</xdr:row>
      <xdr:rowOff>113509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2228850"/>
          <a:ext cx="2494759" cy="2494759"/>
        </a:xfrm>
        <a:prstGeom prst="rect">
          <a:avLst/>
        </a:prstGeom>
      </xdr:spPr>
    </xdr:pic>
    <xdr:clientData/>
  </xdr:twoCellAnchor>
  <xdr:twoCellAnchor editAs="oneCell">
    <xdr:from>
      <xdr:col>6</xdr:col>
      <xdr:colOff>333375</xdr:colOff>
      <xdr:row>25</xdr:row>
      <xdr:rowOff>66675</xdr:rowOff>
    </xdr:from>
    <xdr:to>
      <xdr:col>10</xdr:col>
      <xdr:colOff>256384</xdr:colOff>
      <xdr:row>37</xdr:row>
      <xdr:rowOff>142084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53050" y="4867275"/>
          <a:ext cx="2361409" cy="2361409"/>
        </a:xfrm>
        <a:prstGeom prst="rect">
          <a:avLst/>
        </a:prstGeom>
      </xdr:spPr>
    </xdr:pic>
    <xdr:clientData/>
  </xdr:twoCellAnchor>
  <xdr:twoCellAnchor editAs="oneCell">
    <xdr:from>
      <xdr:col>13</xdr:col>
      <xdr:colOff>9295</xdr:colOff>
      <xdr:row>1</xdr:row>
      <xdr:rowOff>0</xdr:rowOff>
    </xdr:from>
    <xdr:to>
      <xdr:col>15</xdr:col>
      <xdr:colOff>247651</xdr:colOff>
      <xdr:row>12</xdr:row>
      <xdr:rowOff>15550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77145" y="190500"/>
          <a:ext cx="1457556" cy="2149150"/>
        </a:xfrm>
        <a:prstGeom prst="rect">
          <a:avLst/>
        </a:prstGeom>
      </xdr:spPr>
    </xdr:pic>
    <xdr:clientData/>
  </xdr:twoCellAnchor>
  <xdr:twoCellAnchor editAs="oneCell">
    <xdr:from>
      <xdr:col>18</xdr:col>
      <xdr:colOff>173942</xdr:colOff>
      <xdr:row>12</xdr:row>
      <xdr:rowOff>57149</xdr:rowOff>
    </xdr:from>
    <xdr:to>
      <xdr:col>23</xdr:col>
      <xdr:colOff>19575</xdr:colOff>
      <xdr:row>26</xdr:row>
      <xdr:rowOff>181482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89792" y="2381249"/>
          <a:ext cx="2893633" cy="2791333"/>
        </a:xfrm>
        <a:prstGeom prst="rect">
          <a:avLst/>
        </a:prstGeom>
      </xdr:spPr>
    </xdr:pic>
    <xdr:clientData/>
  </xdr:twoCellAnchor>
  <xdr:twoCellAnchor editAs="oneCell">
    <xdr:from>
      <xdr:col>23</xdr:col>
      <xdr:colOff>133350</xdr:colOff>
      <xdr:row>12</xdr:row>
      <xdr:rowOff>47625</xdr:rowOff>
    </xdr:from>
    <xdr:to>
      <xdr:col>27</xdr:col>
      <xdr:colOff>485775</xdr:colOff>
      <xdr:row>26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97200" y="2371725"/>
          <a:ext cx="2790825" cy="2790825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571500</xdr:colOff>
      <xdr:row>12</xdr:row>
      <xdr:rowOff>47626</xdr:rowOff>
    </xdr:from>
    <xdr:to>
      <xdr:col>32</xdr:col>
      <xdr:colOff>153735</xdr:colOff>
      <xdr:row>26</xdr:row>
      <xdr:rowOff>180976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73750" y="2371726"/>
          <a:ext cx="2630235" cy="28003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39</xdr:row>
      <xdr:rowOff>180977</xdr:rowOff>
    </xdr:from>
    <xdr:to>
      <xdr:col>14</xdr:col>
      <xdr:colOff>324884</xdr:colOff>
      <xdr:row>48</xdr:row>
      <xdr:rowOff>95251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77200" y="7648577"/>
          <a:ext cx="2325134" cy="1628774"/>
        </a:xfrm>
        <a:prstGeom prst="rect">
          <a:avLst/>
        </a:prstGeom>
      </xdr:spPr>
    </xdr:pic>
    <xdr:clientData/>
  </xdr:twoCellAnchor>
  <xdr:twoCellAnchor editAs="oneCell">
    <xdr:from>
      <xdr:col>7</xdr:col>
      <xdr:colOff>13761</xdr:colOff>
      <xdr:row>40</xdr:row>
      <xdr:rowOff>0</xdr:rowOff>
    </xdr:from>
    <xdr:to>
      <xdr:col>10</xdr:col>
      <xdr:colOff>495836</xdr:colOff>
      <xdr:row>52</xdr:row>
      <xdr:rowOff>162495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43036" y="7658100"/>
          <a:ext cx="2310875" cy="2448495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381000</xdr:colOff>
      <xdr:row>12</xdr:row>
      <xdr:rowOff>107198</xdr:rowOff>
    </xdr:from>
    <xdr:to>
      <xdr:col>18</xdr:col>
      <xdr:colOff>39380</xdr:colOff>
      <xdr:row>22</xdr:row>
      <xdr:rowOff>134057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058275" y="2431298"/>
          <a:ext cx="3496955" cy="1931859"/>
        </a:xfrm>
        <a:prstGeom prst="rect">
          <a:avLst/>
        </a:prstGeom>
      </xdr:spPr>
    </xdr:pic>
    <xdr:clientData/>
  </xdr:twoCellAnchor>
  <xdr:twoCellAnchor editAs="oneCell">
    <xdr:from>
      <xdr:col>9</xdr:col>
      <xdr:colOff>600521</xdr:colOff>
      <xdr:row>55</xdr:row>
      <xdr:rowOff>152399</xdr:rowOff>
    </xdr:from>
    <xdr:to>
      <xdr:col>14</xdr:col>
      <xdr:colOff>400580</xdr:colOff>
      <xdr:row>78</xdr:row>
      <xdr:rowOff>143640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448996" y="10667999"/>
          <a:ext cx="3029034" cy="4372741"/>
        </a:xfrm>
        <a:prstGeom prst="rect">
          <a:avLst/>
        </a:prstGeom>
      </xdr:spPr>
    </xdr:pic>
    <xdr:clientData/>
  </xdr:twoCellAnchor>
  <xdr:twoCellAnchor editAs="oneCell">
    <xdr:from>
      <xdr:col>14</xdr:col>
      <xdr:colOff>581025</xdr:colOff>
      <xdr:row>55</xdr:row>
      <xdr:rowOff>133350</xdr:rowOff>
    </xdr:from>
    <xdr:to>
      <xdr:col>19</xdr:col>
      <xdr:colOff>570224</xdr:colOff>
      <xdr:row>78</xdr:row>
      <xdr:rowOff>161925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658475" y="10648950"/>
          <a:ext cx="3037199" cy="4410075"/>
        </a:xfrm>
        <a:prstGeom prst="rect">
          <a:avLst/>
        </a:prstGeom>
      </xdr:spPr>
    </xdr:pic>
    <xdr:clientData/>
  </xdr:twoCellAnchor>
  <xdr:twoCellAnchor editAs="oneCell">
    <xdr:from>
      <xdr:col>20</xdr:col>
      <xdr:colOff>95251</xdr:colOff>
      <xdr:row>55</xdr:row>
      <xdr:rowOff>114301</xdr:rowOff>
    </xdr:from>
    <xdr:to>
      <xdr:col>25</xdr:col>
      <xdr:colOff>38101</xdr:colOff>
      <xdr:row>78</xdr:row>
      <xdr:rowOff>185175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830301" y="10629901"/>
          <a:ext cx="2990850" cy="4452374"/>
        </a:xfrm>
        <a:prstGeom prst="rect">
          <a:avLst/>
        </a:prstGeom>
      </xdr:spPr>
    </xdr:pic>
    <xdr:clientData/>
  </xdr:twoCellAnchor>
  <xdr:twoCellAnchor editAs="oneCell">
    <xdr:from>
      <xdr:col>25</xdr:col>
      <xdr:colOff>171451</xdr:colOff>
      <xdr:row>55</xdr:row>
      <xdr:rowOff>114300</xdr:rowOff>
    </xdr:from>
    <xdr:to>
      <xdr:col>29</xdr:col>
      <xdr:colOff>581025</xdr:colOff>
      <xdr:row>79</xdr:row>
      <xdr:rowOff>53943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954501" y="10629900"/>
          <a:ext cx="2847974" cy="4511643"/>
        </a:xfrm>
        <a:prstGeom prst="rect">
          <a:avLst/>
        </a:prstGeom>
      </xdr:spPr>
    </xdr:pic>
    <xdr:clientData/>
  </xdr:twoCellAnchor>
  <xdr:twoCellAnchor editAs="oneCell">
    <xdr:from>
      <xdr:col>30</xdr:col>
      <xdr:colOff>142875</xdr:colOff>
      <xdr:row>55</xdr:row>
      <xdr:rowOff>104775</xdr:rowOff>
    </xdr:from>
    <xdr:to>
      <xdr:col>34</xdr:col>
      <xdr:colOff>381000</xdr:colOff>
      <xdr:row>79</xdr:row>
      <xdr:rowOff>87564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973925" y="10620375"/>
          <a:ext cx="2676525" cy="45547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28576</xdr:rowOff>
    </xdr:from>
    <xdr:to>
      <xdr:col>8</xdr:col>
      <xdr:colOff>10658</xdr:colOff>
      <xdr:row>13</xdr:row>
      <xdr:rowOff>85726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6"/>
          <a:ext cx="4887458" cy="253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76200</xdr:rowOff>
    </xdr:from>
    <xdr:to>
      <xdr:col>8</xdr:col>
      <xdr:colOff>3509</xdr:colOff>
      <xdr:row>33</xdr:row>
      <xdr:rowOff>28575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5200"/>
          <a:ext cx="4880309" cy="280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354542</xdr:colOff>
      <xdr:row>47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546542" cy="911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21</xdr:col>
      <xdr:colOff>400050</xdr:colOff>
      <xdr:row>87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13201650" cy="7229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25</xdr:row>
          <xdr:rowOff>0</xdr:rowOff>
        </xdr:from>
        <xdr:to>
          <xdr:col>4</xdr:col>
          <xdr:colOff>685800</xdr:colOff>
          <xdr:row>25</xdr:row>
          <xdr:rowOff>180975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4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26</xdr:row>
          <xdr:rowOff>0</xdr:rowOff>
        </xdr:from>
        <xdr:to>
          <xdr:col>4</xdr:col>
          <xdr:colOff>685800</xdr:colOff>
          <xdr:row>26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4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27</xdr:row>
          <xdr:rowOff>0</xdr:rowOff>
        </xdr:from>
        <xdr:to>
          <xdr:col>4</xdr:col>
          <xdr:colOff>685800</xdr:colOff>
          <xdr:row>27</xdr:row>
          <xdr:rowOff>180975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4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28</xdr:row>
          <xdr:rowOff>0</xdr:rowOff>
        </xdr:from>
        <xdr:to>
          <xdr:col>4</xdr:col>
          <xdr:colOff>685800</xdr:colOff>
          <xdr:row>28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4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29</xdr:row>
          <xdr:rowOff>0</xdr:rowOff>
        </xdr:from>
        <xdr:to>
          <xdr:col>4</xdr:col>
          <xdr:colOff>685800</xdr:colOff>
          <xdr:row>29</xdr:row>
          <xdr:rowOff>180975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4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36</xdr:row>
          <xdr:rowOff>0</xdr:rowOff>
        </xdr:from>
        <xdr:to>
          <xdr:col>4</xdr:col>
          <xdr:colOff>685800</xdr:colOff>
          <xdr:row>36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4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10582</xdr:colOff>
      <xdr:row>25</xdr:row>
      <xdr:rowOff>10583</xdr:rowOff>
    </xdr:from>
    <xdr:to>
      <xdr:col>11</xdr:col>
      <xdr:colOff>648757</xdr:colOff>
      <xdr:row>40</xdr:row>
      <xdr:rowOff>81643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5399011" y="4773083"/>
          <a:ext cx="5264603" cy="2928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aseline="0"/>
            <a:t>Coding and simulation plan:</a:t>
          </a:r>
        </a:p>
        <a:p>
          <a:r>
            <a:rPr lang="en-GB" sz="1600" baseline="0"/>
            <a:t>1. </a:t>
          </a:r>
          <a:r>
            <a:rPr lang="en-GB" sz="1600" strike="sngStrike" baseline="0"/>
            <a:t>Summary evaluation (similar to CASE) (2-3 days)</a:t>
          </a:r>
        </a:p>
        <a:p>
          <a:r>
            <a:rPr lang="en-GB" sz="1600" strike="sngStrike" baseline="0"/>
            <a:t>2. Calculate and plots other flow stats (mean, sd monthly) (1 day)</a:t>
          </a:r>
        </a:p>
        <a:p>
          <a:r>
            <a:rPr lang="en-GB" sz="1600" baseline="0"/>
            <a:t>3. </a:t>
          </a:r>
          <a:r>
            <a:rPr lang="en-GB" sz="1600" strike="sngStrike" baseline="0"/>
            <a:t>get figures for sites (0.5 day)</a:t>
          </a:r>
        </a:p>
        <a:p>
          <a:r>
            <a:rPr lang="en-GB" sz="1600" baseline="0"/>
            <a:t>4. </a:t>
          </a:r>
          <a:r>
            <a:rPr lang="en-GB" sz="1600" strike="sngStrike" baseline="0">
              <a:solidFill>
                <a:schemeClr val="accent1"/>
              </a:solidFill>
            </a:rPr>
            <a:t>which combination for current OFs, other OFs?</a:t>
          </a:r>
        </a:p>
        <a:p>
          <a:r>
            <a:rPr lang="en-GB" sz="1600" baseline="0"/>
            <a:t>5. </a:t>
          </a:r>
          <a:r>
            <a:rPr lang="en-GB" sz="1600" strike="sngStrike" baseline="0">
              <a:solidFill>
                <a:schemeClr val="accent1"/>
              </a:solidFill>
            </a:rPr>
            <a:t>Run on other sites</a:t>
          </a:r>
        </a:p>
        <a:p>
          <a:r>
            <a:rPr lang="en-GB" sz="1600" baseline="0"/>
            <a:t>6. </a:t>
          </a:r>
          <a:r>
            <a:rPr lang="en-GB" sz="1600" strike="sngStrike" baseline="0">
              <a:solidFill>
                <a:schemeClr val="accent1"/>
              </a:solidFill>
            </a:rPr>
            <a:t>Run with synthetic data</a:t>
          </a:r>
        </a:p>
        <a:p>
          <a:r>
            <a:rPr lang="en-GB" sz="1600" baseline="0"/>
            <a:t>7. </a:t>
          </a:r>
          <a:r>
            <a:rPr lang="en-GB" sz="1600" strike="sngStrike" baseline="0">
              <a:solidFill>
                <a:schemeClr val="accent1"/>
              </a:solidFill>
            </a:rPr>
            <a:t>Testing the procedure on one single month at a time (12 FDC plot)</a:t>
          </a:r>
        </a:p>
        <a:p>
          <a:r>
            <a:rPr lang="en-GB" sz="1600" b="1" strike="noStrike" baseline="0">
              <a:solidFill>
                <a:schemeClr val="accent1"/>
              </a:solidFill>
            </a:rPr>
            <a:t>8. Email Nigel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30</xdr:row>
          <xdr:rowOff>0</xdr:rowOff>
        </xdr:from>
        <xdr:to>
          <xdr:col>4</xdr:col>
          <xdr:colOff>685800</xdr:colOff>
          <xdr:row>30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4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31</xdr:row>
          <xdr:rowOff>0</xdr:rowOff>
        </xdr:from>
        <xdr:to>
          <xdr:col>4</xdr:col>
          <xdr:colOff>685800</xdr:colOff>
          <xdr:row>31</xdr:row>
          <xdr:rowOff>180975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4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32</xdr:row>
          <xdr:rowOff>0</xdr:rowOff>
        </xdr:from>
        <xdr:to>
          <xdr:col>4</xdr:col>
          <xdr:colOff>685800</xdr:colOff>
          <xdr:row>32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4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33</xdr:row>
          <xdr:rowOff>0</xdr:rowOff>
        </xdr:from>
        <xdr:to>
          <xdr:col>4</xdr:col>
          <xdr:colOff>685800</xdr:colOff>
          <xdr:row>33</xdr:row>
          <xdr:rowOff>180975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4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35</xdr:row>
          <xdr:rowOff>0</xdr:rowOff>
        </xdr:from>
        <xdr:to>
          <xdr:col>4</xdr:col>
          <xdr:colOff>685800</xdr:colOff>
          <xdr:row>35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4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34</xdr:row>
          <xdr:rowOff>0</xdr:rowOff>
        </xdr:from>
        <xdr:to>
          <xdr:col>4</xdr:col>
          <xdr:colOff>685800</xdr:colOff>
          <xdr:row>34</xdr:row>
          <xdr:rowOff>180975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4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20638</xdr:colOff>
      <xdr:row>15</xdr:row>
      <xdr:rowOff>20637</xdr:rowOff>
    </xdr:from>
    <xdr:to>
      <xdr:col>13</xdr:col>
      <xdr:colOff>326232</xdr:colOff>
      <xdr:row>29</xdr:row>
      <xdr:rowOff>96837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1587</xdr:colOff>
      <xdr:row>15</xdr:row>
      <xdr:rowOff>4762</xdr:rowOff>
    </xdr:from>
    <xdr:to>
      <xdr:col>29</xdr:col>
      <xdr:colOff>347662</xdr:colOff>
      <xdr:row>29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</xdr:colOff>
      <xdr:row>39</xdr:row>
      <xdr:rowOff>23416</xdr:rowOff>
    </xdr:from>
    <xdr:to>
      <xdr:col>13</xdr:col>
      <xdr:colOff>339328</xdr:colOff>
      <xdr:row>48</xdr:row>
      <xdr:rowOff>79375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599281</xdr:colOff>
      <xdr:row>38</xdr:row>
      <xdr:rowOff>190102</xdr:rowOff>
    </xdr:from>
    <xdr:to>
      <xdr:col>29</xdr:col>
      <xdr:colOff>317500</xdr:colOff>
      <xdr:row>48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35</xdr:row>
      <xdr:rowOff>0</xdr:rowOff>
    </xdr:from>
    <xdr:to>
      <xdr:col>13</xdr:col>
      <xdr:colOff>291383</xdr:colOff>
      <xdr:row>49</xdr:row>
      <xdr:rowOff>88631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6881813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35</xdr:row>
      <xdr:rowOff>0</xdr:rowOff>
    </xdr:from>
    <xdr:to>
      <xdr:col>29</xdr:col>
      <xdr:colOff>334058</xdr:colOff>
      <xdr:row>49</xdr:row>
      <xdr:rowOff>88631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875" y="6881813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13</xdr:col>
      <xdr:colOff>291383</xdr:colOff>
      <xdr:row>61</xdr:row>
      <xdr:rowOff>65686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10120313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52</xdr:row>
      <xdr:rowOff>0</xdr:rowOff>
    </xdr:from>
    <xdr:to>
      <xdr:col>29</xdr:col>
      <xdr:colOff>309672</xdr:colOff>
      <xdr:row>61</xdr:row>
      <xdr:rowOff>10818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82875" y="10120313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84</xdr:row>
      <xdr:rowOff>0</xdr:rowOff>
    </xdr:from>
    <xdr:to>
      <xdr:col>13</xdr:col>
      <xdr:colOff>319164</xdr:colOff>
      <xdr:row>93</xdr:row>
      <xdr:rowOff>65686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56125" y="16335375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84</xdr:row>
      <xdr:rowOff>0</xdr:rowOff>
    </xdr:from>
    <xdr:to>
      <xdr:col>30</xdr:col>
      <xdr:colOff>337453</xdr:colOff>
      <xdr:row>93</xdr:row>
      <xdr:rowOff>10818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906750" y="16335375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99</xdr:row>
      <xdr:rowOff>0</xdr:rowOff>
    </xdr:from>
    <xdr:to>
      <xdr:col>14</xdr:col>
      <xdr:colOff>319164</xdr:colOff>
      <xdr:row>113</xdr:row>
      <xdr:rowOff>88631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59375" y="19304000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99</xdr:row>
      <xdr:rowOff>0</xdr:rowOff>
    </xdr:from>
    <xdr:to>
      <xdr:col>30</xdr:col>
      <xdr:colOff>361839</xdr:colOff>
      <xdr:row>113</xdr:row>
      <xdr:rowOff>88631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906750" y="19304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116</xdr:row>
      <xdr:rowOff>0</xdr:rowOff>
    </xdr:from>
    <xdr:to>
      <xdr:col>14</xdr:col>
      <xdr:colOff>319164</xdr:colOff>
      <xdr:row>125</xdr:row>
      <xdr:rowOff>65686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59375" y="22542500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116</xdr:row>
      <xdr:rowOff>0</xdr:rowOff>
    </xdr:from>
    <xdr:to>
      <xdr:col>30</xdr:col>
      <xdr:colOff>337453</xdr:colOff>
      <xdr:row>125</xdr:row>
      <xdr:rowOff>10818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906750" y="22542500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67</xdr:row>
      <xdr:rowOff>0</xdr:rowOff>
    </xdr:from>
    <xdr:to>
      <xdr:col>30</xdr:col>
      <xdr:colOff>361839</xdr:colOff>
      <xdr:row>81</xdr:row>
      <xdr:rowOff>88631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179800" y="12293600"/>
          <a:ext cx="4629039" cy="25778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14</xdr:col>
      <xdr:colOff>319164</xdr:colOff>
      <xdr:row>81</xdr:row>
      <xdr:rowOff>88631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159375" y="13096875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68</xdr:col>
      <xdr:colOff>285750</xdr:colOff>
      <xdr:row>92</xdr:row>
      <xdr:rowOff>0</xdr:rowOff>
    </xdr:from>
    <xdr:to>
      <xdr:col>80</xdr:col>
      <xdr:colOff>256274</xdr:colOff>
      <xdr:row>118</xdr:row>
      <xdr:rowOff>21589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3338750" y="17811750"/>
          <a:ext cx="7209524" cy="5069839"/>
        </a:xfrm>
        <a:prstGeom prst="rect">
          <a:avLst/>
        </a:prstGeom>
      </xdr:spPr>
    </xdr:pic>
    <xdr:clientData/>
  </xdr:twoCellAnchor>
  <xdr:twoCellAnchor editAs="oneCell">
    <xdr:from>
      <xdr:col>56</xdr:col>
      <xdr:colOff>285750</xdr:colOff>
      <xdr:row>91</xdr:row>
      <xdr:rowOff>174625</xdr:rowOff>
    </xdr:from>
    <xdr:to>
      <xdr:col>68</xdr:col>
      <xdr:colOff>256274</xdr:colOff>
      <xdr:row>118</xdr:row>
      <xdr:rowOff>5714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6099750" y="1784350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44</xdr:col>
      <xdr:colOff>79375</xdr:colOff>
      <xdr:row>91</xdr:row>
      <xdr:rowOff>158750</xdr:rowOff>
    </xdr:from>
    <xdr:to>
      <xdr:col>56</xdr:col>
      <xdr:colOff>49899</xdr:colOff>
      <xdr:row>117</xdr:row>
      <xdr:rowOff>180339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8654375" y="1782762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31</xdr:col>
      <xdr:colOff>571500</xdr:colOff>
      <xdr:row>91</xdr:row>
      <xdr:rowOff>111125</xdr:rowOff>
    </xdr:from>
    <xdr:to>
      <xdr:col>43</xdr:col>
      <xdr:colOff>284881</xdr:colOff>
      <xdr:row>129</xdr:row>
      <xdr:rowOff>154637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1304250" y="17780000"/>
          <a:ext cx="6952381" cy="75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131</xdr:row>
      <xdr:rowOff>0</xdr:rowOff>
    </xdr:from>
    <xdr:to>
      <xdr:col>14</xdr:col>
      <xdr:colOff>319164</xdr:colOff>
      <xdr:row>145</xdr:row>
      <xdr:rowOff>88631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159375" y="25511125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131</xdr:row>
      <xdr:rowOff>0</xdr:rowOff>
    </xdr:from>
    <xdr:to>
      <xdr:col>30</xdr:col>
      <xdr:colOff>361839</xdr:colOff>
      <xdr:row>145</xdr:row>
      <xdr:rowOff>88631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906750" y="255111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148</xdr:row>
      <xdr:rowOff>0</xdr:rowOff>
    </xdr:from>
    <xdr:to>
      <xdr:col>14</xdr:col>
      <xdr:colOff>319164</xdr:colOff>
      <xdr:row>157</xdr:row>
      <xdr:rowOff>65686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159375" y="28749625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148</xdr:row>
      <xdr:rowOff>0</xdr:rowOff>
    </xdr:from>
    <xdr:to>
      <xdr:col>29</xdr:col>
      <xdr:colOff>337453</xdr:colOff>
      <xdr:row>157</xdr:row>
      <xdr:rowOff>10818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5303500" y="28749625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84</xdr:col>
      <xdr:colOff>31750</xdr:colOff>
      <xdr:row>128</xdr:row>
      <xdr:rowOff>63500</xdr:rowOff>
    </xdr:from>
    <xdr:to>
      <xdr:col>96</xdr:col>
      <xdr:colOff>2274</xdr:colOff>
      <xdr:row>154</xdr:row>
      <xdr:rowOff>100964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2736750" y="2482850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13</xdr:col>
      <xdr:colOff>319164</xdr:colOff>
      <xdr:row>17</xdr:row>
      <xdr:rowOff>88631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556125" y="682625"/>
          <a:ext cx="4541914" cy="2755631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3</xdr:row>
      <xdr:rowOff>0</xdr:rowOff>
    </xdr:from>
    <xdr:to>
      <xdr:col>30</xdr:col>
      <xdr:colOff>346075</xdr:colOff>
      <xdr:row>17</xdr:row>
      <xdr:rowOff>76200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7</xdr:col>
      <xdr:colOff>0</xdr:colOff>
      <xdr:row>20</xdr:row>
      <xdr:rowOff>0</xdr:rowOff>
    </xdr:from>
    <xdr:to>
      <xdr:col>14</xdr:col>
      <xdr:colOff>319164</xdr:colOff>
      <xdr:row>29</xdr:row>
      <xdr:rowOff>65686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159375" y="3921125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20</xdr:row>
      <xdr:rowOff>0</xdr:rowOff>
    </xdr:from>
    <xdr:to>
      <xdr:col>29</xdr:col>
      <xdr:colOff>337453</xdr:colOff>
      <xdr:row>29</xdr:row>
      <xdr:rowOff>10818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5303500" y="3921125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32</xdr:col>
      <xdr:colOff>190500</xdr:colOff>
      <xdr:row>3</xdr:row>
      <xdr:rowOff>0</xdr:rowOff>
    </xdr:from>
    <xdr:to>
      <xdr:col>43</xdr:col>
      <xdr:colOff>573774</xdr:colOff>
      <xdr:row>28</xdr:row>
      <xdr:rowOff>188832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1526500" y="682625"/>
          <a:ext cx="7019024" cy="4951332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3</xdr:row>
      <xdr:rowOff>0</xdr:rowOff>
    </xdr:from>
    <xdr:to>
      <xdr:col>56</xdr:col>
      <xdr:colOff>573774</xdr:colOff>
      <xdr:row>29</xdr:row>
      <xdr:rowOff>132714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9178250" y="68262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45</xdr:col>
      <xdr:colOff>15875</xdr:colOff>
      <xdr:row>31</xdr:row>
      <xdr:rowOff>15875</xdr:rowOff>
    </xdr:from>
    <xdr:to>
      <xdr:col>56</xdr:col>
      <xdr:colOff>589649</xdr:colOff>
      <xdr:row>57</xdr:row>
      <xdr:rowOff>37464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9194125" y="603250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44</xdr:col>
      <xdr:colOff>587375</xdr:colOff>
      <xdr:row>58</xdr:row>
      <xdr:rowOff>15875</xdr:rowOff>
    </xdr:from>
    <xdr:to>
      <xdr:col>56</xdr:col>
      <xdr:colOff>557899</xdr:colOff>
      <xdr:row>84</xdr:row>
      <xdr:rowOff>37464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9162375" y="1128712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31</xdr:col>
      <xdr:colOff>254001</xdr:colOff>
      <xdr:row>127</xdr:row>
      <xdr:rowOff>31750</xdr:rowOff>
    </xdr:from>
    <xdr:to>
      <xdr:col>43</xdr:col>
      <xdr:colOff>365537</xdr:colOff>
      <xdr:row>158</xdr:row>
      <xdr:rowOff>127000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0986751" y="24606250"/>
          <a:ext cx="7350536" cy="6096000"/>
        </a:xfrm>
        <a:prstGeom prst="rect">
          <a:avLst/>
        </a:prstGeom>
      </xdr:spPr>
    </xdr:pic>
    <xdr:clientData/>
  </xdr:twoCellAnchor>
  <xdr:twoCellAnchor editAs="oneCell">
    <xdr:from>
      <xdr:col>44</xdr:col>
      <xdr:colOff>254000</xdr:colOff>
      <xdr:row>127</xdr:row>
      <xdr:rowOff>31750</xdr:rowOff>
    </xdr:from>
    <xdr:to>
      <xdr:col>56</xdr:col>
      <xdr:colOff>240399</xdr:colOff>
      <xdr:row>153</xdr:row>
      <xdr:rowOff>69214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8829000" y="24606250"/>
          <a:ext cx="7225399" cy="5085714"/>
        </a:xfrm>
        <a:prstGeom prst="rect">
          <a:avLst/>
        </a:prstGeom>
      </xdr:spPr>
    </xdr:pic>
    <xdr:clientData/>
  </xdr:twoCellAnchor>
  <xdr:twoCellAnchor editAs="oneCell">
    <xdr:from>
      <xdr:col>57</xdr:col>
      <xdr:colOff>158750</xdr:colOff>
      <xdr:row>127</xdr:row>
      <xdr:rowOff>31750</xdr:rowOff>
    </xdr:from>
    <xdr:to>
      <xdr:col>69</xdr:col>
      <xdr:colOff>129274</xdr:colOff>
      <xdr:row>153</xdr:row>
      <xdr:rowOff>69214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6576000" y="2460625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70</xdr:col>
      <xdr:colOff>158750</xdr:colOff>
      <xdr:row>127</xdr:row>
      <xdr:rowOff>31750</xdr:rowOff>
    </xdr:from>
    <xdr:to>
      <xdr:col>82</xdr:col>
      <xdr:colOff>129274</xdr:colOff>
      <xdr:row>153</xdr:row>
      <xdr:rowOff>69214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4418250" y="24606250"/>
          <a:ext cx="7209524" cy="5085714"/>
        </a:xfrm>
        <a:prstGeom prst="rect">
          <a:avLst/>
        </a:prstGeom>
      </xdr:spPr>
    </xdr:pic>
    <xdr:clientData/>
  </xdr:twoCellAnchor>
  <xdr:twoCellAnchor>
    <xdr:from>
      <xdr:col>7</xdr:col>
      <xdr:colOff>15875</xdr:colOff>
      <xdr:row>157</xdr:row>
      <xdr:rowOff>136525</xdr:rowOff>
    </xdr:from>
    <xdr:to>
      <xdr:col>12</xdr:col>
      <xdr:colOff>298450</xdr:colOff>
      <xdr:row>163</xdr:row>
      <xdr:rowOff>41275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oneCell">
    <xdr:from>
      <xdr:col>57</xdr:col>
      <xdr:colOff>95250</xdr:colOff>
      <xdr:row>2</xdr:row>
      <xdr:rowOff>111125</xdr:rowOff>
    </xdr:from>
    <xdr:to>
      <xdr:col>67</xdr:col>
      <xdr:colOff>538940</xdr:colOff>
      <xdr:row>29</xdr:row>
      <xdr:rowOff>53339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6026F6-96EF-43F8-99EF-FB9E5CADC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36512500" y="603250"/>
          <a:ext cx="6476190" cy="5085714"/>
        </a:xfrm>
        <a:prstGeom prst="rect">
          <a:avLst/>
        </a:prstGeom>
      </xdr:spPr>
    </xdr:pic>
    <xdr:clientData/>
  </xdr:twoCellAnchor>
  <xdr:twoCellAnchor editAs="oneCell">
    <xdr:from>
      <xdr:col>57</xdr:col>
      <xdr:colOff>95250</xdr:colOff>
      <xdr:row>31</xdr:row>
      <xdr:rowOff>31750</xdr:rowOff>
    </xdr:from>
    <xdr:to>
      <xdr:col>67</xdr:col>
      <xdr:colOff>538940</xdr:colOff>
      <xdr:row>57</xdr:row>
      <xdr:rowOff>53339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A2C39C-2936-4531-A5FB-6C3F76EBA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6512500" y="6048375"/>
          <a:ext cx="6476190" cy="5085714"/>
        </a:xfrm>
        <a:prstGeom prst="rect">
          <a:avLst/>
        </a:prstGeom>
      </xdr:spPr>
    </xdr:pic>
    <xdr:clientData/>
  </xdr:twoCellAnchor>
  <xdr:twoCellAnchor editAs="oneCell">
    <xdr:from>
      <xdr:col>57</xdr:col>
      <xdr:colOff>142875</xdr:colOff>
      <xdr:row>58</xdr:row>
      <xdr:rowOff>31750</xdr:rowOff>
    </xdr:from>
    <xdr:to>
      <xdr:col>67</xdr:col>
      <xdr:colOff>586565</xdr:colOff>
      <xdr:row>84</xdr:row>
      <xdr:rowOff>53339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A6EF07-B526-4F71-BCAC-442217DC0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36560125" y="11303000"/>
          <a:ext cx="6476190" cy="508571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504825</xdr:colOff>
      <xdr:row>13</xdr:row>
      <xdr:rowOff>14594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94742" cy="2491094"/>
        </a:xfrm>
        <a:prstGeom prst="rect">
          <a:avLst/>
        </a:prstGeom>
      </xdr:spPr>
    </xdr:pic>
    <xdr:clientData/>
  </xdr:twoCellAnchor>
  <xdr:twoCellAnchor editAs="oneCell">
    <xdr:from>
      <xdr:col>5</xdr:col>
      <xdr:colOff>542925</xdr:colOff>
      <xdr:row>0</xdr:row>
      <xdr:rowOff>26982</xdr:rowOff>
    </xdr:from>
    <xdr:to>
      <xdr:col>13</xdr:col>
      <xdr:colOff>190500</xdr:colOff>
      <xdr:row>12</xdr:row>
      <xdr:rowOff>92173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14850" y="26982"/>
          <a:ext cx="4524375" cy="2351191"/>
        </a:xfrm>
        <a:prstGeom prst="rect">
          <a:avLst/>
        </a:prstGeom>
      </xdr:spPr>
    </xdr:pic>
    <xdr:clientData/>
  </xdr:twoCellAnchor>
  <xdr:twoCellAnchor editAs="oneCell">
    <xdr:from>
      <xdr:col>15</xdr:col>
      <xdr:colOff>275167</xdr:colOff>
      <xdr:row>38</xdr:row>
      <xdr:rowOff>76254</xdr:rowOff>
    </xdr:from>
    <xdr:to>
      <xdr:col>23</xdr:col>
      <xdr:colOff>430982</xdr:colOff>
      <xdr:row>48</xdr:row>
      <xdr:rowOff>174284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35167" y="4838754"/>
          <a:ext cx="4828357" cy="2003030"/>
        </a:xfrm>
        <a:prstGeom prst="rect">
          <a:avLst/>
        </a:prstGeom>
      </xdr:spPr>
    </xdr:pic>
    <xdr:clientData/>
  </xdr:twoCellAnchor>
  <xdr:twoCellAnchor editAs="oneCell">
    <xdr:from>
      <xdr:col>23</xdr:col>
      <xdr:colOff>296333</xdr:colOff>
      <xdr:row>39</xdr:row>
      <xdr:rowOff>52917</xdr:rowOff>
    </xdr:from>
    <xdr:to>
      <xdr:col>38</xdr:col>
      <xdr:colOff>98357</xdr:colOff>
      <xdr:row>48</xdr:row>
      <xdr:rowOff>166988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67000" y="5005917"/>
          <a:ext cx="9009524" cy="18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264583</xdr:colOff>
      <xdr:row>13</xdr:row>
      <xdr:rowOff>67641</xdr:rowOff>
    </xdr:from>
    <xdr:to>
      <xdr:col>23</xdr:col>
      <xdr:colOff>385470</xdr:colOff>
      <xdr:row>23</xdr:row>
      <xdr:rowOff>142536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24583" y="2544141"/>
          <a:ext cx="4793429" cy="1979895"/>
        </a:xfrm>
        <a:prstGeom prst="rect">
          <a:avLst/>
        </a:prstGeom>
      </xdr:spPr>
    </xdr:pic>
    <xdr:clientData/>
  </xdr:twoCellAnchor>
  <xdr:twoCellAnchor editAs="oneCell">
    <xdr:from>
      <xdr:col>23</xdr:col>
      <xdr:colOff>232833</xdr:colOff>
      <xdr:row>13</xdr:row>
      <xdr:rowOff>148167</xdr:rowOff>
    </xdr:from>
    <xdr:to>
      <xdr:col>38</xdr:col>
      <xdr:colOff>25333</xdr:colOff>
      <xdr:row>23</xdr:row>
      <xdr:rowOff>52691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303500" y="2624667"/>
          <a:ext cx="9000000" cy="1809524"/>
        </a:xfrm>
        <a:prstGeom prst="rect">
          <a:avLst/>
        </a:prstGeom>
      </xdr:spPr>
    </xdr:pic>
    <xdr:clientData/>
  </xdr:twoCellAnchor>
  <xdr:twoCellAnchor editAs="oneCell">
    <xdr:from>
      <xdr:col>15</xdr:col>
      <xdr:colOff>317500</xdr:colOff>
      <xdr:row>62</xdr:row>
      <xdr:rowOff>39572</xdr:rowOff>
    </xdr:from>
    <xdr:to>
      <xdr:col>23</xdr:col>
      <xdr:colOff>480720</xdr:colOff>
      <xdr:row>72</xdr:row>
      <xdr:rowOff>131952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77500" y="9374072"/>
          <a:ext cx="4835762" cy="1997380"/>
        </a:xfrm>
        <a:prstGeom prst="rect">
          <a:avLst/>
        </a:prstGeom>
      </xdr:spPr>
    </xdr:pic>
    <xdr:clientData/>
  </xdr:twoCellAnchor>
  <xdr:twoCellAnchor editAs="oneCell">
    <xdr:from>
      <xdr:col>23</xdr:col>
      <xdr:colOff>370416</xdr:colOff>
      <xdr:row>62</xdr:row>
      <xdr:rowOff>105834</xdr:rowOff>
    </xdr:from>
    <xdr:to>
      <xdr:col>38</xdr:col>
      <xdr:colOff>162916</xdr:colOff>
      <xdr:row>72</xdr:row>
      <xdr:rowOff>29405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41083" y="9440334"/>
          <a:ext cx="9000000" cy="18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296334</xdr:colOff>
      <xdr:row>84</xdr:row>
      <xdr:rowOff>44461</xdr:rowOff>
    </xdr:from>
    <xdr:to>
      <xdr:col>24</xdr:col>
      <xdr:colOff>51041</xdr:colOff>
      <xdr:row>95</xdr:row>
      <xdr:rowOff>46224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456334" y="11664961"/>
          <a:ext cx="5030499" cy="2097263"/>
        </a:xfrm>
        <a:prstGeom prst="rect">
          <a:avLst/>
        </a:prstGeom>
      </xdr:spPr>
    </xdr:pic>
    <xdr:clientData/>
  </xdr:twoCellAnchor>
  <xdr:twoCellAnchor editAs="oneCell">
    <xdr:from>
      <xdr:col>23</xdr:col>
      <xdr:colOff>486833</xdr:colOff>
      <xdr:row>85</xdr:row>
      <xdr:rowOff>52917</xdr:rowOff>
    </xdr:from>
    <xdr:to>
      <xdr:col>38</xdr:col>
      <xdr:colOff>288857</xdr:colOff>
      <xdr:row>94</xdr:row>
      <xdr:rowOff>157465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57500" y="11863917"/>
          <a:ext cx="9009524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306917</xdr:colOff>
      <xdr:row>108</xdr:row>
      <xdr:rowOff>7423</xdr:rowOff>
    </xdr:from>
    <xdr:to>
      <xdr:col>24</xdr:col>
      <xdr:colOff>71149</xdr:colOff>
      <xdr:row>118</xdr:row>
      <xdr:rowOff>185926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466917" y="13913923"/>
          <a:ext cx="5040024" cy="2083503"/>
        </a:xfrm>
        <a:prstGeom prst="rect">
          <a:avLst/>
        </a:prstGeom>
      </xdr:spPr>
    </xdr:pic>
    <xdr:clientData/>
  </xdr:twoCellAnchor>
  <xdr:twoCellAnchor editAs="oneCell">
    <xdr:from>
      <xdr:col>23</xdr:col>
      <xdr:colOff>486833</xdr:colOff>
      <xdr:row>109</xdr:row>
      <xdr:rowOff>96033</xdr:rowOff>
    </xdr:from>
    <xdr:to>
      <xdr:col>37</xdr:col>
      <xdr:colOff>522751</xdr:colOff>
      <xdr:row>118</xdr:row>
      <xdr:rowOff>125714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557500" y="14193033"/>
          <a:ext cx="8629584" cy="1744181"/>
        </a:xfrm>
        <a:prstGeom prst="rect">
          <a:avLst/>
        </a:prstGeom>
      </xdr:spPr>
    </xdr:pic>
    <xdr:clientData/>
  </xdr:twoCellAnchor>
  <xdr:twoCellAnchor editAs="oneCell">
    <xdr:from>
      <xdr:col>15</xdr:col>
      <xdr:colOff>317500</xdr:colOff>
      <xdr:row>132</xdr:row>
      <xdr:rowOff>26505</xdr:rowOff>
    </xdr:from>
    <xdr:to>
      <xdr:col>24</xdr:col>
      <xdr:colOff>57387</xdr:colOff>
      <xdr:row>142</xdr:row>
      <xdr:rowOff>185929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477500" y="16219005"/>
          <a:ext cx="5015679" cy="2064424"/>
        </a:xfrm>
        <a:prstGeom prst="rect">
          <a:avLst/>
        </a:prstGeom>
      </xdr:spPr>
    </xdr:pic>
    <xdr:clientData/>
  </xdr:twoCellAnchor>
  <xdr:twoCellAnchor editAs="oneCell">
    <xdr:from>
      <xdr:col>23</xdr:col>
      <xdr:colOff>550333</xdr:colOff>
      <xdr:row>133</xdr:row>
      <xdr:rowOff>95250</xdr:rowOff>
    </xdr:from>
    <xdr:to>
      <xdr:col>38</xdr:col>
      <xdr:colOff>361881</xdr:colOff>
      <xdr:row>143</xdr:row>
      <xdr:rowOff>9298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621000" y="16478250"/>
          <a:ext cx="9019048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296333</xdr:colOff>
      <xdr:row>158</xdr:row>
      <xdr:rowOff>121092</xdr:rowOff>
    </xdr:from>
    <xdr:to>
      <xdr:col>24</xdr:col>
      <xdr:colOff>48922</xdr:colOff>
      <xdr:row>169</xdr:row>
      <xdr:rowOff>101261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456333" y="18599592"/>
          <a:ext cx="5028381" cy="2075669"/>
        </a:xfrm>
        <a:prstGeom prst="rect">
          <a:avLst/>
        </a:prstGeom>
      </xdr:spPr>
    </xdr:pic>
    <xdr:clientData/>
  </xdr:twoCellAnchor>
  <xdr:twoCellAnchor editAs="oneCell">
    <xdr:from>
      <xdr:col>24</xdr:col>
      <xdr:colOff>31750</xdr:colOff>
      <xdr:row>159</xdr:row>
      <xdr:rowOff>105834</xdr:rowOff>
    </xdr:from>
    <xdr:to>
      <xdr:col>38</xdr:col>
      <xdr:colOff>438083</xdr:colOff>
      <xdr:row>169</xdr:row>
      <xdr:rowOff>19882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716250" y="18774834"/>
          <a:ext cx="9000000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243416</xdr:colOff>
      <xdr:row>181</xdr:row>
      <xdr:rowOff>146829</xdr:rowOff>
    </xdr:from>
    <xdr:to>
      <xdr:col>23</xdr:col>
      <xdr:colOff>524113</xdr:colOff>
      <xdr:row>192</xdr:row>
      <xdr:rowOff>100202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276416" y="34627329"/>
          <a:ext cx="4868572" cy="2048873"/>
        </a:xfrm>
        <a:prstGeom prst="rect">
          <a:avLst/>
        </a:prstGeom>
      </xdr:spPr>
    </xdr:pic>
    <xdr:clientData/>
  </xdr:twoCellAnchor>
  <xdr:twoCellAnchor editAs="oneCell">
    <xdr:from>
      <xdr:col>23</xdr:col>
      <xdr:colOff>582083</xdr:colOff>
      <xdr:row>183</xdr:row>
      <xdr:rowOff>127001</xdr:rowOff>
    </xdr:from>
    <xdr:to>
      <xdr:col>38</xdr:col>
      <xdr:colOff>365059</xdr:colOff>
      <xdr:row>193</xdr:row>
      <xdr:rowOff>50572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5652750" y="21082001"/>
          <a:ext cx="8990476" cy="18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275167</xdr:colOff>
      <xdr:row>208</xdr:row>
      <xdr:rowOff>67640</xdr:rowOff>
    </xdr:from>
    <xdr:to>
      <xdr:col>23</xdr:col>
      <xdr:colOff>563426</xdr:colOff>
      <xdr:row>219</xdr:row>
      <xdr:rowOff>21167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435167" y="23118140"/>
          <a:ext cx="4960801" cy="2049027"/>
        </a:xfrm>
        <a:prstGeom prst="rect">
          <a:avLst/>
        </a:prstGeom>
      </xdr:spPr>
    </xdr:pic>
    <xdr:clientData/>
  </xdr:twoCellAnchor>
  <xdr:twoCellAnchor editAs="oneCell">
    <xdr:from>
      <xdr:col>23</xdr:col>
      <xdr:colOff>455083</xdr:colOff>
      <xdr:row>209</xdr:row>
      <xdr:rowOff>179917</xdr:rowOff>
    </xdr:from>
    <xdr:to>
      <xdr:col>38</xdr:col>
      <xdr:colOff>247583</xdr:colOff>
      <xdr:row>219</xdr:row>
      <xdr:rowOff>113012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5525750" y="23420917"/>
          <a:ext cx="9000000" cy="1838095"/>
        </a:xfrm>
        <a:prstGeom prst="rect">
          <a:avLst/>
        </a:prstGeom>
      </xdr:spPr>
    </xdr:pic>
    <xdr:clientData/>
  </xdr:twoCellAnchor>
  <xdr:twoCellAnchor editAs="oneCell">
    <xdr:from>
      <xdr:col>38</xdr:col>
      <xdr:colOff>245793</xdr:colOff>
      <xdr:row>61</xdr:row>
      <xdr:rowOff>105833</xdr:rowOff>
    </xdr:from>
    <xdr:to>
      <xdr:col>43</xdr:col>
      <xdr:colOff>298607</xdr:colOff>
      <xdr:row>73</xdr:row>
      <xdr:rowOff>42749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4523960" y="9249833"/>
          <a:ext cx="3121980" cy="2222916"/>
        </a:xfrm>
        <a:prstGeom prst="rect">
          <a:avLst/>
        </a:prstGeom>
      </xdr:spPr>
    </xdr:pic>
    <xdr:clientData/>
  </xdr:twoCellAnchor>
  <xdr:twoCellAnchor editAs="oneCell">
    <xdr:from>
      <xdr:col>38</xdr:col>
      <xdr:colOff>232833</xdr:colOff>
      <xdr:row>39</xdr:row>
      <xdr:rowOff>125908</xdr:rowOff>
    </xdr:from>
    <xdr:to>
      <xdr:col>42</xdr:col>
      <xdr:colOff>499690</xdr:colOff>
      <xdr:row>49</xdr:row>
      <xdr:rowOff>159165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4511000" y="5078908"/>
          <a:ext cx="2722190" cy="1938257"/>
        </a:xfrm>
        <a:prstGeom prst="rect">
          <a:avLst/>
        </a:prstGeom>
      </xdr:spPr>
    </xdr:pic>
    <xdr:clientData/>
  </xdr:twoCellAnchor>
  <xdr:twoCellAnchor editAs="oneCell">
    <xdr:from>
      <xdr:col>38</xdr:col>
      <xdr:colOff>233990</xdr:colOff>
      <xdr:row>13</xdr:row>
      <xdr:rowOff>95249</xdr:rowOff>
    </xdr:from>
    <xdr:to>
      <xdr:col>43</xdr:col>
      <xdr:colOff>464588</xdr:colOff>
      <xdr:row>25</xdr:row>
      <xdr:rowOff>158750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4512157" y="2571749"/>
          <a:ext cx="3299764" cy="2349501"/>
        </a:xfrm>
        <a:prstGeom prst="rect">
          <a:avLst/>
        </a:prstGeom>
      </xdr:spPr>
    </xdr:pic>
    <xdr:clientData/>
  </xdr:twoCellAnchor>
  <xdr:twoCellAnchor editAs="oneCell">
    <xdr:from>
      <xdr:col>38</xdr:col>
      <xdr:colOff>442221</xdr:colOff>
      <xdr:row>85</xdr:row>
      <xdr:rowOff>0</xdr:rowOff>
    </xdr:from>
    <xdr:to>
      <xdr:col>42</xdr:col>
      <xdr:colOff>573772</xdr:colOff>
      <xdr:row>94</xdr:row>
      <xdr:rowOff>127416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4720388" y="11811000"/>
          <a:ext cx="2586884" cy="1841916"/>
        </a:xfrm>
        <a:prstGeom prst="rect">
          <a:avLst/>
        </a:prstGeom>
      </xdr:spPr>
    </xdr:pic>
    <xdr:clientData/>
  </xdr:twoCellAnchor>
  <xdr:twoCellAnchor editAs="oneCell">
    <xdr:from>
      <xdr:col>38</xdr:col>
      <xdr:colOff>243416</xdr:colOff>
      <xdr:row>108</xdr:row>
      <xdr:rowOff>124973</xdr:rowOff>
    </xdr:from>
    <xdr:to>
      <xdr:col>43</xdr:col>
      <xdr:colOff>150440</xdr:colOff>
      <xdr:row>119</xdr:row>
      <xdr:rowOff>148583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4521583" y="14031473"/>
          <a:ext cx="2976190" cy="2119110"/>
        </a:xfrm>
        <a:prstGeom prst="rect">
          <a:avLst/>
        </a:prstGeom>
      </xdr:spPr>
    </xdr:pic>
    <xdr:clientData/>
  </xdr:twoCellAnchor>
  <xdr:twoCellAnchor editAs="oneCell">
    <xdr:from>
      <xdr:col>38</xdr:col>
      <xdr:colOff>412748</xdr:colOff>
      <xdr:row>159</xdr:row>
      <xdr:rowOff>27849</xdr:rowOff>
    </xdr:from>
    <xdr:to>
      <xdr:col>43</xdr:col>
      <xdr:colOff>515049</xdr:colOff>
      <xdr:row>171</xdr:row>
      <xdr:rowOff>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4690915" y="17744349"/>
          <a:ext cx="3171467" cy="2258152"/>
        </a:xfrm>
        <a:prstGeom prst="rect">
          <a:avLst/>
        </a:prstGeom>
      </xdr:spPr>
    </xdr:pic>
    <xdr:clientData/>
  </xdr:twoCellAnchor>
  <xdr:twoCellAnchor editAs="oneCell">
    <xdr:from>
      <xdr:col>39</xdr:col>
      <xdr:colOff>6754</xdr:colOff>
      <xdr:row>133</xdr:row>
      <xdr:rowOff>63499</xdr:rowOff>
    </xdr:from>
    <xdr:to>
      <xdr:col>43</xdr:col>
      <xdr:colOff>420132</xdr:colOff>
      <xdr:row>144</xdr:row>
      <xdr:rowOff>10582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4898754" y="16446499"/>
          <a:ext cx="2868711" cy="2042583"/>
        </a:xfrm>
        <a:prstGeom prst="rect">
          <a:avLst/>
        </a:prstGeom>
      </xdr:spPr>
    </xdr:pic>
    <xdr:clientData/>
  </xdr:twoCellAnchor>
  <xdr:twoCellAnchor editAs="oneCell">
    <xdr:from>
      <xdr:col>38</xdr:col>
      <xdr:colOff>589917</xdr:colOff>
      <xdr:row>185</xdr:row>
      <xdr:rowOff>105833</xdr:rowOff>
    </xdr:from>
    <xdr:to>
      <xdr:col>43</xdr:col>
      <xdr:colOff>256274</xdr:colOff>
      <xdr:row>195</xdr:row>
      <xdr:rowOff>148583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4868084" y="21441833"/>
          <a:ext cx="2735523" cy="1947750"/>
        </a:xfrm>
        <a:prstGeom prst="rect">
          <a:avLst/>
        </a:prstGeom>
      </xdr:spPr>
    </xdr:pic>
    <xdr:clientData/>
  </xdr:twoCellAnchor>
  <xdr:twoCellAnchor editAs="oneCell">
    <xdr:from>
      <xdr:col>38</xdr:col>
      <xdr:colOff>507999</xdr:colOff>
      <xdr:row>211</xdr:row>
      <xdr:rowOff>74082</xdr:rowOff>
    </xdr:from>
    <xdr:to>
      <xdr:col>43</xdr:col>
      <xdr:colOff>575680</xdr:colOff>
      <xdr:row>223</xdr:row>
      <xdr:rowOff>21583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4786166" y="23124582"/>
          <a:ext cx="3136847" cy="2233501"/>
        </a:xfrm>
        <a:prstGeom prst="rect">
          <a:avLst/>
        </a:prstGeom>
      </xdr:spPr>
    </xdr:pic>
    <xdr:clientData/>
  </xdr:twoCellAnchor>
  <xdr:twoCellAnchor editAs="oneCell">
    <xdr:from>
      <xdr:col>56</xdr:col>
      <xdr:colOff>587644</xdr:colOff>
      <xdr:row>199</xdr:row>
      <xdr:rowOff>78289</xdr:rowOff>
    </xdr:from>
    <xdr:to>
      <xdr:col>65</xdr:col>
      <xdr:colOff>169725</xdr:colOff>
      <xdr:row>235</xdr:row>
      <xdr:rowOff>179024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6817439" y="36429864"/>
          <a:ext cx="5140505" cy="6676900"/>
        </a:xfrm>
        <a:prstGeom prst="rect">
          <a:avLst/>
        </a:prstGeom>
      </xdr:spPr>
    </xdr:pic>
    <xdr:clientData/>
  </xdr:twoCellAnchor>
  <xdr:twoCellAnchor editAs="oneCell">
    <xdr:from>
      <xdr:col>65</xdr:col>
      <xdr:colOff>417467</xdr:colOff>
      <xdr:row>209</xdr:row>
      <xdr:rowOff>148166</xdr:rowOff>
    </xdr:from>
    <xdr:to>
      <xdr:col>71</xdr:col>
      <xdr:colOff>413514</xdr:colOff>
      <xdr:row>236</xdr:row>
      <xdr:rowOff>10583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2073467" y="39962666"/>
          <a:ext cx="3679047" cy="5005917"/>
        </a:xfrm>
        <a:prstGeom prst="rect">
          <a:avLst/>
        </a:prstGeom>
      </xdr:spPr>
    </xdr:pic>
    <xdr:clientData/>
  </xdr:twoCellAnchor>
  <xdr:twoCellAnchor editAs="oneCell">
    <xdr:from>
      <xdr:col>69</xdr:col>
      <xdr:colOff>365709</xdr:colOff>
      <xdr:row>185</xdr:row>
      <xdr:rowOff>62484</xdr:rowOff>
    </xdr:from>
    <xdr:to>
      <xdr:col>75</xdr:col>
      <xdr:colOff>76910</xdr:colOff>
      <xdr:row>209</xdr:row>
      <xdr:rowOff>125588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4141565" y="36270532"/>
          <a:ext cx="3390722" cy="4760364"/>
        </a:xfrm>
        <a:prstGeom prst="rect">
          <a:avLst/>
        </a:prstGeom>
      </xdr:spPr>
    </xdr:pic>
    <xdr:clientData/>
  </xdr:twoCellAnchor>
  <xdr:twoCellAnchor editAs="oneCell">
    <xdr:from>
      <xdr:col>59</xdr:col>
      <xdr:colOff>281263</xdr:colOff>
      <xdr:row>159</xdr:row>
      <xdr:rowOff>137582</xdr:rowOff>
    </xdr:from>
    <xdr:to>
      <xdr:col>64</xdr:col>
      <xdr:colOff>571500</xdr:colOff>
      <xdr:row>184</xdr:row>
      <xdr:rowOff>29823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8254263" y="30427082"/>
          <a:ext cx="3359404" cy="4654741"/>
        </a:xfrm>
        <a:prstGeom prst="rect">
          <a:avLst/>
        </a:prstGeom>
      </xdr:spPr>
    </xdr:pic>
    <xdr:clientData/>
  </xdr:twoCellAnchor>
  <xdr:twoCellAnchor editAs="oneCell">
    <xdr:from>
      <xdr:col>65</xdr:col>
      <xdr:colOff>79744</xdr:colOff>
      <xdr:row>159</xdr:row>
      <xdr:rowOff>95248</xdr:rowOff>
    </xdr:from>
    <xdr:to>
      <xdr:col>70</xdr:col>
      <xdr:colOff>518582</xdr:colOff>
      <xdr:row>184</xdr:row>
      <xdr:rowOff>100360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1735744" y="30384748"/>
          <a:ext cx="3508005" cy="4767612"/>
        </a:xfrm>
        <a:prstGeom prst="rect">
          <a:avLst/>
        </a:prstGeom>
      </xdr:spPr>
    </xdr:pic>
    <xdr:clientData/>
  </xdr:twoCellAnchor>
  <xdr:twoCellAnchor editAs="oneCell">
    <xdr:from>
      <xdr:col>59</xdr:col>
      <xdr:colOff>234486</xdr:colOff>
      <xdr:row>133</xdr:row>
      <xdr:rowOff>42333</xdr:rowOff>
    </xdr:from>
    <xdr:to>
      <xdr:col>65</xdr:col>
      <xdr:colOff>56</xdr:colOff>
      <xdr:row>157</xdr:row>
      <xdr:rowOff>169333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7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8207486" y="25378833"/>
          <a:ext cx="3437987" cy="4699000"/>
        </a:xfrm>
        <a:prstGeom prst="rect">
          <a:avLst/>
        </a:prstGeom>
      </xdr:spPr>
    </xdr:pic>
    <xdr:clientData/>
  </xdr:twoCellAnchor>
  <xdr:twoCellAnchor editAs="oneCell">
    <xdr:from>
      <xdr:col>65</xdr:col>
      <xdr:colOff>284585</xdr:colOff>
      <xdr:row>133</xdr:row>
      <xdr:rowOff>21166</xdr:rowOff>
    </xdr:from>
    <xdr:to>
      <xdr:col>71</xdr:col>
      <xdr:colOff>212686</xdr:colOff>
      <xdr:row>157</xdr:row>
      <xdr:rowOff>158749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7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1940585" y="25357666"/>
          <a:ext cx="3611101" cy="4709583"/>
        </a:xfrm>
        <a:prstGeom prst="rect">
          <a:avLst/>
        </a:prstGeom>
      </xdr:spPr>
    </xdr:pic>
    <xdr:clientData/>
  </xdr:twoCellAnchor>
  <xdr:twoCellAnchor editAs="oneCell">
    <xdr:from>
      <xdr:col>59</xdr:col>
      <xdr:colOff>230162</xdr:colOff>
      <xdr:row>108</xdr:row>
      <xdr:rowOff>95250</xdr:rowOff>
    </xdr:from>
    <xdr:to>
      <xdr:col>64</xdr:col>
      <xdr:colOff>550333</xdr:colOff>
      <xdr:row>132</xdr:row>
      <xdr:rowOff>113873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8203162" y="20669250"/>
          <a:ext cx="3389338" cy="4590623"/>
        </a:xfrm>
        <a:prstGeom prst="rect">
          <a:avLst/>
        </a:prstGeom>
      </xdr:spPr>
    </xdr:pic>
    <xdr:clientData/>
  </xdr:twoCellAnchor>
  <xdr:twoCellAnchor editAs="oneCell">
    <xdr:from>
      <xdr:col>65</xdr:col>
      <xdr:colOff>336092</xdr:colOff>
      <xdr:row>108</xdr:row>
      <xdr:rowOff>52917</xdr:rowOff>
    </xdr:from>
    <xdr:to>
      <xdr:col>71</xdr:col>
      <xdr:colOff>84667</xdr:colOff>
      <xdr:row>132</xdr:row>
      <xdr:rowOff>81217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1992092" y="20626917"/>
          <a:ext cx="3431575" cy="4600300"/>
        </a:xfrm>
        <a:prstGeom prst="rect">
          <a:avLst/>
        </a:prstGeom>
      </xdr:spPr>
    </xdr:pic>
    <xdr:clientData/>
  </xdr:twoCellAnchor>
  <xdr:twoCellAnchor editAs="oneCell">
    <xdr:from>
      <xdr:col>59</xdr:col>
      <xdr:colOff>93370</xdr:colOff>
      <xdr:row>84</xdr:row>
      <xdr:rowOff>182670</xdr:rowOff>
    </xdr:from>
    <xdr:to>
      <xdr:col>64</xdr:col>
      <xdr:colOff>543333</xdr:colOff>
      <xdr:row>110</xdr:row>
      <xdr:rowOff>43898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37736692" y="16623081"/>
          <a:ext cx="3516230" cy="4949927"/>
        </a:xfrm>
        <a:prstGeom prst="rect">
          <a:avLst/>
        </a:prstGeom>
      </xdr:spPr>
    </xdr:pic>
    <xdr:clientData/>
  </xdr:twoCellAnchor>
  <xdr:twoCellAnchor editAs="oneCell">
    <xdr:from>
      <xdr:col>65</xdr:col>
      <xdr:colOff>110487</xdr:colOff>
      <xdr:row>83</xdr:row>
      <xdr:rowOff>116416</xdr:rowOff>
    </xdr:from>
    <xdr:to>
      <xdr:col>70</xdr:col>
      <xdr:colOff>539749</xdr:colOff>
      <xdr:row>108</xdr:row>
      <xdr:rowOff>63095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7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1766487" y="15927916"/>
          <a:ext cx="3498429" cy="4709179"/>
        </a:xfrm>
        <a:prstGeom prst="rect">
          <a:avLst/>
        </a:prstGeom>
      </xdr:spPr>
    </xdr:pic>
    <xdr:clientData/>
  </xdr:twoCellAnchor>
  <xdr:twoCellAnchor editAs="oneCell">
    <xdr:from>
      <xdr:col>59</xdr:col>
      <xdr:colOff>78288</xdr:colOff>
      <xdr:row>59</xdr:row>
      <xdr:rowOff>95249</xdr:rowOff>
    </xdr:from>
    <xdr:to>
      <xdr:col>64</xdr:col>
      <xdr:colOff>265228</xdr:colOff>
      <xdr:row>82</xdr:row>
      <xdr:rowOff>126790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37721610" y="11642681"/>
          <a:ext cx="3253207" cy="4533082"/>
        </a:xfrm>
        <a:prstGeom prst="rect">
          <a:avLst/>
        </a:prstGeom>
      </xdr:spPr>
    </xdr:pic>
    <xdr:clientData/>
  </xdr:twoCellAnchor>
  <xdr:twoCellAnchor editAs="oneCell">
    <xdr:from>
      <xdr:col>65</xdr:col>
      <xdr:colOff>201398</xdr:colOff>
      <xdr:row>59</xdr:row>
      <xdr:rowOff>21167</xdr:rowOff>
    </xdr:from>
    <xdr:to>
      <xdr:col>71</xdr:col>
      <xdr:colOff>101420</xdr:colOff>
      <xdr:row>83</xdr:row>
      <xdr:rowOff>158751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7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41206523" y="11260667"/>
          <a:ext cx="3519522" cy="4709584"/>
        </a:xfrm>
        <a:prstGeom prst="rect">
          <a:avLst/>
        </a:prstGeom>
      </xdr:spPr>
    </xdr:pic>
    <xdr:clientData/>
  </xdr:twoCellAnchor>
  <xdr:twoCellAnchor editAs="oneCell">
    <xdr:from>
      <xdr:col>59</xdr:col>
      <xdr:colOff>246282</xdr:colOff>
      <xdr:row>34</xdr:row>
      <xdr:rowOff>10582</xdr:rowOff>
    </xdr:from>
    <xdr:to>
      <xdr:col>65</xdr:col>
      <xdr:colOff>31749</xdr:colOff>
      <xdr:row>58</xdr:row>
      <xdr:rowOff>152459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7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38219282" y="6487582"/>
          <a:ext cx="3468467" cy="4713877"/>
        </a:xfrm>
        <a:prstGeom prst="rect">
          <a:avLst/>
        </a:prstGeom>
      </xdr:spPr>
    </xdr:pic>
    <xdr:clientData/>
  </xdr:twoCellAnchor>
  <xdr:twoCellAnchor editAs="oneCell">
    <xdr:from>
      <xdr:col>65</xdr:col>
      <xdr:colOff>107775</xdr:colOff>
      <xdr:row>34</xdr:row>
      <xdr:rowOff>31749</xdr:rowOff>
    </xdr:from>
    <xdr:to>
      <xdr:col>70</xdr:col>
      <xdr:colOff>571500</xdr:colOff>
      <xdr:row>58</xdr:row>
      <xdr:rowOff>159700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7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41763775" y="6508749"/>
          <a:ext cx="3532892" cy="4699951"/>
        </a:xfrm>
        <a:prstGeom prst="rect">
          <a:avLst/>
        </a:prstGeom>
      </xdr:spPr>
    </xdr:pic>
    <xdr:clientData/>
  </xdr:twoCellAnchor>
  <xdr:twoCellAnchor editAs="oneCell">
    <xdr:from>
      <xdr:col>59</xdr:col>
      <xdr:colOff>292338</xdr:colOff>
      <xdr:row>7</xdr:row>
      <xdr:rowOff>116417</xdr:rowOff>
    </xdr:from>
    <xdr:to>
      <xdr:col>65</xdr:col>
      <xdr:colOff>150691</xdr:colOff>
      <xdr:row>33</xdr:row>
      <xdr:rowOff>83761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7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38265338" y="1449917"/>
          <a:ext cx="3541353" cy="4920344"/>
        </a:xfrm>
        <a:prstGeom prst="rect">
          <a:avLst/>
        </a:prstGeom>
      </xdr:spPr>
    </xdr:pic>
    <xdr:clientData/>
  </xdr:twoCellAnchor>
  <xdr:twoCellAnchor editAs="oneCell">
    <xdr:from>
      <xdr:col>65</xdr:col>
      <xdr:colOff>273993</xdr:colOff>
      <xdr:row>7</xdr:row>
      <xdr:rowOff>148166</xdr:rowOff>
    </xdr:from>
    <xdr:to>
      <xdr:col>71</xdr:col>
      <xdr:colOff>296333</xdr:colOff>
      <xdr:row>33</xdr:row>
      <xdr:rowOff>64112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7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41929993" y="1481666"/>
          <a:ext cx="3705340" cy="4868946"/>
        </a:xfrm>
        <a:prstGeom prst="rect">
          <a:avLst/>
        </a:prstGeom>
      </xdr:spPr>
    </xdr:pic>
    <xdr:clientData/>
  </xdr:twoCellAnchor>
  <xdr:twoCellAnchor editAs="oneCell">
    <xdr:from>
      <xdr:col>79</xdr:col>
      <xdr:colOff>601353</xdr:colOff>
      <xdr:row>6</xdr:row>
      <xdr:rowOff>179917</xdr:rowOff>
    </xdr:from>
    <xdr:to>
      <xdr:col>85</xdr:col>
      <xdr:colOff>133773</xdr:colOff>
      <xdr:row>31</xdr:row>
      <xdr:rowOff>62583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7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0851020" y="1322917"/>
          <a:ext cx="3215420" cy="4645166"/>
        </a:xfrm>
        <a:prstGeom prst="rect">
          <a:avLst/>
        </a:prstGeom>
      </xdr:spPr>
    </xdr:pic>
    <xdr:clientData/>
  </xdr:twoCellAnchor>
  <xdr:twoCellAnchor editAs="oneCell">
    <xdr:from>
      <xdr:col>80</xdr:col>
      <xdr:colOff>3139</xdr:colOff>
      <xdr:row>33</xdr:row>
      <xdr:rowOff>10583</xdr:rowOff>
    </xdr:from>
    <xdr:to>
      <xdr:col>85</xdr:col>
      <xdr:colOff>137987</xdr:colOff>
      <xdr:row>56</xdr:row>
      <xdr:rowOff>134547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7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0866639" y="6297083"/>
          <a:ext cx="3204015" cy="4505464"/>
        </a:xfrm>
        <a:prstGeom prst="rect">
          <a:avLst/>
        </a:prstGeom>
      </xdr:spPr>
    </xdr:pic>
    <xdr:clientData/>
  </xdr:twoCellAnchor>
  <xdr:twoCellAnchor editAs="oneCell">
    <xdr:from>
      <xdr:col>74</xdr:col>
      <xdr:colOff>300188</xdr:colOff>
      <xdr:row>33</xdr:row>
      <xdr:rowOff>52917</xdr:rowOff>
    </xdr:from>
    <xdr:to>
      <xdr:col>79</xdr:col>
      <xdr:colOff>366938</xdr:colOff>
      <xdr:row>57</xdr:row>
      <xdr:rowOff>31750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47480688" y="6339417"/>
          <a:ext cx="3135917" cy="4550833"/>
        </a:xfrm>
        <a:prstGeom prst="rect">
          <a:avLst/>
        </a:prstGeom>
      </xdr:spPr>
    </xdr:pic>
    <xdr:clientData/>
  </xdr:twoCellAnchor>
  <xdr:twoCellAnchor editAs="oneCell">
    <xdr:from>
      <xdr:col>74</xdr:col>
      <xdr:colOff>335278</xdr:colOff>
      <xdr:row>6</xdr:row>
      <xdr:rowOff>137583</xdr:rowOff>
    </xdr:from>
    <xdr:to>
      <xdr:col>79</xdr:col>
      <xdr:colOff>564628</xdr:colOff>
      <xdr:row>31</xdr:row>
      <xdr:rowOff>84666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7515778" y="1280583"/>
          <a:ext cx="3298517" cy="4709583"/>
        </a:xfrm>
        <a:prstGeom prst="rect">
          <a:avLst/>
        </a:prstGeom>
      </xdr:spPr>
    </xdr:pic>
    <xdr:clientData/>
  </xdr:twoCellAnchor>
  <xdr:twoCellAnchor editAs="oneCell">
    <xdr:from>
      <xdr:col>74</xdr:col>
      <xdr:colOff>355503</xdr:colOff>
      <xdr:row>58</xdr:row>
      <xdr:rowOff>95250</xdr:rowOff>
    </xdr:from>
    <xdr:to>
      <xdr:col>79</xdr:col>
      <xdr:colOff>571500</xdr:colOff>
      <xdr:row>82</xdr:row>
      <xdr:rowOff>164675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7536003" y="11144250"/>
          <a:ext cx="3285164" cy="4641425"/>
        </a:xfrm>
        <a:prstGeom prst="rect">
          <a:avLst/>
        </a:prstGeom>
      </xdr:spPr>
    </xdr:pic>
    <xdr:clientData/>
  </xdr:twoCellAnchor>
  <xdr:twoCellAnchor editAs="oneCell">
    <xdr:from>
      <xdr:col>80</xdr:col>
      <xdr:colOff>215808</xdr:colOff>
      <xdr:row>58</xdr:row>
      <xdr:rowOff>42333</xdr:rowOff>
    </xdr:from>
    <xdr:to>
      <xdr:col>86</xdr:col>
      <xdr:colOff>21167</xdr:colOff>
      <xdr:row>83</xdr:row>
      <xdr:rowOff>111125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50031558" y="11091333"/>
          <a:ext cx="3424859" cy="4831292"/>
        </a:xfrm>
        <a:prstGeom prst="rect">
          <a:avLst/>
        </a:prstGeom>
      </xdr:spPr>
    </xdr:pic>
    <xdr:clientData/>
  </xdr:twoCellAnchor>
  <xdr:twoCellAnchor editAs="oneCell">
    <xdr:from>
      <xdr:col>86</xdr:col>
      <xdr:colOff>190500</xdr:colOff>
      <xdr:row>58</xdr:row>
      <xdr:rowOff>51688</xdr:rowOff>
    </xdr:from>
    <xdr:to>
      <xdr:col>91</xdr:col>
      <xdr:colOff>520096</xdr:colOff>
      <xdr:row>83</xdr:row>
      <xdr:rowOff>21167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7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54737000" y="11100688"/>
          <a:ext cx="3398763" cy="4731979"/>
        </a:xfrm>
        <a:prstGeom prst="rect">
          <a:avLst/>
        </a:prstGeom>
      </xdr:spPr>
    </xdr:pic>
    <xdr:clientData/>
  </xdr:twoCellAnchor>
  <xdr:twoCellAnchor editAs="oneCell">
    <xdr:from>
      <xdr:col>63</xdr:col>
      <xdr:colOff>598614</xdr:colOff>
      <xdr:row>185</xdr:row>
      <xdr:rowOff>169623</xdr:rowOff>
    </xdr:from>
    <xdr:to>
      <xdr:col>69</xdr:col>
      <xdr:colOff>190499</xdr:colOff>
      <xdr:row>209</xdr:row>
      <xdr:rowOff>47682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0694950" y="36377671"/>
          <a:ext cx="3271405" cy="457531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171450</xdr:colOff>
      <xdr:row>11</xdr:row>
      <xdr:rowOff>19050</xdr:rowOff>
    </xdr:from>
    <xdr:to>
      <xdr:col>25</xdr:col>
      <xdr:colOff>256368</xdr:colOff>
      <xdr:row>29</xdr:row>
      <xdr:rowOff>161479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7900" y="2114550"/>
          <a:ext cx="6457143" cy="357142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</xdr:row>
          <xdr:rowOff>0</xdr:rowOff>
        </xdr:from>
        <xdr:to>
          <xdr:col>15</xdr:col>
          <xdr:colOff>685800</xdr:colOff>
          <xdr:row>1</xdr:row>
          <xdr:rowOff>180975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8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</xdr:row>
          <xdr:rowOff>0</xdr:rowOff>
        </xdr:from>
        <xdr:to>
          <xdr:col>15</xdr:col>
          <xdr:colOff>685800</xdr:colOff>
          <xdr:row>2</xdr:row>
          <xdr:rowOff>180975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8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8</xdr:row>
          <xdr:rowOff>0</xdr:rowOff>
        </xdr:from>
        <xdr:to>
          <xdr:col>15</xdr:col>
          <xdr:colOff>685800</xdr:colOff>
          <xdr:row>8</xdr:row>
          <xdr:rowOff>180975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8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9</xdr:row>
          <xdr:rowOff>0</xdr:rowOff>
        </xdr:from>
        <xdr:to>
          <xdr:col>15</xdr:col>
          <xdr:colOff>685800</xdr:colOff>
          <xdr:row>9</xdr:row>
          <xdr:rowOff>180975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8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10</xdr:row>
          <xdr:rowOff>0</xdr:rowOff>
        </xdr:from>
        <xdr:to>
          <xdr:col>15</xdr:col>
          <xdr:colOff>685800</xdr:colOff>
          <xdr:row>10</xdr:row>
          <xdr:rowOff>180975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8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11</xdr:row>
          <xdr:rowOff>0</xdr:rowOff>
        </xdr:from>
        <xdr:to>
          <xdr:col>15</xdr:col>
          <xdr:colOff>685800</xdr:colOff>
          <xdr:row>11</xdr:row>
          <xdr:rowOff>180975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8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12</xdr:row>
          <xdr:rowOff>0</xdr:rowOff>
        </xdr:from>
        <xdr:to>
          <xdr:col>15</xdr:col>
          <xdr:colOff>685800</xdr:colOff>
          <xdr:row>12</xdr:row>
          <xdr:rowOff>180975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8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13</xdr:row>
          <xdr:rowOff>0</xdr:rowOff>
        </xdr:from>
        <xdr:to>
          <xdr:col>15</xdr:col>
          <xdr:colOff>685800</xdr:colOff>
          <xdr:row>13</xdr:row>
          <xdr:rowOff>180975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8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14</xdr:row>
          <xdr:rowOff>0</xdr:rowOff>
        </xdr:from>
        <xdr:to>
          <xdr:col>15</xdr:col>
          <xdr:colOff>685800</xdr:colOff>
          <xdr:row>14</xdr:row>
          <xdr:rowOff>180975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8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15</xdr:row>
          <xdr:rowOff>0</xdr:rowOff>
        </xdr:from>
        <xdr:to>
          <xdr:col>15</xdr:col>
          <xdr:colOff>685800</xdr:colOff>
          <xdr:row>15</xdr:row>
          <xdr:rowOff>180975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8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16</xdr:row>
          <xdr:rowOff>0</xdr:rowOff>
        </xdr:from>
        <xdr:to>
          <xdr:col>15</xdr:col>
          <xdr:colOff>685800</xdr:colOff>
          <xdr:row>16</xdr:row>
          <xdr:rowOff>180975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8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17</xdr:row>
          <xdr:rowOff>0</xdr:rowOff>
        </xdr:from>
        <xdr:to>
          <xdr:col>15</xdr:col>
          <xdr:colOff>685800</xdr:colOff>
          <xdr:row>17</xdr:row>
          <xdr:rowOff>180975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8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18</xdr:row>
          <xdr:rowOff>0</xdr:rowOff>
        </xdr:from>
        <xdr:to>
          <xdr:col>15</xdr:col>
          <xdr:colOff>685800</xdr:colOff>
          <xdr:row>18</xdr:row>
          <xdr:rowOff>180975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8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19</xdr:row>
          <xdr:rowOff>0</xdr:rowOff>
        </xdr:from>
        <xdr:to>
          <xdr:col>15</xdr:col>
          <xdr:colOff>685800</xdr:colOff>
          <xdr:row>19</xdr:row>
          <xdr:rowOff>180975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8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23</xdr:row>
          <xdr:rowOff>0</xdr:rowOff>
        </xdr:from>
        <xdr:to>
          <xdr:col>15</xdr:col>
          <xdr:colOff>685800</xdr:colOff>
          <xdr:row>23</xdr:row>
          <xdr:rowOff>180975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8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24</xdr:row>
          <xdr:rowOff>0</xdr:rowOff>
        </xdr:from>
        <xdr:to>
          <xdr:col>15</xdr:col>
          <xdr:colOff>685800</xdr:colOff>
          <xdr:row>24</xdr:row>
          <xdr:rowOff>180975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8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25</xdr:row>
          <xdr:rowOff>0</xdr:rowOff>
        </xdr:from>
        <xdr:to>
          <xdr:col>15</xdr:col>
          <xdr:colOff>685800</xdr:colOff>
          <xdr:row>25</xdr:row>
          <xdr:rowOff>180975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8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</xdr:row>
          <xdr:rowOff>0</xdr:rowOff>
        </xdr:from>
        <xdr:to>
          <xdr:col>17</xdr:col>
          <xdr:colOff>28575</xdr:colOff>
          <xdr:row>1</xdr:row>
          <xdr:rowOff>180975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8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2</xdr:row>
          <xdr:rowOff>0</xdr:rowOff>
        </xdr:from>
        <xdr:to>
          <xdr:col>17</xdr:col>
          <xdr:colOff>28575</xdr:colOff>
          <xdr:row>2</xdr:row>
          <xdr:rowOff>180975</xdr:rowOff>
        </xdr:to>
        <xdr:sp macro="" textlink="">
          <xdr:nvSpPr>
            <xdr:cNvPr id="6171" name="Check Box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00000000-0008-0000-0800-00001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8</xdr:row>
          <xdr:rowOff>0</xdr:rowOff>
        </xdr:from>
        <xdr:to>
          <xdr:col>17</xdr:col>
          <xdr:colOff>28575</xdr:colOff>
          <xdr:row>8</xdr:row>
          <xdr:rowOff>180975</xdr:rowOff>
        </xdr:to>
        <xdr:sp macro="" textlink="">
          <xdr:nvSpPr>
            <xdr:cNvPr id="6172" name="Check Box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00000000-0008-0000-0800-00001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9</xdr:row>
          <xdr:rowOff>0</xdr:rowOff>
        </xdr:from>
        <xdr:to>
          <xdr:col>17</xdr:col>
          <xdr:colOff>28575</xdr:colOff>
          <xdr:row>9</xdr:row>
          <xdr:rowOff>180975</xdr:rowOff>
        </xdr:to>
        <xdr:sp macro="" textlink="">
          <xdr:nvSpPr>
            <xdr:cNvPr id="6173" name="Check Box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8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10</xdr:row>
          <xdr:rowOff>0</xdr:rowOff>
        </xdr:from>
        <xdr:to>
          <xdr:col>17</xdr:col>
          <xdr:colOff>28575</xdr:colOff>
          <xdr:row>10</xdr:row>
          <xdr:rowOff>180975</xdr:rowOff>
        </xdr:to>
        <xdr:sp macro="" textlink="">
          <xdr:nvSpPr>
            <xdr:cNvPr id="6174" name="Check Box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8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11</xdr:row>
          <xdr:rowOff>0</xdr:rowOff>
        </xdr:from>
        <xdr:to>
          <xdr:col>17</xdr:col>
          <xdr:colOff>28575</xdr:colOff>
          <xdr:row>11</xdr:row>
          <xdr:rowOff>180975</xdr:rowOff>
        </xdr:to>
        <xdr:sp macro="" textlink="">
          <xdr:nvSpPr>
            <xdr:cNvPr id="6175" name="Check Box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8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12</xdr:row>
          <xdr:rowOff>0</xdr:rowOff>
        </xdr:from>
        <xdr:to>
          <xdr:col>17</xdr:col>
          <xdr:colOff>28575</xdr:colOff>
          <xdr:row>12</xdr:row>
          <xdr:rowOff>180975</xdr:rowOff>
        </xdr:to>
        <xdr:sp macro="" textlink="">
          <xdr:nvSpPr>
            <xdr:cNvPr id="6176" name="Check Box 32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00000000-0008-0000-0800-00002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13</xdr:row>
          <xdr:rowOff>0</xdr:rowOff>
        </xdr:from>
        <xdr:to>
          <xdr:col>17</xdr:col>
          <xdr:colOff>28575</xdr:colOff>
          <xdr:row>13</xdr:row>
          <xdr:rowOff>180975</xdr:rowOff>
        </xdr:to>
        <xdr:sp macro="" textlink="">
          <xdr:nvSpPr>
            <xdr:cNvPr id="6177" name="Check Box 33" hidden="1">
              <a:extLst>
                <a:ext uri="{63B3BB69-23CF-44E3-9099-C40C66FF867C}">
                  <a14:compatExt spid="_x0000_s6177"/>
                </a:ext>
                <a:ext uri="{FF2B5EF4-FFF2-40B4-BE49-F238E27FC236}">
                  <a16:creationId xmlns:a16="http://schemas.microsoft.com/office/drawing/2014/main" id="{00000000-0008-0000-0800-00002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14</xdr:row>
          <xdr:rowOff>0</xdr:rowOff>
        </xdr:from>
        <xdr:to>
          <xdr:col>17</xdr:col>
          <xdr:colOff>28575</xdr:colOff>
          <xdr:row>14</xdr:row>
          <xdr:rowOff>180975</xdr:rowOff>
        </xdr:to>
        <xdr:sp macro="" textlink="">
          <xdr:nvSpPr>
            <xdr:cNvPr id="6178" name="Check Box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00000000-0008-0000-0800-00002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15</xdr:row>
          <xdr:rowOff>0</xdr:rowOff>
        </xdr:from>
        <xdr:to>
          <xdr:col>17</xdr:col>
          <xdr:colOff>28575</xdr:colOff>
          <xdr:row>15</xdr:row>
          <xdr:rowOff>180975</xdr:rowOff>
        </xdr:to>
        <xdr:sp macro="" textlink="">
          <xdr:nvSpPr>
            <xdr:cNvPr id="6179" name="Check Box 35" hidden="1">
              <a:extLst>
                <a:ext uri="{63B3BB69-23CF-44E3-9099-C40C66FF867C}">
                  <a14:compatExt spid="_x0000_s6179"/>
                </a:ext>
                <a:ext uri="{FF2B5EF4-FFF2-40B4-BE49-F238E27FC236}">
                  <a16:creationId xmlns:a16="http://schemas.microsoft.com/office/drawing/2014/main" id="{00000000-0008-0000-0800-00002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16</xdr:row>
          <xdr:rowOff>0</xdr:rowOff>
        </xdr:from>
        <xdr:to>
          <xdr:col>17</xdr:col>
          <xdr:colOff>28575</xdr:colOff>
          <xdr:row>16</xdr:row>
          <xdr:rowOff>180975</xdr:rowOff>
        </xdr:to>
        <xdr:sp macro="" textlink="">
          <xdr:nvSpPr>
            <xdr:cNvPr id="6180" name="Check Box 36" hidden="1">
              <a:extLst>
                <a:ext uri="{63B3BB69-23CF-44E3-9099-C40C66FF867C}">
                  <a14:compatExt spid="_x0000_s6180"/>
                </a:ext>
                <a:ext uri="{FF2B5EF4-FFF2-40B4-BE49-F238E27FC236}">
                  <a16:creationId xmlns:a16="http://schemas.microsoft.com/office/drawing/2014/main" id="{00000000-0008-0000-0800-00002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17</xdr:row>
          <xdr:rowOff>0</xdr:rowOff>
        </xdr:from>
        <xdr:to>
          <xdr:col>17</xdr:col>
          <xdr:colOff>28575</xdr:colOff>
          <xdr:row>17</xdr:row>
          <xdr:rowOff>180975</xdr:rowOff>
        </xdr:to>
        <xdr:sp macro="" textlink="">
          <xdr:nvSpPr>
            <xdr:cNvPr id="6181" name="Check Box 37" hidden="1">
              <a:extLst>
                <a:ext uri="{63B3BB69-23CF-44E3-9099-C40C66FF867C}">
                  <a14:compatExt spid="_x0000_s6181"/>
                </a:ext>
                <a:ext uri="{FF2B5EF4-FFF2-40B4-BE49-F238E27FC236}">
                  <a16:creationId xmlns:a16="http://schemas.microsoft.com/office/drawing/2014/main" id="{00000000-0008-0000-0800-00002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18</xdr:row>
          <xdr:rowOff>0</xdr:rowOff>
        </xdr:from>
        <xdr:to>
          <xdr:col>17</xdr:col>
          <xdr:colOff>28575</xdr:colOff>
          <xdr:row>18</xdr:row>
          <xdr:rowOff>180975</xdr:rowOff>
        </xdr:to>
        <xdr:sp macro="" textlink="">
          <xdr:nvSpPr>
            <xdr:cNvPr id="6182" name="Check Box 38" hidden="1">
              <a:extLst>
                <a:ext uri="{63B3BB69-23CF-44E3-9099-C40C66FF867C}">
                  <a14:compatExt spid="_x0000_s6182"/>
                </a:ext>
                <a:ext uri="{FF2B5EF4-FFF2-40B4-BE49-F238E27FC236}">
                  <a16:creationId xmlns:a16="http://schemas.microsoft.com/office/drawing/2014/main" id="{00000000-0008-0000-0800-00002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19</xdr:row>
          <xdr:rowOff>0</xdr:rowOff>
        </xdr:from>
        <xdr:to>
          <xdr:col>17</xdr:col>
          <xdr:colOff>28575</xdr:colOff>
          <xdr:row>19</xdr:row>
          <xdr:rowOff>180975</xdr:rowOff>
        </xdr:to>
        <xdr:sp macro="" textlink="">
          <xdr:nvSpPr>
            <xdr:cNvPr id="6183" name="Check Box 39" hidden="1">
              <a:extLst>
                <a:ext uri="{63B3BB69-23CF-44E3-9099-C40C66FF867C}">
                  <a14:compatExt spid="_x0000_s6183"/>
                </a:ext>
                <a:ext uri="{FF2B5EF4-FFF2-40B4-BE49-F238E27FC236}">
                  <a16:creationId xmlns:a16="http://schemas.microsoft.com/office/drawing/2014/main" id="{00000000-0008-0000-0800-00002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23</xdr:row>
          <xdr:rowOff>0</xdr:rowOff>
        </xdr:from>
        <xdr:to>
          <xdr:col>17</xdr:col>
          <xdr:colOff>28575</xdr:colOff>
          <xdr:row>23</xdr:row>
          <xdr:rowOff>180975</xdr:rowOff>
        </xdr:to>
        <xdr:sp macro="" textlink="">
          <xdr:nvSpPr>
            <xdr:cNvPr id="6184" name="Check Box 40" hidden="1">
              <a:extLst>
                <a:ext uri="{63B3BB69-23CF-44E3-9099-C40C66FF867C}">
                  <a14:compatExt spid="_x0000_s6184"/>
                </a:ext>
                <a:ext uri="{FF2B5EF4-FFF2-40B4-BE49-F238E27FC236}">
                  <a16:creationId xmlns:a16="http://schemas.microsoft.com/office/drawing/2014/main" id="{00000000-0008-0000-0800-00002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24</xdr:row>
          <xdr:rowOff>0</xdr:rowOff>
        </xdr:from>
        <xdr:to>
          <xdr:col>17</xdr:col>
          <xdr:colOff>28575</xdr:colOff>
          <xdr:row>24</xdr:row>
          <xdr:rowOff>180975</xdr:rowOff>
        </xdr:to>
        <xdr:sp macro="" textlink="">
          <xdr:nvSpPr>
            <xdr:cNvPr id="6185" name="Check Box 41" hidden="1">
              <a:extLst>
                <a:ext uri="{63B3BB69-23CF-44E3-9099-C40C66FF867C}">
                  <a14:compatExt spid="_x0000_s6185"/>
                </a:ext>
                <a:ext uri="{FF2B5EF4-FFF2-40B4-BE49-F238E27FC236}">
                  <a16:creationId xmlns:a16="http://schemas.microsoft.com/office/drawing/2014/main" id="{00000000-0008-0000-0800-00002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25</xdr:row>
          <xdr:rowOff>0</xdr:rowOff>
        </xdr:from>
        <xdr:to>
          <xdr:col>17</xdr:col>
          <xdr:colOff>28575</xdr:colOff>
          <xdr:row>25</xdr:row>
          <xdr:rowOff>180975</xdr:rowOff>
        </xdr:to>
        <xdr:sp macro="" textlink="">
          <xdr:nvSpPr>
            <xdr:cNvPr id="6186" name="Check Box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00000000-0008-0000-0800-00002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2</xdr:row>
          <xdr:rowOff>0</xdr:rowOff>
        </xdr:from>
        <xdr:to>
          <xdr:col>19</xdr:col>
          <xdr:colOff>28575</xdr:colOff>
          <xdr:row>2</xdr:row>
          <xdr:rowOff>180975</xdr:rowOff>
        </xdr:to>
        <xdr:sp macro="" textlink="">
          <xdr:nvSpPr>
            <xdr:cNvPr id="6209" name="Check Box 65" hidden="1">
              <a:extLst>
                <a:ext uri="{63B3BB69-23CF-44E3-9099-C40C66FF867C}">
                  <a14:compatExt spid="_x0000_s6209"/>
                </a:ext>
                <a:ext uri="{FF2B5EF4-FFF2-40B4-BE49-F238E27FC236}">
                  <a16:creationId xmlns:a16="http://schemas.microsoft.com/office/drawing/2014/main" id="{00000000-0008-0000-0800-00004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23</xdr:row>
          <xdr:rowOff>0</xdr:rowOff>
        </xdr:from>
        <xdr:to>
          <xdr:col>19</xdr:col>
          <xdr:colOff>28575</xdr:colOff>
          <xdr:row>23</xdr:row>
          <xdr:rowOff>180975</xdr:rowOff>
        </xdr:to>
        <xdr:sp macro="" textlink="">
          <xdr:nvSpPr>
            <xdr:cNvPr id="6210" name="Check Box 66" hidden="1">
              <a:extLst>
                <a:ext uri="{63B3BB69-23CF-44E3-9099-C40C66FF867C}">
                  <a14:compatExt spid="_x0000_s6210"/>
                </a:ext>
                <a:ext uri="{FF2B5EF4-FFF2-40B4-BE49-F238E27FC236}">
                  <a16:creationId xmlns:a16="http://schemas.microsoft.com/office/drawing/2014/main" id="{00000000-0008-0000-0800-00004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8</xdr:row>
          <xdr:rowOff>0</xdr:rowOff>
        </xdr:from>
        <xdr:to>
          <xdr:col>19</xdr:col>
          <xdr:colOff>28575</xdr:colOff>
          <xdr:row>8</xdr:row>
          <xdr:rowOff>180975</xdr:rowOff>
        </xdr:to>
        <xdr:sp macro="" textlink="">
          <xdr:nvSpPr>
            <xdr:cNvPr id="6211" name="Check Box 67" hidden="1">
              <a:extLst>
                <a:ext uri="{63B3BB69-23CF-44E3-9099-C40C66FF867C}">
                  <a14:compatExt spid="_x0000_s6211"/>
                </a:ext>
                <a:ext uri="{FF2B5EF4-FFF2-40B4-BE49-F238E27FC236}">
                  <a16:creationId xmlns:a16="http://schemas.microsoft.com/office/drawing/2014/main" id="{00000000-0008-0000-0800-00004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9</xdr:row>
          <xdr:rowOff>0</xdr:rowOff>
        </xdr:from>
        <xdr:to>
          <xdr:col>19</xdr:col>
          <xdr:colOff>28575</xdr:colOff>
          <xdr:row>9</xdr:row>
          <xdr:rowOff>180975</xdr:rowOff>
        </xdr:to>
        <xdr:sp macro="" textlink="">
          <xdr:nvSpPr>
            <xdr:cNvPr id="6212" name="Check Box 68" hidden="1">
              <a:extLst>
                <a:ext uri="{63B3BB69-23CF-44E3-9099-C40C66FF867C}">
                  <a14:compatExt spid="_x0000_s6212"/>
                </a:ext>
                <a:ext uri="{FF2B5EF4-FFF2-40B4-BE49-F238E27FC236}">
                  <a16:creationId xmlns:a16="http://schemas.microsoft.com/office/drawing/2014/main" id="{00000000-0008-0000-0800-00004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12</xdr:row>
          <xdr:rowOff>0</xdr:rowOff>
        </xdr:from>
        <xdr:to>
          <xdr:col>19</xdr:col>
          <xdr:colOff>28575</xdr:colOff>
          <xdr:row>12</xdr:row>
          <xdr:rowOff>180975</xdr:rowOff>
        </xdr:to>
        <xdr:sp macro="" textlink="">
          <xdr:nvSpPr>
            <xdr:cNvPr id="6213" name="Check Box 69" hidden="1">
              <a:extLst>
                <a:ext uri="{63B3BB69-23CF-44E3-9099-C40C66FF867C}">
                  <a14:compatExt spid="_x0000_s6213"/>
                </a:ext>
                <a:ext uri="{FF2B5EF4-FFF2-40B4-BE49-F238E27FC236}">
                  <a16:creationId xmlns:a16="http://schemas.microsoft.com/office/drawing/2014/main" id="{00000000-0008-0000-0800-00004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13</xdr:row>
          <xdr:rowOff>0</xdr:rowOff>
        </xdr:from>
        <xdr:to>
          <xdr:col>19</xdr:col>
          <xdr:colOff>28575</xdr:colOff>
          <xdr:row>13</xdr:row>
          <xdr:rowOff>180975</xdr:rowOff>
        </xdr:to>
        <xdr:sp macro="" textlink="">
          <xdr:nvSpPr>
            <xdr:cNvPr id="6214" name="Check Box 70" hidden="1">
              <a:extLst>
                <a:ext uri="{63B3BB69-23CF-44E3-9099-C40C66FF867C}">
                  <a14:compatExt spid="_x0000_s6214"/>
                </a:ext>
                <a:ext uri="{FF2B5EF4-FFF2-40B4-BE49-F238E27FC236}">
                  <a16:creationId xmlns:a16="http://schemas.microsoft.com/office/drawing/2014/main" id="{00000000-0008-0000-0800-00004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14</xdr:row>
          <xdr:rowOff>0</xdr:rowOff>
        </xdr:from>
        <xdr:to>
          <xdr:col>19</xdr:col>
          <xdr:colOff>28575</xdr:colOff>
          <xdr:row>14</xdr:row>
          <xdr:rowOff>180975</xdr:rowOff>
        </xdr:to>
        <xdr:sp macro="" textlink="">
          <xdr:nvSpPr>
            <xdr:cNvPr id="6215" name="Check Box 71" hidden="1">
              <a:extLst>
                <a:ext uri="{63B3BB69-23CF-44E3-9099-C40C66FF867C}">
                  <a14:compatExt spid="_x0000_s6215"/>
                </a:ext>
                <a:ext uri="{FF2B5EF4-FFF2-40B4-BE49-F238E27FC236}">
                  <a16:creationId xmlns:a16="http://schemas.microsoft.com/office/drawing/2014/main" id="{00000000-0008-0000-0800-00004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16</xdr:row>
          <xdr:rowOff>0</xdr:rowOff>
        </xdr:from>
        <xdr:to>
          <xdr:col>19</xdr:col>
          <xdr:colOff>28575</xdr:colOff>
          <xdr:row>16</xdr:row>
          <xdr:rowOff>180975</xdr:rowOff>
        </xdr:to>
        <xdr:sp macro="" textlink="">
          <xdr:nvSpPr>
            <xdr:cNvPr id="6216" name="Check Box 72" hidden="1">
              <a:extLst>
                <a:ext uri="{63B3BB69-23CF-44E3-9099-C40C66FF867C}">
                  <a14:compatExt spid="_x0000_s6216"/>
                </a:ext>
                <a:ext uri="{FF2B5EF4-FFF2-40B4-BE49-F238E27FC236}">
                  <a16:creationId xmlns:a16="http://schemas.microsoft.com/office/drawing/2014/main" id="{00000000-0008-0000-0800-00004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15</xdr:row>
          <xdr:rowOff>0</xdr:rowOff>
        </xdr:from>
        <xdr:to>
          <xdr:col>19</xdr:col>
          <xdr:colOff>28575</xdr:colOff>
          <xdr:row>15</xdr:row>
          <xdr:rowOff>180975</xdr:rowOff>
        </xdr:to>
        <xdr:sp macro="" textlink="">
          <xdr:nvSpPr>
            <xdr:cNvPr id="6217" name="Check Box 73" hidden="1">
              <a:extLst>
                <a:ext uri="{63B3BB69-23CF-44E3-9099-C40C66FF867C}">
                  <a14:compatExt spid="_x0000_s6217"/>
                </a:ext>
                <a:ext uri="{FF2B5EF4-FFF2-40B4-BE49-F238E27FC236}">
                  <a16:creationId xmlns:a16="http://schemas.microsoft.com/office/drawing/2014/main" id="{00000000-0008-0000-0800-00004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55D7C9-6C17-40D1-8661-0ADBD3F051ED}" name="Table1" displayName="Table1" ref="A1:O26" totalsRowShown="0" headerRowDxfId="16" dataDxfId="15">
  <autoFilter ref="A1:O26" xr:uid="{AD55D7C9-6C17-40D1-8661-0ADBD3F051ED}"/>
  <tableColumns count="15">
    <tableColumn id="1" xr3:uid="{79CA59A6-71EB-4BBA-A3F7-3625F865BBF6}" name="Column1" dataDxfId="14"/>
    <tableColumn id="2" xr3:uid="{7837FED8-EC3A-475C-A4BF-F36FE78F4FE7}" name="ID" dataDxfId="13"/>
    <tableColumn id="3" xr3:uid="{182CC810-8245-4C44-AE86-CB599780B552}" name="Lat" dataDxfId="12"/>
    <tableColumn id="4" xr3:uid="{BDCC3540-C8F4-4334-B8F1-37B09D591BBC}" name="Long" dataDxfId="11"/>
    <tableColumn id="5" xr3:uid="{2641605D-5B13-4962-B781-334D3BE075A2}" name="Juradiction" dataDxfId="10"/>
    <tableColumn id="6" xr3:uid="{88C1A87A-DF62-464D-9FF9-54E80E11C5ED}" name="Area(Km^2)" dataDxfId="9"/>
    <tableColumn id="7" xr3:uid="{12902900-21E7-4A40-AA3C-5B131C9819A9}" name="Start (YYYYMMDD)" dataDxfId="8"/>
    <tableColumn id="8" xr3:uid="{1FE754F2-C8D9-4C22-AA46-AA334BB0C46F}" name="End (YYYYMMDD)" dataDxfId="7"/>
    <tableColumn id="9" xr3:uid="{52E8F735-EE38-4FE5-ADE5-3D9FDA29DD7F}" name="Nyear" dataDxfId="6"/>
    <tableColumn id="10" xr3:uid="{209CDD7D-E034-4ACF-B5CB-69070A65F3C4}" name="x1" dataDxfId="5"/>
    <tableColumn id="11" xr3:uid="{33AD0F42-91C4-4FF5-9D5C-6761FC18D16D}" name="x2" dataDxfId="4"/>
    <tableColumn id="12" xr3:uid="{E1B81207-90D5-416F-8F43-A91E7015C0E2}" name="x3" dataDxfId="3"/>
    <tableColumn id="13" xr3:uid="{1573F427-A6AE-4810-8291-F8C770F9E1AD}" name="x4" dataDxfId="2"/>
    <tableColumn id="14" xr3:uid="{3DDF602A-CD8F-442E-8C4D-EE8A309543F6}" name="NSE" dataDxfId="1"/>
    <tableColumn id="15" xr3:uid="{CC33AF35-1230-4452-A348-25CF511CB2A2}" name="NearestSilo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.xml"/><Relationship Id="rId18" Type="http://schemas.openxmlformats.org/officeDocument/2006/relationships/ctrlProp" Target="../ctrlProps/ctrlProp27.xml"/><Relationship Id="rId26" Type="http://schemas.openxmlformats.org/officeDocument/2006/relationships/ctrlProp" Target="../ctrlProps/ctrlProp35.xml"/><Relationship Id="rId39" Type="http://schemas.openxmlformats.org/officeDocument/2006/relationships/ctrlProp" Target="../ctrlProps/ctrlProp48.xml"/><Relationship Id="rId21" Type="http://schemas.openxmlformats.org/officeDocument/2006/relationships/ctrlProp" Target="../ctrlProps/ctrlProp30.xml"/><Relationship Id="rId34" Type="http://schemas.openxmlformats.org/officeDocument/2006/relationships/ctrlProp" Target="../ctrlProps/ctrlProp43.xml"/><Relationship Id="rId42" Type="http://schemas.openxmlformats.org/officeDocument/2006/relationships/ctrlProp" Target="../ctrlProps/ctrlProp51.xml"/><Relationship Id="rId47" Type="http://schemas.openxmlformats.org/officeDocument/2006/relationships/table" Target="../tables/table1.xml"/><Relationship Id="rId7" Type="http://schemas.openxmlformats.org/officeDocument/2006/relationships/ctrlProp" Target="../ctrlProps/ctrlProp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5.xml"/><Relationship Id="rId29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15.xml"/><Relationship Id="rId11" Type="http://schemas.openxmlformats.org/officeDocument/2006/relationships/ctrlProp" Target="../ctrlProps/ctrlProp20.xml"/><Relationship Id="rId24" Type="http://schemas.openxmlformats.org/officeDocument/2006/relationships/ctrlProp" Target="../ctrlProps/ctrlProp33.xml"/><Relationship Id="rId32" Type="http://schemas.openxmlformats.org/officeDocument/2006/relationships/ctrlProp" Target="../ctrlProps/ctrlProp41.xml"/><Relationship Id="rId37" Type="http://schemas.openxmlformats.org/officeDocument/2006/relationships/ctrlProp" Target="../ctrlProps/ctrlProp46.xml"/><Relationship Id="rId40" Type="http://schemas.openxmlformats.org/officeDocument/2006/relationships/ctrlProp" Target="../ctrlProps/ctrlProp49.xml"/><Relationship Id="rId45" Type="http://schemas.openxmlformats.org/officeDocument/2006/relationships/ctrlProp" Target="../ctrlProps/ctrlProp54.xml"/><Relationship Id="rId5" Type="http://schemas.openxmlformats.org/officeDocument/2006/relationships/ctrlProp" Target="../ctrlProps/ctrlProp14.xml"/><Relationship Id="rId15" Type="http://schemas.openxmlformats.org/officeDocument/2006/relationships/ctrlProp" Target="../ctrlProps/ctrlProp24.xml"/><Relationship Id="rId23" Type="http://schemas.openxmlformats.org/officeDocument/2006/relationships/ctrlProp" Target="../ctrlProps/ctrlProp32.xml"/><Relationship Id="rId28" Type="http://schemas.openxmlformats.org/officeDocument/2006/relationships/ctrlProp" Target="../ctrlProps/ctrlProp37.xml"/><Relationship Id="rId36" Type="http://schemas.openxmlformats.org/officeDocument/2006/relationships/ctrlProp" Target="../ctrlProps/ctrlProp45.xml"/><Relationship Id="rId10" Type="http://schemas.openxmlformats.org/officeDocument/2006/relationships/ctrlProp" Target="../ctrlProps/ctrlProp19.xml"/><Relationship Id="rId19" Type="http://schemas.openxmlformats.org/officeDocument/2006/relationships/ctrlProp" Target="../ctrlProps/ctrlProp28.xml"/><Relationship Id="rId31" Type="http://schemas.openxmlformats.org/officeDocument/2006/relationships/ctrlProp" Target="../ctrlProps/ctrlProp40.xml"/><Relationship Id="rId44" Type="http://schemas.openxmlformats.org/officeDocument/2006/relationships/ctrlProp" Target="../ctrlProps/ctrlProp53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Relationship Id="rId14" Type="http://schemas.openxmlformats.org/officeDocument/2006/relationships/ctrlProp" Target="../ctrlProps/ctrlProp23.xml"/><Relationship Id="rId22" Type="http://schemas.openxmlformats.org/officeDocument/2006/relationships/ctrlProp" Target="../ctrlProps/ctrlProp31.xml"/><Relationship Id="rId27" Type="http://schemas.openxmlformats.org/officeDocument/2006/relationships/ctrlProp" Target="../ctrlProps/ctrlProp36.xml"/><Relationship Id="rId30" Type="http://schemas.openxmlformats.org/officeDocument/2006/relationships/ctrlProp" Target="../ctrlProps/ctrlProp39.xml"/><Relationship Id="rId35" Type="http://schemas.openxmlformats.org/officeDocument/2006/relationships/ctrlProp" Target="../ctrlProps/ctrlProp44.xml"/><Relationship Id="rId43" Type="http://schemas.openxmlformats.org/officeDocument/2006/relationships/ctrlProp" Target="../ctrlProps/ctrlProp52.xml"/><Relationship Id="rId8" Type="http://schemas.openxmlformats.org/officeDocument/2006/relationships/ctrlProp" Target="../ctrlProps/ctrlProp17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21.xml"/><Relationship Id="rId17" Type="http://schemas.openxmlformats.org/officeDocument/2006/relationships/ctrlProp" Target="../ctrlProps/ctrlProp26.xml"/><Relationship Id="rId25" Type="http://schemas.openxmlformats.org/officeDocument/2006/relationships/ctrlProp" Target="../ctrlProps/ctrlProp34.xml"/><Relationship Id="rId33" Type="http://schemas.openxmlformats.org/officeDocument/2006/relationships/ctrlProp" Target="../ctrlProps/ctrlProp42.xml"/><Relationship Id="rId38" Type="http://schemas.openxmlformats.org/officeDocument/2006/relationships/ctrlProp" Target="../ctrlProps/ctrlProp47.xml"/><Relationship Id="rId46" Type="http://schemas.openxmlformats.org/officeDocument/2006/relationships/ctrlProp" Target="../ctrlProps/ctrlProp55.xml"/><Relationship Id="rId20" Type="http://schemas.openxmlformats.org/officeDocument/2006/relationships/ctrlProp" Target="../ctrlProps/ctrlProp29.xml"/><Relationship Id="rId41" Type="http://schemas.openxmlformats.org/officeDocument/2006/relationships/ctrlProp" Target="../ctrlProps/ctrlProp5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022D-9568-441E-BB2A-9DD37CD3F5CE}">
  <dimension ref="A1:W191"/>
  <sheetViews>
    <sheetView topLeftCell="A176" workbookViewId="0">
      <selection activeCell="D199" sqref="D199"/>
    </sheetView>
  </sheetViews>
  <sheetFormatPr defaultColWidth="9.140625" defaultRowHeight="15" x14ac:dyDescent="0.25"/>
  <cols>
    <col min="1" max="1" width="15.140625" style="3" bestFit="1" customWidth="1"/>
    <col min="2" max="2" width="29.85546875" style="3" bestFit="1" customWidth="1"/>
    <col min="3" max="3" width="13.28515625" style="3" customWidth="1"/>
    <col min="4" max="4" width="27.140625" style="3" bestFit="1" customWidth="1"/>
    <col min="5" max="5" width="13" style="3" customWidth="1"/>
    <col min="6" max="6" width="9.140625" style="3"/>
    <col min="7" max="7" width="12.140625" style="3" bestFit="1" customWidth="1"/>
    <col min="8" max="9" width="12" style="3" bestFit="1" customWidth="1"/>
    <col min="10" max="10" width="9" style="3" bestFit="1" customWidth="1"/>
    <col min="11" max="11" width="9.140625" style="3"/>
    <col min="12" max="12" width="15.140625" style="3" bestFit="1" customWidth="1"/>
    <col min="13" max="13" width="15.140625" style="3" customWidth="1"/>
    <col min="14" max="14" width="12" style="3" bestFit="1" customWidth="1"/>
    <col min="15" max="15" width="7.85546875" style="3" bestFit="1" customWidth="1"/>
    <col min="16" max="18" width="9.140625" style="3"/>
    <col min="19" max="19" width="15.28515625" style="3" customWidth="1"/>
    <col min="20" max="16384" width="9.140625" style="3"/>
  </cols>
  <sheetData>
    <row r="1" spans="1:23" x14ac:dyDescent="0.25">
      <c r="A1" s="2" t="s">
        <v>29</v>
      </c>
      <c r="B1" s="4">
        <v>410730</v>
      </c>
      <c r="C1" s="2" t="s">
        <v>39</v>
      </c>
      <c r="D1" s="4">
        <v>70317</v>
      </c>
    </row>
    <row r="2" spans="1:23" x14ac:dyDescent="0.25">
      <c r="A2" s="2" t="s">
        <v>30</v>
      </c>
      <c r="B2" s="4" t="s">
        <v>31</v>
      </c>
      <c r="C2" s="2" t="s">
        <v>30</v>
      </c>
      <c r="D2" s="4" t="s">
        <v>40</v>
      </c>
    </row>
    <row r="3" spans="1:23" ht="17.25" x14ac:dyDescent="0.25">
      <c r="A3" s="2" t="s">
        <v>37</v>
      </c>
      <c r="B3" s="4" t="s">
        <v>32</v>
      </c>
      <c r="C3" s="2" t="s">
        <v>41</v>
      </c>
      <c r="D3" s="4">
        <v>962</v>
      </c>
    </row>
    <row r="4" spans="1:23" x14ac:dyDescent="0.25">
      <c r="A4" s="2" t="s">
        <v>33</v>
      </c>
      <c r="B4" s="4">
        <v>-35.590000000000003</v>
      </c>
      <c r="C4" s="2" t="s">
        <v>33</v>
      </c>
      <c r="D4" s="4">
        <v>-35.536999999999999</v>
      </c>
    </row>
    <row r="5" spans="1:23" x14ac:dyDescent="0.25">
      <c r="A5" s="2" t="s">
        <v>34</v>
      </c>
      <c r="B5" s="4">
        <v>148.82</v>
      </c>
      <c r="C5" s="2" t="s">
        <v>34</v>
      </c>
      <c r="D5" s="4">
        <v>148.83799999999999</v>
      </c>
    </row>
    <row r="6" spans="1:23" x14ac:dyDescent="0.25">
      <c r="A6" s="2" t="s">
        <v>35</v>
      </c>
      <c r="B6" s="4" t="s">
        <v>36</v>
      </c>
    </row>
    <row r="8" spans="1:23" x14ac:dyDescent="0.25">
      <c r="B8" s="7"/>
      <c r="C8" s="8" t="s">
        <v>2</v>
      </c>
      <c r="D8" s="8" t="s">
        <v>3</v>
      </c>
    </row>
    <row r="9" spans="1:23" x14ac:dyDescent="0.25">
      <c r="B9" s="5" t="s">
        <v>48</v>
      </c>
      <c r="C9" s="5">
        <v>2374.2292000000002</v>
      </c>
      <c r="D9" s="5">
        <v>4854.5852000000004</v>
      </c>
    </row>
    <row r="10" spans="1:23" x14ac:dyDescent="0.25">
      <c r="B10" s="5" t="s">
        <v>0</v>
      </c>
      <c r="C10" s="5">
        <v>243.62979999999999</v>
      </c>
      <c r="D10" s="5">
        <v>1711.7556</v>
      </c>
    </row>
    <row r="11" spans="1:23" ht="45" x14ac:dyDescent="0.25">
      <c r="B11" s="5" t="s">
        <v>28</v>
      </c>
      <c r="C11" s="5">
        <v>234.14660000000001</v>
      </c>
      <c r="D11" s="5">
        <v>1607.0690999999999</v>
      </c>
    </row>
    <row r="12" spans="1:23" x14ac:dyDescent="0.25">
      <c r="B12" s="6" t="s">
        <v>1</v>
      </c>
      <c r="C12" s="6">
        <v>77.969909999999999</v>
      </c>
      <c r="D12" s="6">
        <v>2750.5120000000002</v>
      </c>
    </row>
    <row r="14" spans="1:23" x14ac:dyDescent="0.25">
      <c r="A14" s="1" t="s">
        <v>17</v>
      </c>
      <c r="B14" s="1" t="s">
        <v>26</v>
      </c>
      <c r="C14" s="1" t="s">
        <v>42</v>
      </c>
      <c r="D14" s="1" t="s">
        <v>27</v>
      </c>
      <c r="M14" s="82" t="s">
        <v>48</v>
      </c>
      <c r="N14" s="2" t="s">
        <v>44</v>
      </c>
      <c r="O14" s="2" t="s">
        <v>45</v>
      </c>
      <c r="P14" s="2" t="s">
        <v>46</v>
      </c>
      <c r="Q14" s="2" t="s">
        <v>47</v>
      </c>
      <c r="S14" s="82" t="s">
        <v>51</v>
      </c>
      <c r="T14" s="2" t="s">
        <v>44</v>
      </c>
      <c r="U14" s="2" t="s">
        <v>45</v>
      </c>
      <c r="V14" s="2" t="s">
        <v>46</v>
      </c>
      <c r="W14" s="2" t="s">
        <v>47</v>
      </c>
    </row>
    <row r="15" spans="1:23" x14ac:dyDescent="0.25">
      <c r="A15" s="2" t="s">
        <v>5</v>
      </c>
      <c r="B15" s="3">
        <v>354.96710000000002</v>
      </c>
      <c r="C15" s="3">
        <v>14</v>
      </c>
      <c r="D15" s="3">
        <v>1815.162</v>
      </c>
      <c r="M15" s="82"/>
      <c r="N15" s="3">
        <v>0.24168126094570899</v>
      </c>
      <c r="O15" s="3">
        <v>0.53456998313659398</v>
      </c>
      <c r="P15" s="3">
        <v>0.37931377858800602</v>
      </c>
      <c r="Q15" s="3">
        <v>4.58728781463245E-2</v>
      </c>
      <c r="S15" s="82"/>
      <c r="T15">
        <v>0.24281535469403701</v>
      </c>
      <c r="U15">
        <v>0.533259850515866</v>
      </c>
      <c r="V15">
        <v>0.40824169530589999</v>
      </c>
      <c r="W15">
        <v>6.1420815695822098E-2</v>
      </c>
    </row>
    <row r="16" spans="1:23" x14ac:dyDescent="0.25">
      <c r="A16" s="2" t="s">
        <v>18</v>
      </c>
      <c r="B16" s="3">
        <v>354.00639999999999</v>
      </c>
      <c r="C16" s="3">
        <v>10</v>
      </c>
      <c r="D16" s="3">
        <v>1543.2850000000001</v>
      </c>
      <c r="M16" s="82"/>
      <c r="N16" s="3">
        <v>0.22709163346613501</v>
      </c>
      <c r="O16" s="3">
        <v>0.60311958405545896</v>
      </c>
      <c r="P16" s="3">
        <v>0.36261706109835701</v>
      </c>
      <c r="Q16" s="3">
        <v>5.3681764227666198E-2</v>
      </c>
      <c r="S16" s="82"/>
      <c r="T16">
        <v>0.22770702116837299</v>
      </c>
      <c r="U16">
        <v>0.60256606186793105</v>
      </c>
      <c r="V16">
        <v>0.39265060621611902</v>
      </c>
      <c r="W16">
        <v>6.3188097282546499E-2</v>
      </c>
    </row>
    <row r="17" spans="1:23" x14ac:dyDescent="0.25">
      <c r="A17" s="2" t="s">
        <v>7</v>
      </c>
      <c r="B17" s="3">
        <v>352.59160000000003</v>
      </c>
      <c r="C17" s="3">
        <v>11</v>
      </c>
      <c r="D17" s="3">
        <v>1329.6849999999999</v>
      </c>
      <c r="M17" s="82"/>
      <c r="N17" s="3">
        <v>0.20782608695652199</v>
      </c>
      <c r="O17" s="3">
        <v>0.56678700361010803</v>
      </c>
      <c r="P17" s="3">
        <v>0.25301044237014197</v>
      </c>
      <c r="Q17" s="3">
        <v>3.4197273610095398E-2</v>
      </c>
      <c r="S17" s="82"/>
      <c r="T17">
        <v>0.207856237739656</v>
      </c>
      <c r="U17">
        <v>0.56679160252829297</v>
      </c>
      <c r="V17">
        <v>0.23331007299024101</v>
      </c>
      <c r="W17">
        <v>6.12550942620156E-2</v>
      </c>
    </row>
    <row r="18" spans="1:23" x14ac:dyDescent="0.25">
      <c r="A18" s="2" t="s">
        <v>8</v>
      </c>
      <c r="B18" s="3">
        <v>351.37459999999999</v>
      </c>
      <c r="C18" s="3">
        <v>12</v>
      </c>
      <c r="D18" s="3">
        <v>1825.4069999999999</v>
      </c>
      <c r="M18" s="82"/>
      <c r="N18" s="3">
        <v>0.20768526989936001</v>
      </c>
      <c r="O18" s="3">
        <v>0.59352517985611497</v>
      </c>
      <c r="P18" s="3">
        <v>0.30863162569062802</v>
      </c>
      <c r="Q18" s="3">
        <v>4.2982326668253398E-2</v>
      </c>
      <c r="S18" s="82"/>
      <c r="T18">
        <v>0.20657197431836</v>
      </c>
      <c r="U18">
        <v>0.59166397945188798</v>
      </c>
      <c r="V18">
        <v>0.333893460080324</v>
      </c>
      <c r="W18">
        <v>3.2088769938455601E-2</v>
      </c>
    </row>
    <row r="19" spans="1:23" x14ac:dyDescent="0.25">
      <c r="A19" s="2" t="s">
        <v>9</v>
      </c>
      <c r="B19" s="3">
        <v>349.51029999999997</v>
      </c>
      <c r="C19" s="3">
        <v>10</v>
      </c>
      <c r="D19" s="3">
        <v>1507.5050000000001</v>
      </c>
      <c r="M19" s="82"/>
      <c r="N19" s="3">
        <v>0.26035502958579898</v>
      </c>
      <c r="O19" s="3">
        <v>0.61739130434782596</v>
      </c>
      <c r="P19" s="3">
        <v>0.34381481384798901</v>
      </c>
      <c r="Q19" s="3">
        <v>5.9210456676542803E-2</v>
      </c>
      <c r="S19" s="82"/>
      <c r="T19">
        <v>0.26147096995062202</v>
      </c>
      <c r="U19">
        <v>0.61742869752333995</v>
      </c>
      <c r="V19">
        <v>0.36422287249034102</v>
      </c>
      <c r="W19">
        <v>5.5542939586383497E-2</v>
      </c>
    </row>
    <row r="20" spans="1:23" x14ac:dyDescent="0.25">
      <c r="A20" s="2" t="s">
        <v>10</v>
      </c>
      <c r="B20" s="3">
        <v>349.21910000000003</v>
      </c>
      <c r="C20" s="3">
        <v>10</v>
      </c>
      <c r="D20" s="3">
        <v>1288.2919999999999</v>
      </c>
      <c r="M20" s="82"/>
      <c r="N20" s="3">
        <v>0.31353919239904998</v>
      </c>
      <c r="O20" s="3">
        <v>0.67286245353159801</v>
      </c>
      <c r="P20" s="3">
        <v>0.37169872103620499</v>
      </c>
      <c r="Q20" s="3">
        <v>6.3839423232491005E-2</v>
      </c>
      <c r="S20" s="82"/>
      <c r="T20">
        <v>0.313856550161348</v>
      </c>
      <c r="U20">
        <v>0.67351014675830201</v>
      </c>
      <c r="V20">
        <v>0.38477223683533701</v>
      </c>
      <c r="W20">
        <v>5.6048293230471002E-2</v>
      </c>
    </row>
    <row r="21" spans="1:23" x14ac:dyDescent="0.25">
      <c r="A21" s="2" t="s">
        <v>11</v>
      </c>
      <c r="B21" s="3">
        <v>278.57220000000001</v>
      </c>
      <c r="C21" s="3">
        <v>15</v>
      </c>
      <c r="D21" s="3">
        <v>2177.873</v>
      </c>
      <c r="M21" s="82"/>
      <c r="N21" s="3">
        <v>0.346964064436183</v>
      </c>
      <c r="O21" s="3">
        <v>0.69805194805194803</v>
      </c>
      <c r="P21" s="3">
        <v>0.31474906698147598</v>
      </c>
      <c r="Q21" s="3">
        <v>5.0543007648536503E-2</v>
      </c>
      <c r="S21" s="82"/>
      <c r="T21">
        <v>0.34663647213886001</v>
      </c>
      <c r="U21">
        <v>0.69602736561356204</v>
      </c>
      <c r="V21">
        <v>0.32076259016909803</v>
      </c>
      <c r="W21">
        <v>4.9652657350137797E-2</v>
      </c>
    </row>
    <row r="22" spans="1:23" x14ac:dyDescent="0.25">
      <c r="A22" s="2" t="s">
        <v>12</v>
      </c>
      <c r="B22" s="3">
        <v>263.69260000000003</v>
      </c>
      <c r="C22" s="3">
        <v>14</v>
      </c>
      <c r="D22" s="3">
        <v>2067.9340000000002</v>
      </c>
      <c r="M22" s="82"/>
      <c r="N22" s="3">
        <v>0.35272277227722798</v>
      </c>
      <c r="O22" s="3">
        <v>0.692556634304207</v>
      </c>
      <c r="P22" s="3">
        <v>0.43065860750524099</v>
      </c>
      <c r="Q22" s="3">
        <v>6.3780910910447394E-2</v>
      </c>
      <c r="S22" s="82"/>
      <c r="T22">
        <v>0.35022641404092802</v>
      </c>
      <c r="U22">
        <v>0.69261371257513904</v>
      </c>
      <c r="V22">
        <v>0.45344004611721</v>
      </c>
      <c r="W22">
        <v>6.01807832300374E-2</v>
      </c>
    </row>
    <row r="23" spans="1:23" x14ac:dyDescent="0.25">
      <c r="A23" s="2" t="s">
        <v>13</v>
      </c>
      <c r="B23" s="3">
        <v>257.4966</v>
      </c>
      <c r="C23" s="3">
        <v>9</v>
      </c>
      <c r="D23" s="3">
        <v>1173.951</v>
      </c>
      <c r="M23" s="82"/>
      <c r="N23" s="3">
        <v>0.341890315052509</v>
      </c>
      <c r="O23" s="3">
        <v>0.64355231143552305</v>
      </c>
      <c r="P23" s="3">
        <v>0.48803436336804101</v>
      </c>
      <c r="Q23" s="3">
        <v>6.7854780313007207E-2</v>
      </c>
      <c r="S23" s="82"/>
      <c r="T23">
        <v>0.341276432193581</v>
      </c>
      <c r="U23">
        <v>0.64059196027496501</v>
      </c>
      <c r="V23">
        <v>0.50114026609361195</v>
      </c>
      <c r="W23">
        <v>7.7706160363348403E-2</v>
      </c>
    </row>
    <row r="24" spans="1:23" x14ac:dyDescent="0.25">
      <c r="A24" s="2" t="s">
        <v>14</v>
      </c>
      <c r="B24" s="3">
        <v>257.12400000000002</v>
      </c>
      <c r="C24" s="3">
        <v>8</v>
      </c>
      <c r="D24" s="3">
        <v>994.18669999999997</v>
      </c>
      <c r="M24" s="82"/>
      <c r="N24" s="3">
        <v>0.290091930541369</v>
      </c>
      <c r="O24" s="3">
        <v>0.62301587301587302</v>
      </c>
      <c r="P24" s="3">
        <v>0.48943238560621499</v>
      </c>
      <c r="Q24" s="3">
        <v>6.59179939282937E-2</v>
      </c>
      <c r="S24" s="82"/>
      <c r="T24">
        <v>0.29131824789453997</v>
      </c>
      <c r="U24">
        <v>0.62045221441351395</v>
      </c>
      <c r="V24">
        <v>0.50346274320293405</v>
      </c>
      <c r="W24">
        <v>0.102873547765182</v>
      </c>
    </row>
    <row r="25" spans="1:23" x14ac:dyDescent="0.25">
      <c r="A25" s="2" t="s">
        <v>15</v>
      </c>
      <c r="B25" s="3">
        <v>254.3227</v>
      </c>
      <c r="C25" s="3">
        <v>11</v>
      </c>
      <c r="D25" s="3">
        <v>1263.0229999999999</v>
      </c>
      <c r="M25" s="82"/>
      <c r="N25" s="3">
        <v>0.29184549356223199</v>
      </c>
      <c r="O25" s="3">
        <v>0.63587684069611805</v>
      </c>
      <c r="P25" s="3">
        <v>0.51578566362843503</v>
      </c>
      <c r="Q25" s="3">
        <v>7.2744489854828703E-2</v>
      </c>
      <c r="S25" s="82"/>
      <c r="T25">
        <v>0.29296704912500299</v>
      </c>
      <c r="U25">
        <v>0.63593131592520802</v>
      </c>
      <c r="V25">
        <v>0.53712509265173003</v>
      </c>
      <c r="W25">
        <v>7.9403280861347098E-2</v>
      </c>
    </row>
    <row r="26" spans="1:23" x14ac:dyDescent="0.25">
      <c r="A26" s="2" t="s">
        <v>16</v>
      </c>
      <c r="B26" s="3">
        <v>245.43700000000001</v>
      </c>
      <c r="C26" s="3">
        <v>12</v>
      </c>
      <c r="D26" s="3">
        <v>1473.625</v>
      </c>
      <c r="M26" s="82"/>
      <c r="N26" s="3">
        <v>0.26524953789279099</v>
      </c>
      <c r="O26" s="3">
        <v>0.56202143950995398</v>
      </c>
      <c r="P26" s="3">
        <v>0.38876075512872599</v>
      </c>
      <c r="Q26" s="3">
        <v>5.4817605022355401E-2</v>
      </c>
      <c r="S26" s="82"/>
      <c r="T26">
        <v>0.26784852857098901</v>
      </c>
      <c r="U26">
        <v>0.563491670747995</v>
      </c>
      <c r="V26">
        <v>0.40411384758674201</v>
      </c>
      <c r="W26">
        <v>7.7270355189961795E-2</v>
      </c>
    </row>
    <row r="27" spans="1:23" x14ac:dyDescent="0.25">
      <c r="A27" s="2" t="s">
        <v>19</v>
      </c>
      <c r="B27" s="3">
        <v>244.57249999999999</v>
      </c>
      <c r="C27" s="3">
        <v>13</v>
      </c>
      <c r="D27" s="3">
        <v>2025.8889999999999</v>
      </c>
    </row>
    <row r="28" spans="1:23" ht="15" customHeight="1" x14ac:dyDescent="0.25">
      <c r="A28" s="2" t="s">
        <v>20</v>
      </c>
      <c r="B28" s="3">
        <v>244.13120000000001</v>
      </c>
      <c r="C28" s="3">
        <v>10</v>
      </c>
      <c r="D28" s="3">
        <v>1619.3030000000001</v>
      </c>
      <c r="M28" s="82" t="s">
        <v>49</v>
      </c>
      <c r="N28" s="2" t="s">
        <v>44</v>
      </c>
      <c r="O28" s="2" t="s">
        <v>45</v>
      </c>
      <c r="P28" s="2" t="s">
        <v>46</v>
      </c>
      <c r="Q28" s="2" t="s">
        <v>47</v>
      </c>
      <c r="S28" s="82" t="s">
        <v>50</v>
      </c>
      <c r="T28" s="2" t="s">
        <v>44</v>
      </c>
      <c r="U28" s="2" t="s">
        <v>45</v>
      </c>
      <c r="V28" s="2" t="s">
        <v>46</v>
      </c>
      <c r="W28" s="2" t="s">
        <v>47</v>
      </c>
    </row>
    <row r="29" spans="1:23" x14ac:dyDescent="0.25">
      <c r="A29" s="2" t="s">
        <v>21</v>
      </c>
      <c r="B29" s="3">
        <v>243.62979999999999</v>
      </c>
      <c r="C29" s="3">
        <v>9</v>
      </c>
      <c r="D29" s="3">
        <v>1146.146</v>
      </c>
      <c r="M29" s="82"/>
      <c r="N29" s="3">
        <v>0.132010832002628</v>
      </c>
      <c r="O29" s="3">
        <v>0.43829205923881598</v>
      </c>
      <c r="P29" s="3">
        <v>0.37931377858800602</v>
      </c>
      <c r="Q29" s="3">
        <v>4.58728781463245E-2</v>
      </c>
      <c r="S29" s="82"/>
      <c r="T29">
        <v>0.132010832002628</v>
      </c>
      <c r="U29">
        <v>0.43829205923881598</v>
      </c>
      <c r="V29">
        <v>0.38318517250039003</v>
      </c>
      <c r="W29">
        <v>4.4849062502158303E-2</v>
      </c>
    </row>
    <row r="30" spans="1:23" x14ac:dyDescent="0.25">
      <c r="A30" s="2" t="s">
        <v>22</v>
      </c>
      <c r="B30" s="3">
        <v>243.62979999999999</v>
      </c>
      <c r="C30" s="3">
        <v>6</v>
      </c>
      <c r="D30" s="3">
        <v>986.28129999999999</v>
      </c>
      <c r="M30" s="82"/>
      <c r="N30" s="3">
        <v>0.62926703107693105</v>
      </c>
      <c r="O30" s="3">
        <v>0.39492163193833002</v>
      </c>
      <c r="P30" s="3">
        <v>0.36261706109835701</v>
      </c>
      <c r="Q30" s="3">
        <v>5.3681764227666198E-2</v>
      </c>
      <c r="S30" s="82"/>
      <c r="T30">
        <v>0.62926703107693105</v>
      </c>
      <c r="U30">
        <v>0.39492163193833002</v>
      </c>
      <c r="V30">
        <v>0.363013161590168</v>
      </c>
      <c r="W30">
        <v>5.2585054692211398E-2</v>
      </c>
    </row>
    <row r="31" spans="1:23" x14ac:dyDescent="0.25">
      <c r="A31" s="2" t="s">
        <v>23</v>
      </c>
      <c r="B31" s="3">
        <v>243.62979999999999</v>
      </c>
      <c r="C31" s="3">
        <v>6</v>
      </c>
      <c r="D31" s="3">
        <v>987.81460000000004</v>
      </c>
      <c r="M31" s="82"/>
      <c r="N31" s="3">
        <v>0.18298639086221399</v>
      </c>
      <c r="O31" s="3">
        <v>0.87088207200304601</v>
      </c>
      <c r="P31" s="3">
        <v>0.25301044237014197</v>
      </c>
      <c r="Q31" s="3">
        <v>3.4197273610095398E-2</v>
      </c>
      <c r="S31" s="82"/>
      <c r="T31">
        <v>0.18298639086221399</v>
      </c>
      <c r="U31">
        <v>0.87088207200304601</v>
      </c>
      <c r="V31">
        <v>0.25199897380467401</v>
      </c>
      <c r="W31">
        <v>3.3840258592919503E-2</v>
      </c>
    </row>
    <row r="32" spans="1:23" x14ac:dyDescent="0.25">
      <c r="A32" s="2" t="s">
        <v>24</v>
      </c>
      <c r="B32" s="3">
        <v>243.62979999999999</v>
      </c>
      <c r="C32" s="3">
        <v>6</v>
      </c>
      <c r="D32" s="3">
        <v>987.72159999999997</v>
      </c>
      <c r="M32" s="82"/>
      <c r="N32" s="3">
        <v>0.249386856866157</v>
      </c>
      <c r="O32" s="3">
        <v>0.29740313542204999</v>
      </c>
      <c r="P32" s="3">
        <v>0.30863162569062802</v>
      </c>
      <c r="Q32" s="3">
        <v>4.2982326668253398E-2</v>
      </c>
      <c r="S32" s="82"/>
      <c r="T32">
        <v>0.249386856866157</v>
      </c>
      <c r="U32">
        <v>0.29740313542204999</v>
      </c>
      <c r="V32">
        <v>0.30864495420434601</v>
      </c>
      <c r="W32">
        <v>4.3509566409018499E-2</v>
      </c>
    </row>
    <row r="33" spans="1:23" x14ac:dyDescent="0.25">
      <c r="A33" s="2" t="s">
        <v>25</v>
      </c>
      <c r="B33" s="3">
        <v>243.62979999999999</v>
      </c>
      <c r="C33" s="3">
        <v>6</v>
      </c>
      <c r="D33" s="3">
        <v>993.11519999999996</v>
      </c>
      <c r="M33" s="82"/>
      <c r="N33" s="3">
        <v>0.79922256284015902</v>
      </c>
      <c r="O33" s="3">
        <v>5.59325334187631E-2</v>
      </c>
      <c r="P33" s="3">
        <v>0.34381481384798901</v>
      </c>
      <c r="Q33" s="3">
        <v>5.9210456676542803E-2</v>
      </c>
      <c r="S33" s="82"/>
      <c r="T33">
        <v>0.79922256284015902</v>
      </c>
      <c r="U33">
        <v>5.59325334187631E-2</v>
      </c>
      <c r="V33">
        <v>0.34462635645541001</v>
      </c>
      <c r="W33">
        <v>5.9723047807559701E-2</v>
      </c>
    </row>
    <row r="34" spans="1:23" x14ac:dyDescent="0.25">
      <c r="C34" s="2" t="s">
        <v>38</v>
      </c>
      <c r="D34" s="2">
        <f>SUM(D15:D33)</f>
        <v>27206.199400000001</v>
      </c>
      <c r="M34" s="82"/>
      <c r="N34" s="3">
        <v>0.53752346644159699</v>
      </c>
      <c r="O34" s="3">
        <v>0.47113270964436998</v>
      </c>
      <c r="P34" s="3">
        <v>0.37169872103620499</v>
      </c>
      <c r="Q34" s="3">
        <v>6.3839423232491005E-2</v>
      </c>
      <c r="S34" s="82"/>
      <c r="T34">
        <v>0.53752346644159699</v>
      </c>
      <c r="U34">
        <v>0.47113270964436998</v>
      </c>
      <c r="V34">
        <v>0.37168746030361</v>
      </c>
      <c r="W34">
        <v>6.0886377360380703E-2</v>
      </c>
    </row>
    <row r="35" spans="1:23" x14ac:dyDescent="0.25">
      <c r="A35" s="1" t="s">
        <v>4</v>
      </c>
      <c r="B35" s="1" t="s">
        <v>26</v>
      </c>
      <c r="C35" s="1" t="s">
        <v>42</v>
      </c>
      <c r="D35" s="1" t="s">
        <v>27</v>
      </c>
      <c r="M35" s="82"/>
      <c r="N35" s="3">
        <v>0.34931168230964799</v>
      </c>
      <c r="O35" s="3">
        <v>0.43801298450999498</v>
      </c>
      <c r="P35" s="3">
        <v>0.31474906698147598</v>
      </c>
      <c r="Q35" s="3">
        <v>5.0543007648536503E-2</v>
      </c>
      <c r="S35" s="82"/>
      <c r="T35">
        <v>0.34931168230964799</v>
      </c>
      <c r="U35">
        <v>0.43801298450999498</v>
      </c>
      <c r="V35">
        <v>0.314904773390491</v>
      </c>
      <c r="W35">
        <v>5.2467990050057797E-2</v>
      </c>
    </row>
    <row r="36" spans="1:23" x14ac:dyDescent="0.25">
      <c r="A36" s="2" t="s">
        <v>5</v>
      </c>
      <c r="B36" s="3">
        <v>235.9324</v>
      </c>
      <c r="C36" s="3">
        <v>17</v>
      </c>
      <c r="D36" s="3">
        <v>2788.3130000000001</v>
      </c>
      <c r="M36" s="82"/>
      <c r="N36" s="3">
        <v>0.10756037511975799</v>
      </c>
      <c r="O36" s="3">
        <v>0.227429686269319</v>
      </c>
      <c r="P36" s="3">
        <v>0.43065860750524099</v>
      </c>
      <c r="Q36" s="3">
        <v>6.3780910910447394E-2</v>
      </c>
      <c r="S36" s="82"/>
      <c r="T36">
        <v>0.10756037511975799</v>
      </c>
      <c r="U36">
        <v>0.227429686269319</v>
      </c>
      <c r="V36">
        <v>0.43095798561750998</v>
      </c>
      <c r="W36">
        <v>6.4520612486696494E-2</v>
      </c>
    </row>
    <row r="37" spans="1:23" x14ac:dyDescent="0.25">
      <c r="A37" s="2" t="s">
        <v>6</v>
      </c>
      <c r="B37" s="3">
        <v>235.2542</v>
      </c>
      <c r="C37" s="3">
        <v>34</v>
      </c>
      <c r="D37" s="3">
        <v>5354.3760000000002</v>
      </c>
      <c r="M37" s="82"/>
      <c r="N37" s="3">
        <v>0.36498075977389499</v>
      </c>
      <c r="O37" s="3">
        <v>0.39745220509067403</v>
      </c>
      <c r="P37" s="3">
        <v>0.48803436336804101</v>
      </c>
      <c r="Q37" s="3">
        <v>6.7854780313007207E-2</v>
      </c>
      <c r="S37" s="82"/>
      <c r="T37">
        <v>0.36498075977389499</v>
      </c>
      <c r="U37">
        <v>0.39745220509067403</v>
      </c>
      <c r="V37">
        <v>0.48809069569528302</v>
      </c>
      <c r="W37">
        <v>6.8529390364364007E-2</v>
      </c>
    </row>
    <row r="38" spans="1:23" x14ac:dyDescent="0.25">
      <c r="A38" s="2" t="s">
        <v>7</v>
      </c>
      <c r="B38" s="3">
        <v>235.2499</v>
      </c>
      <c r="C38" s="3">
        <v>6</v>
      </c>
      <c r="D38" s="3">
        <v>2056.951</v>
      </c>
      <c r="M38" s="82"/>
      <c r="N38" s="3">
        <v>0.58906938258170305</v>
      </c>
      <c r="O38" s="3">
        <v>0.34977635540136098</v>
      </c>
      <c r="P38" s="3">
        <v>0.48943238560621499</v>
      </c>
      <c r="Q38" s="3">
        <v>6.59179939282937E-2</v>
      </c>
      <c r="S38" s="82"/>
      <c r="T38">
        <v>0.58906938258170305</v>
      </c>
      <c r="U38">
        <v>0.34977635540136098</v>
      </c>
      <c r="V38">
        <v>0.48922570931136</v>
      </c>
      <c r="W38">
        <v>6.6835554521894699E-2</v>
      </c>
    </row>
    <row r="39" spans="1:23" x14ac:dyDescent="0.25">
      <c r="A39" s="2" t="s">
        <v>8</v>
      </c>
      <c r="B39" s="3">
        <v>235.24379999999999</v>
      </c>
      <c r="C39" s="3">
        <v>9</v>
      </c>
      <c r="D39" s="3">
        <v>2598.2939999999999</v>
      </c>
      <c r="M39" s="82"/>
      <c r="N39" s="3">
        <v>0.55962485802261996</v>
      </c>
      <c r="O39" s="3">
        <v>6.0110071168613E-2</v>
      </c>
      <c r="P39" s="3">
        <v>0.51578566362843503</v>
      </c>
      <c r="Q39" s="3">
        <v>7.2744489854828703E-2</v>
      </c>
      <c r="S39" s="82"/>
      <c r="T39">
        <v>0.55962485802261996</v>
      </c>
      <c r="U39">
        <v>6.0110071168613E-2</v>
      </c>
      <c r="V39">
        <v>0.51627818474889597</v>
      </c>
      <c r="W39">
        <v>7.47808141107945E-2</v>
      </c>
    </row>
    <row r="40" spans="1:23" x14ac:dyDescent="0.25">
      <c r="A40" s="2" t="s">
        <v>9</v>
      </c>
      <c r="B40" s="3">
        <v>235.23849999999999</v>
      </c>
      <c r="C40" s="3">
        <v>6</v>
      </c>
      <c r="D40" s="3">
        <v>1862.5630000000001</v>
      </c>
      <c r="M40" s="82"/>
      <c r="N40" s="3">
        <v>0.64629375664722799</v>
      </c>
      <c r="O40" s="3">
        <v>0.38318917618792803</v>
      </c>
      <c r="P40" s="3">
        <v>0.38876075512872599</v>
      </c>
      <c r="Q40" s="3">
        <v>5.4817605022355401E-2</v>
      </c>
      <c r="S40" s="82"/>
      <c r="T40">
        <v>0.64629375664722799</v>
      </c>
      <c r="U40">
        <v>0.38318917618792803</v>
      </c>
      <c r="V40">
        <v>0.38863223718832701</v>
      </c>
      <c r="W40">
        <v>5.5237993935485299E-2</v>
      </c>
    </row>
    <row r="41" spans="1:23" x14ac:dyDescent="0.25">
      <c r="A41" s="2" t="s">
        <v>10</v>
      </c>
      <c r="B41" s="3">
        <v>234.2723</v>
      </c>
      <c r="C41" s="3">
        <v>24</v>
      </c>
      <c r="D41" s="3">
        <v>4145.701</v>
      </c>
    </row>
    <row r="42" spans="1:23" x14ac:dyDescent="0.25">
      <c r="A42" s="2" t="s">
        <v>11</v>
      </c>
      <c r="B42" s="3">
        <v>234.25129999999999</v>
      </c>
      <c r="C42" s="3">
        <v>15</v>
      </c>
      <c r="D42" s="3">
        <v>3727.1819999999998</v>
      </c>
    </row>
    <row r="43" spans="1:23" x14ac:dyDescent="0.25">
      <c r="A43" s="2" t="s">
        <v>12</v>
      </c>
      <c r="B43" s="3">
        <v>234.22139999999999</v>
      </c>
      <c r="C43" s="3">
        <v>13</v>
      </c>
      <c r="D43" s="3">
        <v>2138.33</v>
      </c>
    </row>
    <row r="44" spans="1:23" x14ac:dyDescent="0.25">
      <c r="A44" s="2" t="s">
        <v>13</v>
      </c>
      <c r="B44" s="3">
        <v>234.15430000000001</v>
      </c>
      <c r="C44" s="3">
        <v>18</v>
      </c>
      <c r="D44" s="3">
        <v>3041.9250000000002</v>
      </c>
    </row>
    <row r="45" spans="1:23" x14ac:dyDescent="0.25">
      <c r="A45" s="2" t="s">
        <v>14</v>
      </c>
      <c r="B45" s="3">
        <v>234.14660000000001</v>
      </c>
      <c r="C45" s="3">
        <v>10</v>
      </c>
      <c r="D45" s="3">
        <v>2488.364</v>
      </c>
    </row>
    <row r="46" spans="1:23" x14ac:dyDescent="0.25">
      <c r="C46" s="2" t="s">
        <v>38</v>
      </c>
      <c r="D46" s="2">
        <f>SUM(D36:D45)</f>
        <v>30201.999</v>
      </c>
    </row>
    <row r="47" spans="1:23" ht="15.75" thickBot="1" x14ac:dyDescent="0.3"/>
    <row r="48" spans="1:23" x14ac:dyDescent="0.25">
      <c r="A48" s="1" t="s">
        <v>43</v>
      </c>
      <c r="B48" s="1" t="s">
        <v>26</v>
      </c>
      <c r="C48" s="1" t="s">
        <v>42</v>
      </c>
      <c r="D48" s="1" t="s">
        <v>27</v>
      </c>
      <c r="E48" s="10" t="s">
        <v>53</v>
      </c>
    </row>
    <row r="49" spans="1:5" x14ac:dyDescent="0.25">
      <c r="A49" s="2" t="s">
        <v>5</v>
      </c>
      <c r="B49" s="3">
        <v>125.3005</v>
      </c>
      <c r="C49" s="3">
        <v>19</v>
      </c>
      <c r="D49" s="3">
        <v>18461.3</v>
      </c>
      <c r="E49" s="12">
        <f>D49/C49/60</f>
        <v>16.194122807017543</v>
      </c>
    </row>
    <row r="50" spans="1:5" x14ac:dyDescent="0.25">
      <c r="A50" s="2" t="s">
        <v>6</v>
      </c>
      <c r="B50" s="3">
        <v>95.789739999999995</v>
      </c>
      <c r="C50" s="3">
        <v>14</v>
      </c>
      <c r="D50" s="3">
        <v>21109.31</v>
      </c>
      <c r="E50" s="12">
        <f t="shared" ref="E50:E56" si="0">D50/C50/60</f>
        <v>25.130130952380956</v>
      </c>
    </row>
    <row r="51" spans="1:5" x14ac:dyDescent="0.25">
      <c r="A51" s="2" t="s">
        <v>7</v>
      </c>
      <c r="B51" s="3">
        <v>81.903270000000006</v>
      </c>
      <c r="C51" s="3">
        <v>14</v>
      </c>
      <c r="D51" s="3">
        <v>13545.45</v>
      </c>
      <c r="E51" s="12">
        <f t="shared" si="0"/>
        <v>16.125535714285714</v>
      </c>
    </row>
    <row r="52" spans="1:5" x14ac:dyDescent="0.25">
      <c r="A52" s="2" t="s">
        <v>8</v>
      </c>
      <c r="B52" s="3">
        <v>81.69838</v>
      </c>
      <c r="C52" s="3">
        <v>27</v>
      </c>
      <c r="D52" s="3">
        <v>12554.09</v>
      </c>
      <c r="E52" s="12">
        <f t="shared" si="0"/>
        <v>7.749438271604939</v>
      </c>
    </row>
    <row r="53" spans="1:5" x14ac:dyDescent="0.25">
      <c r="A53" s="2" t="s">
        <v>9</v>
      </c>
      <c r="B53" s="3">
        <v>81.692019999999999</v>
      </c>
      <c r="C53" s="3">
        <v>8</v>
      </c>
      <c r="D53" s="3">
        <v>10146.68</v>
      </c>
      <c r="E53" s="12">
        <f t="shared" si="0"/>
        <v>21.138916666666667</v>
      </c>
    </row>
    <row r="54" spans="1:5" x14ac:dyDescent="0.25">
      <c r="A54" s="2" t="s">
        <v>10</v>
      </c>
      <c r="B54" s="3">
        <v>81.684169999999995</v>
      </c>
      <c r="C54" s="3">
        <v>12</v>
      </c>
      <c r="D54" s="3">
        <v>9867.723</v>
      </c>
      <c r="E54" s="12">
        <f t="shared" si="0"/>
        <v>13.705170833333334</v>
      </c>
    </row>
    <row r="55" spans="1:5" x14ac:dyDescent="0.25">
      <c r="A55" s="2" t="s">
        <v>11</v>
      </c>
      <c r="B55" s="3">
        <v>78.686400000000006</v>
      </c>
      <c r="C55" s="3">
        <v>17</v>
      </c>
      <c r="D55" s="3">
        <v>13429.76</v>
      </c>
      <c r="E55" s="12">
        <f t="shared" si="0"/>
        <v>13.16643137254902</v>
      </c>
    </row>
    <row r="56" spans="1:5" x14ac:dyDescent="0.25">
      <c r="A56" s="2" t="s">
        <v>12</v>
      </c>
      <c r="B56" s="3">
        <v>77.969909999999999</v>
      </c>
      <c r="C56" s="3">
        <v>19</v>
      </c>
      <c r="D56" s="3">
        <v>6464.049</v>
      </c>
      <c r="E56" s="12">
        <f t="shared" si="0"/>
        <v>5.6702184210526321</v>
      </c>
    </row>
    <row r="57" spans="1:5" ht="21" customHeight="1" x14ac:dyDescent="0.25">
      <c r="A57" s="2"/>
      <c r="C57" s="2" t="s">
        <v>56</v>
      </c>
      <c r="D57" s="2">
        <f>SUM(D49:D56)/3600</f>
        <v>29.327322777777773</v>
      </c>
      <c r="E57" s="13" t="s">
        <v>54</v>
      </c>
    </row>
    <row r="58" spans="1:5" ht="15.75" thickBot="1" x14ac:dyDescent="0.3">
      <c r="A58" s="2"/>
      <c r="E58" s="14">
        <f>AVERAGE(E49:E56)</f>
        <v>14.859995629861354</v>
      </c>
    </row>
    <row r="60" spans="1:5" ht="15.75" thickBot="1" x14ac:dyDescent="0.3"/>
    <row r="61" spans="1:5" x14ac:dyDescent="0.25">
      <c r="A61" s="9" t="s">
        <v>43</v>
      </c>
      <c r="B61" s="9" t="s">
        <v>26</v>
      </c>
      <c r="C61" s="9" t="s">
        <v>42</v>
      </c>
      <c r="D61" s="9" t="s">
        <v>27</v>
      </c>
      <c r="E61" s="10" t="s">
        <v>53</v>
      </c>
    </row>
    <row r="62" spans="1:5" x14ac:dyDescent="0.25">
      <c r="A62" s="2" t="s">
        <v>5</v>
      </c>
      <c r="B62" s="3">
        <v>1347.6310000000001</v>
      </c>
      <c r="C62" s="3">
        <v>17</v>
      </c>
      <c r="D62" s="3">
        <v>3616.75</v>
      </c>
      <c r="E62" s="12">
        <f>D62/C62/60</f>
        <v>3.5458333333333334</v>
      </c>
    </row>
    <row r="63" spans="1:5" x14ac:dyDescent="0.25">
      <c r="A63" s="2" t="s">
        <v>6</v>
      </c>
      <c r="B63" s="3">
        <v>1239.0129999999999</v>
      </c>
      <c r="C63" s="3">
        <v>15</v>
      </c>
      <c r="D63" s="3">
        <v>2918.2719999999999</v>
      </c>
      <c r="E63" s="12">
        <f t="shared" ref="E63:E81" si="1">D63/C63/60</f>
        <v>3.2425244444444443</v>
      </c>
    </row>
    <row r="64" spans="1:5" x14ac:dyDescent="0.25">
      <c r="A64" s="2" t="s">
        <v>7</v>
      </c>
      <c r="B64" s="3">
        <v>1131.615</v>
      </c>
      <c r="C64" s="3">
        <v>11</v>
      </c>
      <c r="D64" s="3">
        <v>2396.625</v>
      </c>
      <c r="E64" s="12">
        <f t="shared" si="1"/>
        <v>3.6312500000000001</v>
      </c>
    </row>
    <row r="65" spans="1:5" x14ac:dyDescent="0.25">
      <c r="A65" s="2" t="s">
        <v>8</v>
      </c>
      <c r="B65" s="3">
        <v>1076.588</v>
      </c>
      <c r="C65" s="3">
        <v>13</v>
      </c>
      <c r="D65" s="3">
        <v>2739.7820000000002</v>
      </c>
      <c r="E65" s="12">
        <f t="shared" si="1"/>
        <v>3.5125410256410259</v>
      </c>
    </row>
    <row r="66" spans="1:5" x14ac:dyDescent="0.25">
      <c r="A66" s="2" t="s">
        <v>9</v>
      </c>
      <c r="B66" s="3">
        <v>1076.0989999999999</v>
      </c>
      <c r="C66" s="3">
        <v>11</v>
      </c>
      <c r="D66" s="3">
        <v>2102</v>
      </c>
      <c r="E66" s="12">
        <f t="shared" si="1"/>
        <v>3.184848484848485</v>
      </c>
    </row>
    <row r="67" spans="1:5" x14ac:dyDescent="0.25">
      <c r="A67" s="2" t="s">
        <v>10</v>
      </c>
      <c r="B67" s="3">
        <v>425.49489999999997</v>
      </c>
      <c r="C67" s="3">
        <v>38</v>
      </c>
      <c r="D67" s="3">
        <v>3844.0680000000002</v>
      </c>
      <c r="E67" s="12">
        <f t="shared" si="1"/>
        <v>1.6859947368421053</v>
      </c>
    </row>
    <row r="68" spans="1:5" x14ac:dyDescent="0.25">
      <c r="A68" s="2" t="s">
        <v>11</v>
      </c>
      <c r="B68" s="3">
        <v>412.91629999999998</v>
      </c>
      <c r="C68" s="3">
        <v>21</v>
      </c>
      <c r="D68" s="3">
        <v>3743.2739999999999</v>
      </c>
      <c r="E68" s="12">
        <f t="shared" si="1"/>
        <v>2.9708523809523806</v>
      </c>
    </row>
    <row r="69" spans="1:5" x14ac:dyDescent="0.25">
      <c r="A69" s="2" t="s">
        <v>12</v>
      </c>
      <c r="B69" s="3">
        <v>384.40390000000002</v>
      </c>
      <c r="C69" s="3">
        <v>12</v>
      </c>
      <c r="D69" s="3">
        <v>3168.7779999999998</v>
      </c>
      <c r="E69" s="12">
        <f t="shared" si="1"/>
        <v>4.4010805555555548</v>
      </c>
    </row>
    <row r="70" spans="1:5" x14ac:dyDescent="0.25">
      <c r="A70" s="2" t="s">
        <v>13</v>
      </c>
      <c r="B70" s="3">
        <v>381.79790000000003</v>
      </c>
      <c r="C70" s="15">
        <v>19</v>
      </c>
      <c r="D70" s="15">
        <v>3770.6410000000001</v>
      </c>
      <c r="E70" s="12">
        <f t="shared" si="1"/>
        <v>3.3075798245614032</v>
      </c>
    </row>
    <row r="71" spans="1:5" x14ac:dyDescent="0.25">
      <c r="A71" s="2" t="s">
        <v>14</v>
      </c>
      <c r="B71" s="3">
        <v>381.70139999999998</v>
      </c>
      <c r="C71" s="3">
        <v>11</v>
      </c>
      <c r="D71" s="3">
        <v>2563.1129999999998</v>
      </c>
      <c r="E71" s="12">
        <f t="shared" si="1"/>
        <v>3.8835045454545449</v>
      </c>
    </row>
    <row r="72" spans="1:5" x14ac:dyDescent="0.25">
      <c r="A72" s="2" t="s">
        <v>15</v>
      </c>
      <c r="B72" s="3">
        <v>369.66090000000003</v>
      </c>
      <c r="C72" s="3">
        <v>22</v>
      </c>
      <c r="D72" s="3">
        <v>3658.3829999999998</v>
      </c>
      <c r="E72" s="12">
        <f t="shared" si="1"/>
        <v>2.7715022727272727</v>
      </c>
    </row>
    <row r="73" spans="1:5" x14ac:dyDescent="0.25">
      <c r="A73" s="2" t="s">
        <v>16</v>
      </c>
      <c r="B73" s="3">
        <v>366.90469999999999</v>
      </c>
      <c r="C73" s="3">
        <v>15</v>
      </c>
      <c r="D73" s="3">
        <v>3278.0390000000002</v>
      </c>
      <c r="E73" s="12">
        <f t="shared" si="1"/>
        <v>3.6422655555555559</v>
      </c>
    </row>
    <row r="74" spans="1:5" x14ac:dyDescent="0.25">
      <c r="A74" s="2" t="s">
        <v>19</v>
      </c>
      <c r="B74" s="3">
        <v>366.90280000000001</v>
      </c>
      <c r="C74" s="3">
        <v>6</v>
      </c>
      <c r="D74" s="3">
        <v>1554.403</v>
      </c>
      <c r="E74" s="12">
        <f t="shared" si="1"/>
        <v>4.3177861111111104</v>
      </c>
    </row>
    <row r="75" spans="1:5" x14ac:dyDescent="0.25">
      <c r="A75" s="2" t="s">
        <v>20</v>
      </c>
      <c r="B75" s="3">
        <v>365.73590000000002</v>
      </c>
      <c r="C75" s="3">
        <v>17</v>
      </c>
      <c r="D75" s="3">
        <v>3499.9279999999999</v>
      </c>
      <c r="E75" s="12">
        <f t="shared" si="1"/>
        <v>3.4313019607843134</v>
      </c>
    </row>
    <row r="76" spans="1:5" x14ac:dyDescent="0.25">
      <c r="A76" s="2" t="s">
        <v>21</v>
      </c>
      <c r="B76" s="3">
        <v>365.56659999999999</v>
      </c>
      <c r="C76" s="3">
        <v>10</v>
      </c>
      <c r="D76" s="3">
        <v>2476.5819999999999</v>
      </c>
      <c r="E76" s="12">
        <f t="shared" si="1"/>
        <v>4.1276366666666666</v>
      </c>
    </row>
    <row r="77" spans="1:5" x14ac:dyDescent="0.25">
      <c r="A77" s="2" t="s">
        <v>22</v>
      </c>
      <c r="B77" s="3">
        <v>364.13909999999998</v>
      </c>
      <c r="C77" s="3">
        <v>15</v>
      </c>
      <c r="D77" s="3">
        <v>3677.6030000000001</v>
      </c>
      <c r="E77" s="12">
        <f t="shared" si="1"/>
        <v>4.0862255555555551</v>
      </c>
    </row>
    <row r="78" spans="1:5" x14ac:dyDescent="0.25">
      <c r="A78" s="2" t="s">
        <v>23</v>
      </c>
      <c r="B78" s="3">
        <v>361.17739999999998</v>
      </c>
      <c r="C78" s="3">
        <v>21</v>
      </c>
      <c r="D78" s="3">
        <v>3795.7249999999999</v>
      </c>
      <c r="E78" s="12">
        <f t="shared" si="1"/>
        <v>3.0124801587301584</v>
      </c>
    </row>
    <row r="79" spans="1:5" x14ac:dyDescent="0.25">
      <c r="A79" s="2" t="s">
        <v>24</v>
      </c>
      <c r="B79" s="3">
        <v>359.78059999999999</v>
      </c>
      <c r="C79" s="3">
        <v>12</v>
      </c>
      <c r="D79" s="3">
        <v>3170.4960000000001</v>
      </c>
      <c r="E79" s="12">
        <f t="shared" si="1"/>
        <v>4.4034666666666675</v>
      </c>
    </row>
    <row r="80" spans="1:5" x14ac:dyDescent="0.25">
      <c r="A80" s="2" t="s">
        <v>25</v>
      </c>
      <c r="B80" s="3">
        <v>353.36419999999998</v>
      </c>
      <c r="C80" s="3">
        <v>17</v>
      </c>
      <c r="D80" s="3">
        <v>3683.4450000000002</v>
      </c>
      <c r="E80" s="12">
        <f t="shared" si="1"/>
        <v>3.6112205882352941</v>
      </c>
    </row>
    <row r="81" spans="1:5" x14ac:dyDescent="0.25">
      <c r="A81" s="2" t="s">
        <v>52</v>
      </c>
      <c r="B81" s="3">
        <v>328.82209999999998</v>
      </c>
      <c r="C81" s="3">
        <v>16</v>
      </c>
      <c r="D81" s="3">
        <v>2711.471</v>
      </c>
      <c r="E81" s="12">
        <f t="shared" si="1"/>
        <v>2.8244489583333334</v>
      </c>
    </row>
    <row r="82" spans="1:5" ht="18.75" customHeight="1" x14ac:dyDescent="0.25">
      <c r="C82" s="2" t="s">
        <v>56</v>
      </c>
      <c r="D82" s="3">
        <f>SUM(D62:D81)/3600</f>
        <v>17.324827222222222</v>
      </c>
      <c r="E82" s="11" t="s">
        <v>55</v>
      </c>
    </row>
    <row r="83" spans="1:5" ht="15.75" thickBot="1" x14ac:dyDescent="0.3">
      <c r="E83" s="14">
        <f>AVERAGE(E62:E81)</f>
        <v>3.4797171912999603</v>
      </c>
    </row>
    <row r="87" spans="1:5" x14ac:dyDescent="0.25">
      <c r="A87" s="82" t="s">
        <v>57</v>
      </c>
      <c r="B87" s="2" t="s">
        <v>44</v>
      </c>
      <c r="C87" s="2" t="s">
        <v>45</v>
      </c>
      <c r="D87" s="2" t="s">
        <v>46</v>
      </c>
      <c r="E87" s="2" t="s">
        <v>47</v>
      </c>
    </row>
    <row r="88" spans="1:5" x14ac:dyDescent="0.25">
      <c r="A88" s="82"/>
      <c r="B88">
        <v>0.24876353457231101</v>
      </c>
      <c r="C88">
        <v>0.52163003704873101</v>
      </c>
      <c r="D88">
        <v>0.64646630066537503</v>
      </c>
      <c r="E88">
        <v>2.0126088797509298E-2</v>
      </c>
    </row>
    <row r="89" spans="1:5" x14ac:dyDescent="0.25">
      <c r="A89" s="82"/>
      <c r="B89">
        <v>0.219987429047449</v>
      </c>
      <c r="C89">
        <v>0.59064730834249202</v>
      </c>
      <c r="D89">
        <v>0.28150230089809403</v>
      </c>
      <c r="E89">
        <v>0.247183014901495</v>
      </c>
    </row>
    <row r="90" spans="1:5" x14ac:dyDescent="0.25">
      <c r="A90" s="82"/>
      <c r="B90">
        <v>0.207088697175904</v>
      </c>
      <c r="C90">
        <v>0.56728893199513797</v>
      </c>
      <c r="D90">
        <v>0.147077396809531</v>
      </c>
      <c r="E90">
        <v>0.19397772412466199</v>
      </c>
    </row>
    <row r="91" spans="1:5" x14ac:dyDescent="0.25">
      <c r="A91" s="82"/>
      <c r="B91">
        <v>0.20282760809472999</v>
      </c>
      <c r="C91">
        <v>0.58774772931910102</v>
      </c>
      <c r="D91">
        <v>0.26083014191157899</v>
      </c>
      <c r="E91">
        <v>0.222115613516532</v>
      </c>
    </row>
    <row r="92" spans="1:5" x14ac:dyDescent="0.25">
      <c r="A92" s="82"/>
      <c r="B92">
        <v>0.25821864807263301</v>
      </c>
      <c r="C92">
        <v>0.61908888704755505</v>
      </c>
      <c r="D92">
        <v>0.33957360635193401</v>
      </c>
      <c r="E92">
        <v>0.108967584719164</v>
      </c>
    </row>
    <row r="93" spans="1:5" x14ac:dyDescent="0.25">
      <c r="A93" s="82"/>
      <c r="B93">
        <v>0.31357578247072398</v>
      </c>
      <c r="C93">
        <v>0.67128770237067303</v>
      </c>
      <c r="D93">
        <v>0.60211184127404405</v>
      </c>
      <c r="E93">
        <v>4.0976784157789298E-2</v>
      </c>
    </row>
    <row r="94" spans="1:5" x14ac:dyDescent="0.25">
      <c r="A94" s="82"/>
      <c r="B94">
        <v>0.333053483335428</v>
      </c>
      <c r="C94">
        <v>0.68341384062193899</v>
      </c>
      <c r="D94">
        <v>0.44121011533986199</v>
      </c>
      <c r="E94">
        <v>0.110207501118916</v>
      </c>
    </row>
    <row r="95" spans="1:5" x14ac:dyDescent="0.25">
      <c r="A95" s="82"/>
      <c r="B95">
        <v>0.338303892182162</v>
      </c>
      <c r="C95">
        <v>0.67893625141851999</v>
      </c>
      <c r="D95">
        <v>0.47235056340581999</v>
      </c>
      <c r="E95">
        <v>5.8025725529514599E-2</v>
      </c>
    </row>
    <row r="96" spans="1:5" x14ac:dyDescent="0.25">
      <c r="A96" s="82"/>
      <c r="B96">
        <v>0.32122943103168999</v>
      </c>
      <c r="C96">
        <v>0.65233449779060104</v>
      </c>
      <c r="D96">
        <v>0.57819645635368899</v>
      </c>
      <c r="E96">
        <v>7.4423204799198797E-2</v>
      </c>
    </row>
    <row r="97" spans="1:5" x14ac:dyDescent="0.25">
      <c r="A97" s="82"/>
      <c r="B97">
        <v>0.29765907929784002</v>
      </c>
      <c r="C97">
        <v>0.63284919541254503</v>
      </c>
      <c r="D97">
        <v>0.52266486821604596</v>
      </c>
      <c r="E97">
        <v>0.23763216074459201</v>
      </c>
    </row>
    <row r="98" spans="1:5" x14ac:dyDescent="0.25">
      <c r="A98" s="82"/>
      <c r="B98">
        <v>0.29113640522276701</v>
      </c>
      <c r="C98">
        <v>0.64202807111663796</v>
      </c>
      <c r="D98">
        <v>0.480236828686673</v>
      </c>
      <c r="E98">
        <v>0.25297020591529301</v>
      </c>
    </row>
    <row r="99" spans="1:5" x14ac:dyDescent="0.25">
      <c r="A99" s="82"/>
      <c r="B99">
        <v>0.25230062336532699</v>
      </c>
      <c r="C99">
        <v>0.57313638240736697</v>
      </c>
      <c r="D99">
        <v>0.49197669235243702</v>
      </c>
      <c r="E99">
        <v>0.16891964148408001</v>
      </c>
    </row>
    <row r="119" spans="1:5" ht="15.75" thickBot="1" x14ac:dyDescent="0.3"/>
    <row r="120" spans="1:5" x14ac:dyDescent="0.25">
      <c r="A120" s="18" t="s">
        <v>43</v>
      </c>
      <c r="B120" s="18" t="s">
        <v>26</v>
      </c>
      <c r="C120" s="18" t="s">
        <v>42</v>
      </c>
      <c r="D120" s="18" t="s">
        <v>27</v>
      </c>
      <c r="E120" s="10" t="s">
        <v>53</v>
      </c>
    </row>
    <row r="121" spans="1:5" x14ac:dyDescent="0.25">
      <c r="A121" s="2" t="s">
        <v>5</v>
      </c>
      <c r="B121" s="3">
        <v>219.9187</v>
      </c>
      <c r="C121" s="3">
        <v>37</v>
      </c>
      <c r="D121" s="3">
        <v>1581.2619999999999</v>
      </c>
      <c r="E121" s="12">
        <f>D121/C121/60</f>
        <v>0.71228018018018013</v>
      </c>
    </row>
    <row r="122" spans="1:5" x14ac:dyDescent="0.25">
      <c r="A122" s="2" t="s">
        <v>6</v>
      </c>
      <c r="B122" s="3">
        <v>201.22219999999999</v>
      </c>
      <c r="C122" s="3">
        <v>30</v>
      </c>
      <c r="D122" s="3">
        <v>1556.271</v>
      </c>
      <c r="E122" s="12">
        <f t="shared" ref="E122:E140" si="2">D122/C122/60</f>
        <v>0.864595</v>
      </c>
    </row>
    <row r="123" spans="1:5" x14ac:dyDescent="0.25">
      <c r="A123" s="2" t="s">
        <v>7</v>
      </c>
      <c r="B123" s="3">
        <v>201.19589999999999</v>
      </c>
      <c r="C123" s="3">
        <v>14</v>
      </c>
      <c r="D123" s="3">
        <v>1203.18</v>
      </c>
      <c r="E123" s="12">
        <f t="shared" si="2"/>
        <v>1.4323571428571429</v>
      </c>
    </row>
    <row r="124" spans="1:5" x14ac:dyDescent="0.25">
      <c r="A124" s="2" t="s">
        <v>8</v>
      </c>
      <c r="B124" s="3">
        <v>201.1875</v>
      </c>
      <c r="C124" s="3">
        <v>10</v>
      </c>
      <c r="D124" s="3">
        <v>1083.0550000000001</v>
      </c>
      <c r="E124" s="12">
        <f t="shared" si="2"/>
        <v>1.8050916666666668</v>
      </c>
    </row>
    <row r="125" spans="1:5" x14ac:dyDescent="0.25">
      <c r="A125" s="2" t="s">
        <v>9</v>
      </c>
      <c r="B125" s="3">
        <v>199.44120000000001</v>
      </c>
      <c r="C125" s="3">
        <v>20</v>
      </c>
      <c r="D125" s="3">
        <v>1035.52</v>
      </c>
      <c r="E125" s="12">
        <f t="shared" si="2"/>
        <v>0.86293333333333322</v>
      </c>
    </row>
    <row r="126" spans="1:5" x14ac:dyDescent="0.25">
      <c r="A126" s="2" t="s">
        <v>10</v>
      </c>
      <c r="B126" s="3">
        <v>195.40110000000001</v>
      </c>
      <c r="C126" s="3">
        <v>26</v>
      </c>
      <c r="D126" s="3">
        <v>1847.2729999999999</v>
      </c>
      <c r="E126" s="12">
        <f t="shared" si="2"/>
        <v>1.184149358974359</v>
      </c>
    </row>
    <row r="127" spans="1:5" x14ac:dyDescent="0.25">
      <c r="A127" s="2" t="s">
        <v>11</v>
      </c>
      <c r="B127" s="3">
        <v>193.39070000000001</v>
      </c>
      <c r="C127" s="3">
        <v>17</v>
      </c>
      <c r="D127" s="3">
        <v>783.94820000000004</v>
      </c>
      <c r="E127" s="12">
        <f t="shared" si="2"/>
        <v>0.76857666666666669</v>
      </c>
    </row>
    <row r="128" spans="1:5" x14ac:dyDescent="0.25">
      <c r="A128" s="2" t="s">
        <v>12</v>
      </c>
      <c r="B128" s="3">
        <v>193.364</v>
      </c>
      <c r="C128" s="3">
        <v>11</v>
      </c>
      <c r="D128" s="3">
        <v>750.26059999999995</v>
      </c>
      <c r="E128" s="12">
        <f t="shared" si="2"/>
        <v>1.1367584848484849</v>
      </c>
    </row>
    <row r="129" spans="1:5" x14ac:dyDescent="0.25">
      <c r="A129" s="2" t="s">
        <v>13</v>
      </c>
      <c r="B129" s="3">
        <v>193.31530000000001</v>
      </c>
      <c r="C129" s="15">
        <v>10</v>
      </c>
      <c r="D129" s="15">
        <v>797.40650000000005</v>
      </c>
      <c r="E129" s="12">
        <f t="shared" si="2"/>
        <v>1.3290108333333335</v>
      </c>
    </row>
    <row r="130" spans="1:5" x14ac:dyDescent="0.25">
      <c r="A130" s="2" t="s">
        <v>14</v>
      </c>
      <c r="B130" s="3">
        <v>193.15539999999999</v>
      </c>
      <c r="C130" s="3">
        <v>15</v>
      </c>
      <c r="D130" s="3">
        <v>986.82749999999999</v>
      </c>
      <c r="E130" s="12">
        <f t="shared" si="2"/>
        <v>1.0964750000000001</v>
      </c>
    </row>
    <row r="131" spans="1:5" x14ac:dyDescent="0.25">
      <c r="A131" s="2" t="s">
        <v>15</v>
      </c>
      <c r="B131" s="3">
        <v>193.018</v>
      </c>
      <c r="C131" s="3">
        <v>10</v>
      </c>
      <c r="D131" s="3">
        <v>889.88170000000002</v>
      </c>
      <c r="E131" s="12">
        <f t="shared" si="2"/>
        <v>1.4831361666666667</v>
      </c>
    </row>
    <row r="132" spans="1:5" x14ac:dyDescent="0.25">
      <c r="A132" s="2" t="s">
        <v>16</v>
      </c>
      <c r="B132" s="3">
        <v>192.8124</v>
      </c>
      <c r="C132" s="3">
        <v>20</v>
      </c>
      <c r="D132" s="3">
        <v>1008.5069999999999</v>
      </c>
      <c r="E132" s="12">
        <f t="shared" si="2"/>
        <v>0.84042249999999996</v>
      </c>
    </row>
    <row r="133" spans="1:5" x14ac:dyDescent="0.25">
      <c r="A133" s="2" t="s">
        <v>19</v>
      </c>
      <c r="B133" s="3">
        <v>192.47239999999999</v>
      </c>
      <c r="C133" s="3">
        <v>25</v>
      </c>
      <c r="D133" s="3">
        <v>1393.837</v>
      </c>
      <c r="E133" s="12">
        <f t="shared" si="2"/>
        <v>0.92922466666666659</v>
      </c>
    </row>
    <row r="134" spans="1:5" x14ac:dyDescent="0.25">
      <c r="A134" s="2" t="s">
        <v>20</v>
      </c>
      <c r="B134" s="3">
        <v>192.47210000000001</v>
      </c>
      <c r="C134" s="3">
        <v>6</v>
      </c>
      <c r="D134" s="3">
        <v>479.16989999999998</v>
      </c>
      <c r="E134" s="12">
        <f t="shared" si="2"/>
        <v>1.3310275</v>
      </c>
    </row>
    <row r="135" spans="1:5" x14ac:dyDescent="0.25">
      <c r="A135" s="2" t="s">
        <v>21</v>
      </c>
      <c r="B135" s="3">
        <v>192.4718</v>
      </c>
      <c r="C135" s="3">
        <v>6</v>
      </c>
      <c r="D135" s="3">
        <v>488.60059999999999</v>
      </c>
      <c r="E135" s="12">
        <f t="shared" si="2"/>
        <v>1.3572238888888888</v>
      </c>
    </row>
    <row r="136" spans="1:5" x14ac:dyDescent="0.25">
      <c r="A136" s="2" t="s">
        <v>22</v>
      </c>
      <c r="B136" s="3">
        <v>192.4718</v>
      </c>
      <c r="C136" s="3">
        <v>6</v>
      </c>
      <c r="D136" s="3">
        <v>674.45399999999995</v>
      </c>
      <c r="E136" s="12">
        <f t="shared" si="2"/>
        <v>1.8734833333333332</v>
      </c>
    </row>
    <row r="137" spans="1:5" x14ac:dyDescent="0.25">
      <c r="A137" s="2" t="s">
        <v>23</v>
      </c>
      <c r="B137" s="3">
        <v>192.46969999999999</v>
      </c>
      <c r="C137" s="3">
        <v>6</v>
      </c>
      <c r="D137" s="3">
        <v>543.41719999999998</v>
      </c>
      <c r="E137" s="12">
        <f t="shared" si="2"/>
        <v>1.509492222222222</v>
      </c>
    </row>
    <row r="138" spans="1:5" x14ac:dyDescent="0.25">
      <c r="A138" s="2" t="s">
        <v>24</v>
      </c>
      <c r="B138" s="3">
        <v>192.422</v>
      </c>
      <c r="C138" s="3">
        <v>20</v>
      </c>
      <c r="D138" s="3">
        <v>1442.2760000000001</v>
      </c>
      <c r="E138" s="12">
        <f t="shared" si="2"/>
        <v>1.2018966666666666</v>
      </c>
    </row>
    <row r="139" spans="1:5" x14ac:dyDescent="0.25">
      <c r="A139" s="2" t="s">
        <v>25</v>
      </c>
      <c r="B139" s="3">
        <v>191.81</v>
      </c>
      <c r="C139" s="3">
        <v>18</v>
      </c>
      <c r="D139" s="3">
        <v>872.81979999999999</v>
      </c>
      <c r="E139" s="12">
        <f t="shared" si="2"/>
        <v>0.80816648148148151</v>
      </c>
    </row>
    <row r="140" spans="1:5" x14ac:dyDescent="0.25">
      <c r="A140" s="2" t="s">
        <v>52</v>
      </c>
      <c r="B140" s="3">
        <v>191.7911</v>
      </c>
      <c r="C140" s="3">
        <v>11</v>
      </c>
      <c r="D140" s="3">
        <v>725.87819999999999</v>
      </c>
      <c r="E140" s="12">
        <f t="shared" si="2"/>
        <v>1.0998154545454544</v>
      </c>
    </row>
    <row r="141" spans="1:5" x14ac:dyDescent="0.25">
      <c r="C141" s="2" t="s">
        <v>56</v>
      </c>
      <c r="D141" s="3">
        <f>SUM(D121:D140)/3600</f>
        <v>5.5955125555555556</v>
      </c>
      <c r="E141" s="11" t="s">
        <v>55</v>
      </c>
    </row>
    <row r="142" spans="1:5" ht="15.75" thickBot="1" x14ac:dyDescent="0.3">
      <c r="E142" s="14">
        <f>AVERAGE(E121:E140)</f>
        <v>1.1813058273665773</v>
      </c>
    </row>
    <row r="145" spans="1:5" x14ac:dyDescent="0.25">
      <c r="A145" s="82" t="s">
        <v>57</v>
      </c>
      <c r="B145" s="2" t="s">
        <v>44</v>
      </c>
      <c r="C145" s="2" t="s">
        <v>45</v>
      </c>
      <c r="D145" s="2" t="s">
        <v>46</v>
      </c>
      <c r="E145" s="2" t="s">
        <v>47</v>
      </c>
    </row>
    <row r="146" spans="1:5" x14ac:dyDescent="0.25">
      <c r="A146" s="82"/>
      <c r="B146">
        <v>0.38368211461238</v>
      </c>
      <c r="C146">
        <v>0.48903912495010399</v>
      </c>
      <c r="D146">
        <v>0.44847326472832799</v>
      </c>
      <c r="E146">
        <v>2.14827235214024</v>
      </c>
    </row>
    <row r="147" spans="1:5" x14ac:dyDescent="0.25">
      <c r="A147" s="82"/>
      <c r="B147">
        <v>0.20605651219003199</v>
      </c>
      <c r="C147">
        <v>0.495245760688656</v>
      </c>
      <c r="D147">
        <v>1.8154117669834899</v>
      </c>
      <c r="E147">
        <v>0.47706919329765701</v>
      </c>
    </row>
    <row r="148" spans="1:5" x14ac:dyDescent="0.25">
      <c r="A148" s="82"/>
      <c r="B148">
        <v>0.22396731801869299</v>
      </c>
      <c r="C148">
        <v>0.65826563213121303</v>
      </c>
      <c r="D148">
        <v>2.97751029858214</v>
      </c>
      <c r="E148">
        <v>2.1946445976454898</v>
      </c>
    </row>
    <row r="149" spans="1:5" x14ac:dyDescent="0.25">
      <c r="A149" s="82"/>
      <c r="B149">
        <v>0.164370937833303</v>
      </c>
      <c r="C149">
        <v>0.540228351092786</v>
      </c>
      <c r="D149">
        <v>0.75151791979847904</v>
      </c>
      <c r="E149">
        <v>1.66096526560503</v>
      </c>
    </row>
    <row r="150" spans="1:5" x14ac:dyDescent="0.25">
      <c r="A150" s="82"/>
      <c r="B150">
        <v>0.350240953604671</v>
      </c>
      <c r="C150">
        <v>0.47113656579303698</v>
      </c>
      <c r="D150">
        <v>1.49522551423523</v>
      </c>
      <c r="E150">
        <v>6.2175403610689302E-2</v>
      </c>
    </row>
    <row r="151" spans="1:5" x14ac:dyDescent="0.25">
      <c r="A151" s="82"/>
      <c r="B151">
        <v>0.32638254766569802</v>
      </c>
      <c r="C151">
        <v>0.54314563698128804</v>
      </c>
      <c r="D151">
        <v>2.8945975654925098</v>
      </c>
      <c r="E151">
        <v>0.33537622129716799</v>
      </c>
    </row>
    <row r="152" spans="1:5" x14ac:dyDescent="0.25">
      <c r="A152" s="82"/>
      <c r="B152">
        <v>0.464945259283363</v>
      </c>
      <c r="C152">
        <v>0.610264779484612</v>
      </c>
      <c r="D152">
        <v>2.0340518334075899</v>
      </c>
      <c r="E152">
        <v>2.3913450353595902</v>
      </c>
    </row>
    <row r="153" spans="1:5" x14ac:dyDescent="0.25">
      <c r="A153" s="82"/>
      <c r="B153">
        <v>0.34137738582760402</v>
      </c>
      <c r="C153">
        <v>0.58193769869496503</v>
      </c>
      <c r="D153">
        <v>3.0363374065976401</v>
      </c>
      <c r="E153">
        <v>0.151032639300058</v>
      </c>
    </row>
    <row r="154" spans="1:5" x14ac:dyDescent="0.25">
      <c r="A154" s="82"/>
      <c r="B154">
        <v>0.39366082978484002</v>
      </c>
      <c r="C154">
        <v>0.54364103089564197</v>
      </c>
      <c r="D154">
        <v>1.28513847684039</v>
      </c>
      <c r="E154">
        <v>0.51783621486628495</v>
      </c>
    </row>
    <row r="155" spans="1:5" x14ac:dyDescent="0.25">
      <c r="A155" s="82"/>
      <c r="B155">
        <v>0.290769269022711</v>
      </c>
      <c r="C155">
        <v>0.62670234391322499</v>
      </c>
      <c r="D155">
        <v>1.6778108281208699</v>
      </c>
      <c r="E155">
        <v>1.73707192286578</v>
      </c>
    </row>
    <row r="156" spans="1:5" x14ac:dyDescent="0.25">
      <c r="A156" s="82"/>
      <c r="B156">
        <v>0.30596583123314502</v>
      </c>
      <c r="C156">
        <v>0.61120396640154595</v>
      </c>
      <c r="D156">
        <v>3.3130295812220201</v>
      </c>
      <c r="E156">
        <v>0.15438498259834099</v>
      </c>
    </row>
    <row r="157" spans="1:5" x14ac:dyDescent="0.25">
      <c r="A157" s="82"/>
      <c r="B157">
        <v>0.383663141371682</v>
      </c>
      <c r="C157">
        <v>0.48659902359642998</v>
      </c>
      <c r="D157">
        <v>1.2133472266252101</v>
      </c>
      <c r="E157">
        <v>2.4629029508441902</v>
      </c>
    </row>
    <row r="179" spans="1:8" x14ac:dyDescent="0.25">
      <c r="A179" s="82" t="s">
        <v>57</v>
      </c>
      <c r="B179" s="2" t="s">
        <v>44</v>
      </c>
      <c r="C179" s="2" t="s">
        <v>45</v>
      </c>
      <c r="D179" s="2" t="s">
        <v>46</v>
      </c>
      <c r="E179" s="2" t="s">
        <v>47</v>
      </c>
    </row>
    <row r="180" spans="1:8" x14ac:dyDescent="0.25">
      <c r="A180" s="82"/>
      <c r="B180">
        <v>0.24168126094570899</v>
      </c>
      <c r="C180">
        <v>0.53456998313659398</v>
      </c>
      <c r="D180">
        <v>0.37931377858800602</v>
      </c>
      <c r="E180">
        <v>4.58728781463245E-2</v>
      </c>
      <c r="H180"/>
    </row>
    <row r="181" spans="1:8" x14ac:dyDescent="0.25">
      <c r="A181" s="82"/>
      <c r="B181">
        <v>0.22709163346613501</v>
      </c>
      <c r="C181">
        <v>0.60311958405545896</v>
      </c>
      <c r="D181">
        <v>0.36261706109835701</v>
      </c>
      <c r="E181">
        <v>5.3681764227666198E-2</v>
      </c>
    </row>
    <row r="182" spans="1:8" x14ac:dyDescent="0.25">
      <c r="A182" s="82"/>
      <c r="B182">
        <v>0.20782608695652199</v>
      </c>
      <c r="C182">
        <v>0.56678700361010803</v>
      </c>
      <c r="D182">
        <v>0.25301044237014197</v>
      </c>
      <c r="E182">
        <v>3.4197273610095398E-2</v>
      </c>
    </row>
    <row r="183" spans="1:8" x14ac:dyDescent="0.25">
      <c r="A183" s="82"/>
      <c r="B183">
        <v>0.20768526989936001</v>
      </c>
      <c r="C183">
        <v>0.59352517985611497</v>
      </c>
      <c r="D183">
        <v>0.30863162569062802</v>
      </c>
      <c r="E183">
        <v>4.2982326668253398E-2</v>
      </c>
    </row>
    <row r="184" spans="1:8" x14ac:dyDescent="0.25">
      <c r="A184" s="82"/>
      <c r="B184">
        <v>0.26035502958579898</v>
      </c>
      <c r="C184">
        <v>0.61739130434782596</v>
      </c>
      <c r="D184">
        <v>0.34381481384798901</v>
      </c>
      <c r="E184">
        <v>5.9210456676542803E-2</v>
      </c>
    </row>
    <row r="185" spans="1:8" x14ac:dyDescent="0.25">
      <c r="A185" s="82"/>
      <c r="B185">
        <v>0.47977156059663401</v>
      </c>
      <c r="C185">
        <v>7.2042306773965697E-2</v>
      </c>
      <c r="D185">
        <v>10.5081659330077</v>
      </c>
      <c r="E185">
        <v>7.8598162541043797</v>
      </c>
    </row>
    <row r="186" spans="1:8" x14ac:dyDescent="0.25">
      <c r="A186" s="82"/>
      <c r="B186">
        <v>0.64926486611971401</v>
      </c>
      <c r="C186">
        <v>0.98756506874678895</v>
      </c>
      <c r="D186">
        <v>11.172273975611899</v>
      </c>
      <c r="E186">
        <v>4.6097902792387</v>
      </c>
    </row>
    <row r="187" spans="1:8" x14ac:dyDescent="0.25">
      <c r="A187" s="82"/>
      <c r="B187">
        <v>9.9913538194629101E-2</v>
      </c>
      <c r="C187">
        <v>0.67826445130871804</v>
      </c>
      <c r="D187">
        <v>9.5950041865610505</v>
      </c>
      <c r="E187">
        <v>0.28863674895972902</v>
      </c>
    </row>
    <row r="188" spans="1:8" x14ac:dyDescent="0.25">
      <c r="A188" s="82"/>
      <c r="B188">
        <v>0.341890315052509</v>
      </c>
      <c r="C188">
        <v>0.64355231143552305</v>
      </c>
      <c r="D188">
        <v>0.48803436336804101</v>
      </c>
      <c r="E188">
        <v>6.7854780313007207E-2</v>
      </c>
    </row>
    <row r="189" spans="1:8" x14ac:dyDescent="0.25">
      <c r="A189" s="82"/>
      <c r="B189">
        <v>0.290091930541369</v>
      </c>
      <c r="C189">
        <v>0.62301587301587302</v>
      </c>
      <c r="D189">
        <v>0.48943238560621499</v>
      </c>
      <c r="E189">
        <v>6.59179939282937E-2</v>
      </c>
    </row>
    <row r="190" spans="1:8" x14ac:dyDescent="0.25">
      <c r="A190" s="82"/>
      <c r="B190">
        <v>0.29184549356223199</v>
      </c>
      <c r="C190">
        <v>0.63587684069611805</v>
      </c>
      <c r="D190">
        <v>0.51578566362843503</v>
      </c>
      <c r="E190">
        <v>7.2744489854828703E-2</v>
      </c>
    </row>
    <row r="191" spans="1:8" x14ac:dyDescent="0.25">
      <c r="A191" s="82"/>
      <c r="B191">
        <v>0.26524953789279099</v>
      </c>
      <c r="C191">
        <v>0.56202143950995398</v>
      </c>
      <c r="D191">
        <v>0.38876075512872599</v>
      </c>
      <c r="E191">
        <v>5.4817605022355401E-2</v>
      </c>
    </row>
  </sheetData>
  <mergeCells count="7">
    <mergeCell ref="A179:A191"/>
    <mergeCell ref="A145:A157"/>
    <mergeCell ref="M14:M26"/>
    <mergeCell ref="M28:M40"/>
    <mergeCell ref="S28:S40"/>
    <mergeCell ref="S14:S26"/>
    <mergeCell ref="A87:A99"/>
  </mergeCells>
  <phoneticPr fontId="2" type="noConversion"/>
  <conditionalFormatting sqref="C9:C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907CD-E199-438D-A164-9AD563A3110E}">
  <dimension ref="A1:M63"/>
  <sheetViews>
    <sheetView topLeftCell="A51" workbookViewId="0">
      <selection activeCell="E84" sqref="E84"/>
    </sheetView>
  </sheetViews>
  <sheetFormatPr defaultRowHeight="15" x14ac:dyDescent="0.25"/>
  <cols>
    <col min="1" max="1" width="10.85546875" style="19" bestFit="1" customWidth="1"/>
    <col min="2" max="2" width="20" bestFit="1" customWidth="1"/>
    <col min="4" max="4" width="14" bestFit="1" customWidth="1"/>
    <col min="5" max="5" width="12.140625" bestFit="1" customWidth="1"/>
    <col min="13" max="13" width="11.85546875" bestFit="1" customWidth="1"/>
  </cols>
  <sheetData>
    <row r="1" spans="1:13" x14ac:dyDescent="0.25">
      <c r="A1" s="21" t="s">
        <v>68</v>
      </c>
      <c r="B1" s="20" t="s">
        <v>66</v>
      </c>
      <c r="D1" s="20" t="s">
        <v>78</v>
      </c>
      <c r="E1" s="20"/>
    </row>
    <row r="2" spans="1:13" x14ac:dyDescent="0.25">
      <c r="A2" s="19">
        <v>1</v>
      </c>
      <c r="B2" s="17" t="s">
        <v>65</v>
      </c>
      <c r="D2" t="s">
        <v>69</v>
      </c>
      <c r="E2">
        <v>57.5824</v>
      </c>
      <c r="L2" s="16"/>
      <c r="M2" t="s">
        <v>76</v>
      </c>
    </row>
    <row r="3" spans="1:13" ht="15.75" thickBot="1" x14ac:dyDescent="0.3">
      <c r="A3" s="19">
        <v>2</v>
      </c>
      <c r="B3" s="17" t="s">
        <v>64</v>
      </c>
      <c r="D3" t="s">
        <v>70</v>
      </c>
      <c r="E3">
        <v>60.881100000000004</v>
      </c>
      <c r="L3" s="22"/>
      <c r="M3" t="s">
        <v>77</v>
      </c>
    </row>
    <row r="4" spans="1:13" ht="15.75" thickBot="1" x14ac:dyDescent="0.3">
      <c r="A4" s="19">
        <v>3</v>
      </c>
      <c r="B4" s="23" t="s">
        <v>63</v>
      </c>
      <c r="D4" t="s">
        <v>71</v>
      </c>
      <c r="E4">
        <v>65.8964</v>
      </c>
    </row>
    <row r="5" spans="1:13" x14ac:dyDescent="0.25">
      <c r="A5" s="19">
        <v>4</v>
      </c>
      <c r="B5" s="22" t="s">
        <v>67</v>
      </c>
      <c r="D5" t="s">
        <v>72</v>
      </c>
      <c r="E5">
        <v>67.189400000000006</v>
      </c>
    </row>
    <row r="6" spans="1:13" x14ac:dyDescent="0.25">
      <c r="A6" s="19">
        <v>5</v>
      </c>
      <c r="B6" s="16" t="s">
        <v>62</v>
      </c>
      <c r="D6" t="s">
        <v>73</v>
      </c>
      <c r="E6">
        <v>67.7727</v>
      </c>
    </row>
    <row r="7" spans="1:13" ht="15.75" thickBot="1" x14ac:dyDescent="0.3">
      <c r="A7" s="19">
        <v>6</v>
      </c>
      <c r="B7" s="17" t="s">
        <v>61</v>
      </c>
      <c r="D7" t="s">
        <v>74</v>
      </c>
      <c r="E7">
        <v>93.167699999999996</v>
      </c>
    </row>
    <row r="8" spans="1:13" ht="15.75" thickBot="1" x14ac:dyDescent="0.3">
      <c r="A8" s="19">
        <v>7</v>
      </c>
      <c r="B8" s="23" t="s">
        <v>60</v>
      </c>
      <c r="D8" t="s">
        <v>75</v>
      </c>
      <c r="E8">
        <v>100</v>
      </c>
    </row>
    <row r="9" spans="1:13" x14ac:dyDescent="0.25">
      <c r="A9" s="19">
        <v>8</v>
      </c>
      <c r="B9" s="16" t="s">
        <v>59</v>
      </c>
    </row>
    <row r="10" spans="1:13" x14ac:dyDescent="0.25">
      <c r="A10" s="19">
        <v>9</v>
      </c>
      <c r="B10" s="16" t="s">
        <v>58</v>
      </c>
    </row>
    <row r="14" spans="1:13" x14ac:dyDescent="0.25">
      <c r="A14" s="84">
        <v>1</v>
      </c>
      <c r="B14" s="83" t="s">
        <v>63</v>
      </c>
      <c r="D14" s="20" t="s">
        <v>78</v>
      </c>
      <c r="E14" t="s">
        <v>79</v>
      </c>
      <c r="F14" t="s">
        <v>80</v>
      </c>
      <c r="G14" t="s">
        <v>81</v>
      </c>
      <c r="H14" t="s">
        <v>82</v>
      </c>
    </row>
    <row r="15" spans="1:13" x14ac:dyDescent="0.25">
      <c r="A15" s="84"/>
      <c r="B15" s="83"/>
      <c r="D15" t="s">
        <v>69</v>
      </c>
      <c r="E15">
        <v>47.557000000000002</v>
      </c>
      <c r="F15">
        <v>6.3109999999999999</v>
      </c>
      <c r="G15">
        <v>4.9710000000000001</v>
      </c>
      <c r="H15">
        <v>2.4169999999999998</v>
      </c>
    </row>
    <row r="16" spans="1:13" x14ac:dyDescent="0.25">
      <c r="A16" s="84"/>
      <c r="B16" s="83"/>
      <c r="D16" t="s">
        <v>70</v>
      </c>
      <c r="E16">
        <v>48.69</v>
      </c>
      <c r="F16">
        <v>6.3639999999999999</v>
      </c>
      <c r="G16">
        <v>5.0209999999999999</v>
      </c>
      <c r="H16">
        <v>2.448</v>
      </c>
    </row>
    <row r="17" spans="1:8" x14ac:dyDescent="0.25">
      <c r="A17" s="84"/>
      <c r="B17" s="83"/>
      <c r="D17" t="s">
        <v>71</v>
      </c>
      <c r="E17">
        <v>54.465000000000003</v>
      </c>
      <c r="F17">
        <v>6.7290000000000001</v>
      </c>
      <c r="G17">
        <v>5.2610000000000001</v>
      </c>
      <c r="H17">
        <v>3.38</v>
      </c>
    </row>
    <row r="18" spans="1:8" x14ac:dyDescent="0.25">
      <c r="A18" s="84"/>
      <c r="B18" s="83"/>
      <c r="D18" t="s">
        <v>72</v>
      </c>
      <c r="E18">
        <v>57.314</v>
      </c>
      <c r="F18">
        <v>6.4029999999999996</v>
      </c>
      <c r="G18">
        <v>5.0460000000000003</v>
      </c>
      <c r="H18">
        <v>2.456</v>
      </c>
    </row>
    <row r="19" spans="1:8" x14ac:dyDescent="0.25">
      <c r="A19" s="84"/>
      <c r="B19" s="83"/>
      <c r="D19" t="s">
        <v>73</v>
      </c>
      <c r="E19">
        <v>58.415999999999997</v>
      </c>
      <c r="F19">
        <v>6.4859999999999998</v>
      </c>
      <c r="G19">
        <v>5.1050000000000004</v>
      </c>
      <c r="H19">
        <v>2.484</v>
      </c>
    </row>
    <row r="20" spans="1:8" x14ac:dyDescent="0.25">
      <c r="A20" s="84"/>
      <c r="B20" s="83"/>
      <c r="D20" t="s">
        <v>74</v>
      </c>
      <c r="E20">
        <v>68.209000000000003</v>
      </c>
      <c r="F20">
        <v>15.85</v>
      </c>
      <c r="G20">
        <v>22.23</v>
      </c>
      <c r="H20">
        <v>11.951000000000001</v>
      </c>
    </row>
    <row r="21" spans="1:8" x14ac:dyDescent="0.25">
      <c r="A21" s="84"/>
      <c r="B21" s="83"/>
      <c r="D21" t="s">
        <v>75</v>
      </c>
      <c r="E21">
        <v>100</v>
      </c>
      <c r="F21">
        <v>100</v>
      </c>
      <c r="G21">
        <v>100</v>
      </c>
      <c r="H21">
        <v>100</v>
      </c>
    </row>
    <row r="27" spans="1:8" x14ac:dyDescent="0.25">
      <c r="A27" s="84">
        <v>2</v>
      </c>
      <c r="B27" s="83" t="s">
        <v>83</v>
      </c>
      <c r="D27" s="20" t="s">
        <v>78</v>
      </c>
      <c r="E27" t="s">
        <v>79</v>
      </c>
      <c r="F27" t="s">
        <v>80</v>
      </c>
    </row>
    <row r="28" spans="1:8" x14ac:dyDescent="0.25">
      <c r="A28" s="84"/>
      <c r="B28" s="83"/>
      <c r="D28" t="s">
        <v>69</v>
      </c>
      <c r="E28">
        <v>1.1160000000000001</v>
      </c>
      <c r="F28">
        <v>0.9</v>
      </c>
    </row>
    <row r="29" spans="1:8" x14ac:dyDescent="0.25">
      <c r="A29" s="84"/>
      <c r="B29" s="83"/>
      <c r="D29" t="s">
        <v>70</v>
      </c>
      <c r="E29">
        <v>1.1379999999999999</v>
      </c>
      <c r="F29">
        <v>0.91900000000000004</v>
      </c>
    </row>
    <row r="30" spans="1:8" x14ac:dyDescent="0.25">
      <c r="A30" s="84"/>
      <c r="B30" s="83"/>
      <c r="D30" t="s">
        <v>71</v>
      </c>
      <c r="E30">
        <v>1.1174999999999999</v>
      </c>
      <c r="F30">
        <v>1.0649999999999999</v>
      </c>
    </row>
    <row r="31" spans="1:8" x14ac:dyDescent="0.25">
      <c r="A31" s="84"/>
      <c r="B31" s="83"/>
      <c r="D31" t="s">
        <v>72</v>
      </c>
      <c r="E31">
        <v>1.1619999999999999</v>
      </c>
      <c r="F31">
        <v>0.93300000000000005</v>
      </c>
    </row>
    <row r="32" spans="1:8" x14ac:dyDescent="0.25">
      <c r="A32" s="84"/>
      <c r="B32" s="83"/>
      <c r="D32" t="s">
        <v>73</v>
      </c>
      <c r="E32">
        <v>1.1779999999999999</v>
      </c>
      <c r="F32">
        <v>0.95699999999999996</v>
      </c>
    </row>
    <row r="33" spans="1:6" x14ac:dyDescent="0.25">
      <c r="A33" s="84"/>
      <c r="B33" s="83"/>
      <c r="D33" t="s">
        <v>74</v>
      </c>
      <c r="E33">
        <v>1.4139999999999999</v>
      </c>
      <c r="F33">
        <v>7.2969999999999997</v>
      </c>
    </row>
    <row r="34" spans="1:6" x14ac:dyDescent="0.25">
      <c r="A34" s="84"/>
      <c r="B34" s="83"/>
      <c r="D34" t="s">
        <v>75</v>
      </c>
      <c r="E34">
        <v>100</v>
      </c>
      <c r="F34">
        <v>100</v>
      </c>
    </row>
    <row r="41" spans="1:6" x14ac:dyDescent="0.25">
      <c r="A41" s="85">
        <v>3</v>
      </c>
      <c r="B41" s="83" t="s">
        <v>87</v>
      </c>
      <c r="D41" s="20" t="s">
        <v>84</v>
      </c>
      <c r="E41" t="s">
        <v>85</v>
      </c>
      <c r="F41" t="s">
        <v>86</v>
      </c>
    </row>
    <row r="42" spans="1:6" x14ac:dyDescent="0.25">
      <c r="A42" s="85"/>
      <c r="B42" s="83"/>
      <c r="D42" t="s">
        <v>69</v>
      </c>
      <c r="E42">
        <v>85.9</v>
      </c>
      <c r="F42">
        <v>2.5</v>
      </c>
    </row>
    <row r="43" spans="1:6" x14ac:dyDescent="0.25">
      <c r="A43" s="85"/>
      <c r="B43" s="83"/>
      <c r="D43" t="s">
        <v>70</v>
      </c>
      <c r="E43">
        <v>86.75</v>
      </c>
      <c r="F43">
        <v>2.9</v>
      </c>
    </row>
    <row r="44" spans="1:6" x14ac:dyDescent="0.25">
      <c r="A44" s="85"/>
      <c r="B44" s="83"/>
      <c r="D44" t="s">
        <v>71</v>
      </c>
      <c r="E44">
        <v>87.56</v>
      </c>
      <c r="F44">
        <v>12.75</v>
      </c>
    </row>
    <row r="45" spans="1:6" x14ac:dyDescent="0.25">
      <c r="A45" s="85"/>
      <c r="B45" s="83"/>
      <c r="D45" t="s">
        <v>72</v>
      </c>
      <c r="E45">
        <v>87.1</v>
      </c>
      <c r="F45">
        <v>3</v>
      </c>
    </row>
    <row r="46" spans="1:6" x14ac:dyDescent="0.25">
      <c r="A46" s="85"/>
      <c r="B46" s="83"/>
      <c r="D46" t="s">
        <v>73</v>
      </c>
      <c r="E46">
        <v>87.45</v>
      </c>
      <c r="F46">
        <v>3.4</v>
      </c>
    </row>
    <row r="47" spans="1:6" x14ac:dyDescent="0.25">
      <c r="A47" s="85"/>
      <c r="B47" s="83"/>
      <c r="D47" t="s">
        <v>74</v>
      </c>
      <c r="E47">
        <v>112.7</v>
      </c>
      <c r="F47">
        <v>964.8</v>
      </c>
    </row>
    <row r="48" spans="1:6" x14ac:dyDescent="0.25">
      <c r="A48" s="85"/>
      <c r="B48" s="83"/>
      <c r="D48" t="s">
        <v>75</v>
      </c>
      <c r="E48">
        <v>100</v>
      </c>
      <c r="F48">
        <v>100</v>
      </c>
    </row>
    <row r="56" spans="1:9" x14ac:dyDescent="0.25">
      <c r="A56" s="84">
        <v>4</v>
      </c>
      <c r="B56" s="83" t="s">
        <v>90</v>
      </c>
      <c r="D56" s="20" t="s">
        <v>78</v>
      </c>
      <c r="E56" t="s">
        <v>79</v>
      </c>
      <c r="F56" t="s">
        <v>88</v>
      </c>
      <c r="G56" t="s">
        <v>81</v>
      </c>
      <c r="H56" t="s">
        <v>89</v>
      </c>
      <c r="I56" t="s">
        <v>82</v>
      </c>
    </row>
    <row r="57" spans="1:9" x14ac:dyDescent="0.25">
      <c r="A57" s="84"/>
      <c r="B57" s="83"/>
      <c r="D57" t="s">
        <v>69</v>
      </c>
      <c r="E57">
        <v>58.06</v>
      </c>
      <c r="F57">
        <v>15.86</v>
      </c>
      <c r="G57">
        <v>13.16</v>
      </c>
      <c r="H57">
        <v>13.08</v>
      </c>
      <c r="I57">
        <v>9.89</v>
      </c>
    </row>
    <row r="58" spans="1:9" x14ac:dyDescent="0.25">
      <c r="A58" s="84"/>
      <c r="B58" s="83"/>
      <c r="D58" t="s">
        <v>70</v>
      </c>
      <c r="E58">
        <v>66.739999999999995</v>
      </c>
      <c r="F58">
        <v>16.47</v>
      </c>
      <c r="G58">
        <v>13.93</v>
      </c>
      <c r="H58">
        <v>13.71</v>
      </c>
      <c r="I58">
        <v>10.44</v>
      </c>
    </row>
    <row r="59" spans="1:9" x14ac:dyDescent="0.25">
      <c r="A59" s="84"/>
      <c r="B59" s="83"/>
      <c r="D59" t="s">
        <v>71</v>
      </c>
      <c r="E59">
        <v>67.87</v>
      </c>
      <c r="F59">
        <v>18.059999999999999</v>
      </c>
      <c r="G59">
        <v>15.37</v>
      </c>
      <c r="H59">
        <v>15.06</v>
      </c>
      <c r="I59">
        <v>11.48</v>
      </c>
    </row>
    <row r="60" spans="1:9" x14ac:dyDescent="0.25">
      <c r="A60" s="84"/>
      <c r="B60" s="83"/>
      <c r="D60" t="s">
        <v>72</v>
      </c>
      <c r="E60">
        <v>67.39</v>
      </c>
      <c r="F60">
        <v>16.77</v>
      </c>
      <c r="G60">
        <v>14.22</v>
      </c>
      <c r="H60">
        <v>14.08</v>
      </c>
      <c r="I60">
        <v>10.79</v>
      </c>
    </row>
    <row r="61" spans="1:9" x14ac:dyDescent="0.25">
      <c r="A61" s="84"/>
      <c r="B61" s="83"/>
      <c r="D61" t="s">
        <v>73</v>
      </c>
      <c r="E61">
        <v>68.44</v>
      </c>
      <c r="F61">
        <v>17.29</v>
      </c>
      <c r="G61">
        <v>14.66</v>
      </c>
      <c r="H61">
        <v>14.49</v>
      </c>
      <c r="I61">
        <v>11.05</v>
      </c>
    </row>
    <row r="62" spans="1:9" x14ac:dyDescent="0.25">
      <c r="A62" s="84"/>
      <c r="B62" s="83"/>
      <c r="D62" t="s">
        <v>74</v>
      </c>
      <c r="E62">
        <v>149.09</v>
      </c>
      <c r="F62">
        <v>36.04</v>
      </c>
      <c r="G62">
        <v>23.44</v>
      </c>
      <c r="H62">
        <v>24.21</v>
      </c>
      <c r="I62">
        <v>19.48</v>
      </c>
    </row>
    <row r="63" spans="1:9" x14ac:dyDescent="0.25">
      <c r="A63" s="84"/>
      <c r="B63" s="83"/>
      <c r="D63" t="s">
        <v>75</v>
      </c>
      <c r="E63">
        <v>100</v>
      </c>
      <c r="F63">
        <v>100</v>
      </c>
      <c r="G63">
        <v>100</v>
      </c>
      <c r="H63">
        <v>100</v>
      </c>
      <c r="I63">
        <v>100</v>
      </c>
    </row>
  </sheetData>
  <mergeCells count="8">
    <mergeCell ref="B56:B63"/>
    <mergeCell ref="A56:A63"/>
    <mergeCell ref="B14:B21"/>
    <mergeCell ref="A14:A21"/>
    <mergeCell ref="B27:B34"/>
    <mergeCell ref="A27:A34"/>
    <mergeCell ref="B41:B48"/>
    <mergeCell ref="A41:A48"/>
  </mergeCells>
  <conditionalFormatting sqref="E15:H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F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F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:I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B967-ED47-4C82-898E-26B42A805891}">
  <dimension ref="I1:N27"/>
  <sheetViews>
    <sheetView workbookViewId="0">
      <selection activeCell="R16" sqref="R16"/>
    </sheetView>
  </sheetViews>
  <sheetFormatPr defaultRowHeight="15" x14ac:dyDescent="0.25"/>
  <cols>
    <col min="12" max="12" width="40.140625" bestFit="1" customWidth="1"/>
    <col min="13" max="13" width="14.7109375" bestFit="1" customWidth="1"/>
  </cols>
  <sheetData>
    <row r="1" spans="9:14" x14ac:dyDescent="0.25">
      <c r="K1" s="20"/>
      <c r="L1" s="20" t="s">
        <v>156</v>
      </c>
    </row>
    <row r="2" spans="9:14" x14ac:dyDescent="0.25">
      <c r="K2" s="40">
        <v>1</v>
      </c>
      <c r="L2" s="20" t="s">
        <v>157</v>
      </c>
    </row>
    <row r="3" spans="9:14" x14ac:dyDescent="0.25">
      <c r="K3" s="40">
        <v>2</v>
      </c>
      <c r="L3" s="20" t="s">
        <v>160</v>
      </c>
      <c r="M3" t="s">
        <v>236</v>
      </c>
      <c r="N3" t="s">
        <v>164</v>
      </c>
    </row>
    <row r="4" spans="9:14" x14ac:dyDescent="0.25">
      <c r="K4" s="41">
        <v>3</v>
      </c>
      <c r="L4" s="20" t="s">
        <v>159</v>
      </c>
      <c r="M4" t="s">
        <v>162</v>
      </c>
      <c r="N4" t="s">
        <v>163</v>
      </c>
    </row>
    <row r="5" spans="9:14" x14ac:dyDescent="0.25">
      <c r="K5" s="41">
        <v>4</v>
      </c>
      <c r="L5" s="20" t="s">
        <v>158</v>
      </c>
      <c r="M5" t="s">
        <v>161</v>
      </c>
    </row>
    <row r="6" spans="9:14" x14ac:dyDescent="0.25">
      <c r="I6" s="42">
        <v>1</v>
      </c>
    </row>
    <row r="7" spans="9:14" x14ac:dyDescent="0.25">
      <c r="I7" s="42">
        <v>2</v>
      </c>
    </row>
    <row r="8" spans="9:14" x14ac:dyDescent="0.25">
      <c r="I8" s="21"/>
    </row>
    <row r="9" spans="9:14" x14ac:dyDescent="0.25">
      <c r="I9" s="21"/>
    </row>
    <row r="10" spans="9:14" x14ac:dyDescent="0.25">
      <c r="I10" s="21"/>
    </row>
    <row r="11" spans="9:14" x14ac:dyDescent="0.25">
      <c r="I11" s="21"/>
    </row>
    <row r="12" spans="9:14" x14ac:dyDescent="0.25">
      <c r="I12" s="21"/>
    </row>
    <row r="13" spans="9:14" x14ac:dyDescent="0.25">
      <c r="I13" s="21"/>
    </row>
    <row r="14" spans="9:14" x14ac:dyDescent="0.25">
      <c r="I14" s="21"/>
    </row>
    <row r="15" spans="9:14" x14ac:dyDescent="0.25">
      <c r="I15" s="21"/>
    </row>
    <row r="16" spans="9:14" x14ac:dyDescent="0.25">
      <c r="I16" s="21"/>
    </row>
    <row r="17" spans="9:9" x14ac:dyDescent="0.25">
      <c r="I17" s="21"/>
    </row>
    <row r="18" spans="9:9" x14ac:dyDescent="0.25">
      <c r="I18" s="21"/>
    </row>
    <row r="19" spans="9:9" x14ac:dyDescent="0.25">
      <c r="I19" s="21"/>
    </row>
    <row r="20" spans="9:9" x14ac:dyDescent="0.25">
      <c r="I20" s="21"/>
    </row>
    <row r="21" spans="9:9" x14ac:dyDescent="0.25">
      <c r="I21" s="21"/>
    </row>
    <row r="22" spans="9:9" x14ac:dyDescent="0.25">
      <c r="I22" s="21"/>
    </row>
    <row r="23" spans="9:9" x14ac:dyDescent="0.25">
      <c r="I23" s="21"/>
    </row>
    <row r="24" spans="9:9" x14ac:dyDescent="0.25">
      <c r="I24" s="21"/>
    </row>
    <row r="25" spans="9:9" x14ac:dyDescent="0.25">
      <c r="I25" s="21"/>
    </row>
    <row r="26" spans="9:9" x14ac:dyDescent="0.25">
      <c r="I26" s="41">
        <v>3</v>
      </c>
    </row>
    <row r="27" spans="9:9" x14ac:dyDescent="0.25">
      <c r="I27" s="41">
        <v>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05877-9FA6-41DC-87F4-6BA95E1ECA39}">
  <dimension ref="A1"/>
  <sheetViews>
    <sheetView topLeftCell="A61" workbookViewId="0">
      <selection activeCell="Z67" sqref="Z6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1A70-99DE-4B29-A3BA-902780D4E7B1}">
  <dimension ref="D9:Q37"/>
  <sheetViews>
    <sheetView zoomScale="70" zoomScaleNormal="70" workbookViewId="0">
      <selection activeCell="M22" sqref="M22"/>
    </sheetView>
  </sheetViews>
  <sheetFormatPr defaultRowHeight="15" x14ac:dyDescent="0.25"/>
  <cols>
    <col min="4" max="4" width="22" bestFit="1" customWidth="1"/>
    <col min="5" max="5" width="17.28515625" bestFit="1" customWidth="1"/>
    <col min="6" max="17" width="13.85546875" bestFit="1" customWidth="1"/>
  </cols>
  <sheetData>
    <row r="9" spans="5:17" x14ac:dyDescent="0.25">
      <c r="E9" s="24"/>
      <c r="F9" s="86" t="s">
        <v>91</v>
      </c>
      <c r="G9" s="86"/>
      <c r="H9" s="86"/>
      <c r="I9" s="87"/>
      <c r="J9" s="88" t="s">
        <v>92</v>
      </c>
      <c r="K9" s="86"/>
      <c r="L9" s="86"/>
      <c r="M9" s="87"/>
      <c r="N9" s="88" t="s">
        <v>93</v>
      </c>
      <c r="O9" s="86"/>
      <c r="P9" s="86"/>
      <c r="Q9" s="87"/>
    </row>
    <row r="10" spans="5:17" x14ac:dyDescent="0.25">
      <c r="E10" s="24"/>
      <c r="F10" s="25">
        <v>1</v>
      </c>
      <c r="G10" s="25">
        <v>2</v>
      </c>
      <c r="H10" s="25">
        <v>3</v>
      </c>
      <c r="I10" s="30">
        <v>4</v>
      </c>
      <c r="J10" s="33">
        <v>1</v>
      </c>
      <c r="K10" s="25">
        <v>2</v>
      </c>
      <c r="L10" s="25">
        <v>3</v>
      </c>
      <c r="M10" s="30">
        <v>4</v>
      </c>
      <c r="N10" s="33">
        <v>1</v>
      </c>
      <c r="O10" s="25">
        <v>2</v>
      </c>
      <c r="P10" s="25">
        <v>3</v>
      </c>
      <c r="Q10" s="30">
        <v>4</v>
      </c>
    </row>
    <row r="11" spans="5:17" x14ac:dyDescent="0.25">
      <c r="E11" s="26"/>
      <c r="F11" s="27" t="s">
        <v>104</v>
      </c>
      <c r="G11" s="27" t="s">
        <v>105</v>
      </c>
      <c r="H11" s="27" t="s">
        <v>106</v>
      </c>
      <c r="I11" s="31" t="s">
        <v>107</v>
      </c>
      <c r="J11" s="34" t="s">
        <v>108</v>
      </c>
      <c r="K11" s="27" t="s">
        <v>109</v>
      </c>
      <c r="L11" s="27" t="s">
        <v>110</v>
      </c>
      <c r="M11" s="31" t="s">
        <v>111</v>
      </c>
      <c r="N11" s="34" t="s">
        <v>112</v>
      </c>
      <c r="O11" s="27" t="s">
        <v>113</v>
      </c>
      <c r="P11" s="27" t="s">
        <v>114</v>
      </c>
      <c r="Q11" s="31" t="s">
        <v>115</v>
      </c>
    </row>
    <row r="12" spans="5:17" x14ac:dyDescent="0.25">
      <c r="E12" s="26" t="s">
        <v>94</v>
      </c>
      <c r="F12" s="38"/>
      <c r="G12" s="38"/>
      <c r="H12" s="38"/>
      <c r="I12" s="73"/>
      <c r="J12" s="74"/>
      <c r="K12" s="38"/>
      <c r="L12" s="24"/>
      <c r="M12" s="32"/>
      <c r="N12" s="37"/>
      <c r="O12" s="24"/>
      <c r="P12" s="24"/>
      <c r="Q12" s="32"/>
    </row>
    <row r="13" spans="5:17" x14ac:dyDescent="0.25">
      <c r="E13" s="26" t="s">
        <v>95</v>
      </c>
      <c r="F13" s="38"/>
      <c r="G13" s="38"/>
      <c r="H13" s="38"/>
      <c r="I13" s="73"/>
      <c r="J13" s="74"/>
      <c r="K13" s="38"/>
      <c r="L13" s="24"/>
      <c r="M13" s="77"/>
      <c r="N13" s="37"/>
      <c r="O13" s="24"/>
      <c r="P13" s="24"/>
      <c r="Q13" s="32"/>
    </row>
    <row r="14" spans="5:17" x14ac:dyDescent="0.25">
      <c r="E14" s="26" t="s">
        <v>96</v>
      </c>
      <c r="F14" s="39"/>
      <c r="G14" s="39"/>
      <c r="H14" s="43"/>
      <c r="I14" s="73"/>
      <c r="J14" s="74"/>
      <c r="K14" s="38"/>
      <c r="L14" s="24"/>
      <c r="M14" s="32"/>
      <c r="N14" s="35"/>
      <c r="O14" s="24"/>
      <c r="P14" s="24"/>
      <c r="Q14" s="32"/>
    </row>
    <row r="15" spans="5:17" x14ac:dyDescent="0.25">
      <c r="E15" s="26" t="s">
        <v>97</v>
      </c>
      <c r="F15" s="39"/>
      <c r="G15" s="39"/>
      <c r="H15" s="43"/>
      <c r="I15" s="73"/>
      <c r="J15" s="74"/>
      <c r="K15" s="38"/>
      <c r="L15" s="24"/>
      <c r="M15" s="32"/>
      <c r="N15" s="35"/>
      <c r="O15" s="24"/>
      <c r="P15" s="24"/>
      <c r="Q15" s="32"/>
    </row>
    <row r="16" spans="5:17" x14ac:dyDescent="0.25">
      <c r="E16" s="26" t="s">
        <v>98</v>
      </c>
      <c r="F16" s="39"/>
      <c r="G16" s="39"/>
      <c r="H16" s="43"/>
      <c r="I16" s="75"/>
      <c r="J16" s="76"/>
      <c r="K16" s="28"/>
      <c r="L16" s="29"/>
      <c r="M16" s="32"/>
      <c r="N16" s="35"/>
      <c r="O16" s="24"/>
      <c r="P16" s="24"/>
      <c r="Q16" s="32"/>
    </row>
    <row r="17" spans="4:17" x14ac:dyDescent="0.25">
      <c r="E17" s="26" t="s">
        <v>116</v>
      </c>
      <c r="F17" s="39"/>
      <c r="G17" s="39"/>
      <c r="H17" s="39"/>
      <c r="I17" s="73"/>
      <c r="J17" s="74"/>
      <c r="K17" s="38"/>
      <c r="L17" s="29"/>
      <c r="M17" s="32"/>
      <c r="N17" s="35"/>
      <c r="O17" s="24"/>
      <c r="P17" s="24"/>
      <c r="Q17" s="32"/>
    </row>
    <row r="18" spans="4:17" x14ac:dyDescent="0.25">
      <c r="E18" s="26" t="s">
        <v>99</v>
      </c>
      <c r="F18" s="39"/>
      <c r="G18" s="39"/>
      <c r="H18" s="39"/>
      <c r="I18" s="75"/>
      <c r="J18" s="76"/>
      <c r="K18" s="28"/>
      <c r="L18" s="29"/>
      <c r="M18" s="32"/>
      <c r="N18" s="35"/>
      <c r="O18" s="24"/>
      <c r="P18" s="24"/>
      <c r="Q18" s="32"/>
    </row>
    <row r="19" spans="4:17" x14ac:dyDescent="0.25">
      <c r="E19" s="26" t="s">
        <v>100</v>
      </c>
      <c r="F19" s="38"/>
      <c r="G19" s="38"/>
      <c r="H19" s="38"/>
      <c r="I19" s="75"/>
      <c r="J19" s="76"/>
      <c r="K19" s="28"/>
      <c r="L19" s="29"/>
      <c r="M19" s="32"/>
      <c r="N19" s="35"/>
      <c r="O19" s="24"/>
      <c r="P19" s="24"/>
      <c r="Q19" s="32"/>
    </row>
    <row r="20" spans="4:17" x14ac:dyDescent="0.25">
      <c r="E20" s="26" t="s">
        <v>101</v>
      </c>
      <c r="F20" s="38"/>
      <c r="G20" s="38"/>
      <c r="H20" s="38"/>
      <c r="I20" s="75"/>
      <c r="J20" s="76"/>
      <c r="K20" s="28"/>
      <c r="L20" s="79"/>
      <c r="M20" s="32"/>
      <c r="N20" s="35"/>
      <c r="O20" s="24"/>
      <c r="P20" s="24"/>
      <c r="Q20" s="32"/>
    </row>
    <row r="21" spans="4:17" x14ac:dyDescent="0.25">
      <c r="E21" s="26" t="s">
        <v>102</v>
      </c>
      <c r="F21" s="38"/>
      <c r="G21" s="38"/>
      <c r="H21" s="44"/>
      <c r="I21" s="73"/>
      <c r="J21" s="74"/>
      <c r="K21" s="38"/>
      <c r="L21" s="78"/>
      <c r="M21" s="32"/>
      <c r="N21" s="35"/>
      <c r="O21" s="24"/>
      <c r="P21" s="24"/>
      <c r="Q21" s="32"/>
    </row>
    <row r="22" spans="4:17" x14ac:dyDescent="0.25">
      <c r="E22" s="26" t="s">
        <v>103</v>
      </c>
      <c r="F22" s="38"/>
      <c r="G22" s="38"/>
      <c r="H22" s="38"/>
      <c r="I22" s="73"/>
      <c r="J22" s="74"/>
      <c r="K22" s="38"/>
      <c r="L22" s="45"/>
      <c r="M22" s="36"/>
      <c r="N22" s="35"/>
      <c r="O22" s="24"/>
      <c r="P22" s="24"/>
      <c r="Q22" s="32"/>
    </row>
    <row r="24" spans="4:17" x14ac:dyDescent="0.25">
      <c r="D24" s="20" t="s">
        <v>149</v>
      </c>
    </row>
    <row r="26" spans="4:17" x14ac:dyDescent="0.25">
      <c r="D26" t="s">
        <v>150</v>
      </c>
    </row>
    <row r="27" spans="4:17" x14ac:dyDescent="0.25">
      <c r="D27" t="s">
        <v>153</v>
      </c>
    </row>
    <row r="28" spans="4:17" x14ac:dyDescent="0.25">
      <c r="D28" t="s">
        <v>152</v>
      </c>
    </row>
    <row r="29" spans="4:17" x14ac:dyDescent="0.25">
      <c r="D29" t="s">
        <v>154</v>
      </c>
    </row>
    <row r="30" spans="4:17" x14ac:dyDescent="0.25">
      <c r="D30" t="s">
        <v>155</v>
      </c>
    </row>
    <row r="31" spans="4:17" x14ac:dyDescent="0.25">
      <c r="D31" t="s">
        <v>97</v>
      </c>
    </row>
    <row r="32" spans="4:17" x14ac:dyDescent="0.25">
      <c r="D32" t="s">
        <v>165</v>
      </c>
    </row>
    <row r="33" spans="4:4" x14ac:dyDescent="0.25">
      <c r="D33" t="s">
        <v>166</v>
      </c>
    </row>
    <row r="34" spans="4:4" x14ac:dyDescent="0.25">
      <c r="D34" t="s">
        <v>100</v>
      </c>
    </row>
    <row r="35" spans="4:4" x14ac:dyDescent="0.25">
      <c r="D35" t="s">
        <v>101</v>
      </c>
    </row>
    <row r="36" spans="4:4" x14ac:dyDescent="0.25">
      <c r="D36" t="s">
        <v>167</v>
      </c>
    </row>
    <row r="37" spans="4:4" x14ac:dyDescent="0.25">
      <c r="D37" t="s">
        <v>151</v>
      </c>
    </row>
  </sheetData>
  <mergeCells count="3">
    <mergeCell ref="F9:I9"/>
    <mergeCell ref="J9:M9"/>
    <mergeCell ref="N9:Q9"/>
  </mergeCells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4</xdr:col>
                    <xdr:colOff>476250</xdr:colOff>
                    <xdr:row>25</xdr:row>
                    <xdr:rowOff>0</xdr:rowOff>
                  </from>
                  <to>
                    <xdr:col>4</xdr:col>
                    <xdr:colOff>685800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4</xdr:col>
                    <xdr:colOff>476250</xdr:colOff>
                    <xdr:row>26</xdr:row>
                    <xdr:rowOff>0</xdr:rowOff>
                  </from>
                  <to>
                    <xdr:col>4</xdr:col>
                    <xdr:colOff>685800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4</xdr:col>
                    <xdr:colOff>476250</xdr:colOff>
                    <xdr:row>27</xdr:row>
                    <xdr:rowOff>0</xdr:rowOff>
                  </from>
                  <to>
                    <xdr:col>4</xdr:col>
                    <xdr:colOff>685800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4</xdr:col>
                    <xdr:colOff>476250</xdr:colOff>
                    <xdr:row>28</xdr:row>
                    <xdr:rowOff>0</xdr:rowOff>
                  </from>
                  <to>
                    <xdr:col>4</xdr:col>
                    <xdr:colOff>685800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4</xdr:col>
                    <xdr:colOff>476250</xdr:colOff>
                    <xdr:row>29</xdr:row>
                    <xdr:rowOff>0</xdr:rowOff>
                  </from>
                  <to>
                    <xdr:col>4</xdr:col>
                    <xdr:colOff>685800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4</xdr:col>
                    <xdr:colOff>476250</xdr:colOff>
                    <xdr:row>36</xdr:row>
                    <xdr:rowOff>0</xdr:rowOff>
                  </from>
                  <to>
                    <xdr:col>4</xdr:col>
                    <xdr:colOff>685800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4</xdr:col>
                    <xdr:colOff>476250</xdr:colOff>
                    <xdr:row>30</xdr:row>
                    <xdr:rowOff>0</xdr:rowOff>
                  </from>
                  <to>
                    <xdr:col>4</xdr:col>
                    <xdr:colOff>685800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4</xdr:col>
                    <xdr:colOff>476250</xdr:colOff>
                    <xdr:row>31</xdr:row>
                    <xdr:rowOff>0</xdr:rowOff>
                  </from>
                  <to>
                    <xdr:col>4</xdr:col>
                    <xdr:colOff>685800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4</xdr:col>
                    <xdr:colOff>476250</xdr:colOff>
                    <xdr:row>32</xdr:row>
                    <xdr:rowOff>0</xdr:rowOff>
                  </from>
                  <to>
                    <xdr:col>4</xdr:col>
                    <xdr:colOff>685800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4</xdr:col>
                    <xdr:colOff>476250</xdr:colOff>
                    <xdr:row>33</xdr:row>
                    <xdr:rowOff>0</xdr:rowOff>
                  </from>
                  <to>
                    <xdr:col>4</xdr:col>
                    <xdr:colOff>685800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4</xdr:col>
                    <xdr:colOff>476250</xdr:colOff>
                    <xdr:row>35</xdr:row>
                    <xdr:rowOff>0</xdr:rowOff>
                  </from>
                  <to>
                    <xdr:col>4</xdr:col>
                    <xdr:colOff>685800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4</xdr:col>
                    <xdr:colOff>476250</xdr:colOff>
                    <xdr:row>34</xdr:row>
                    <xdr:rowOff>0</xdr:rowOff>
                  </from>
                  <to>
                    <xdr:col>4</xdr:col>
                    <xdr:colOff>685800</xdr:colOff>
                    <xdr:row>34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EDBB-0BBB-4AD8-9B9E-87FBD3093600}">
  <dimension ref="A1:AI46"/>
  <sheetViews>
    <sheetView topLeftCell="D1" zoomScale="70" zoomScaleNormal="70" workbookViewId="0">
      <selection activeCell="R3" sqref="R3:AC13"/>
    </sheetView>
  </sheetViews>
  <sheetFormatPr defaultRowHeight="15" x14ac:dyDescent="0.25"/>
  <cols>
    <col min="1" max="1" width="37" bestFit="1" customWidth="1"/>
    <col min="5" max="6" width="10.28515625" customWidth="1"/>
    <col min="17" max="17" width="37.7109375" bestFit="1" customWidth="1"/>
    <col min="21" max="21" width="9.85546875" customWidth="1"/>
  </cols>
  <sheetData>
    <row r="1" spans="1:35" ht="26.25" x14ac:dyDescent="0.4">
      <c r="A1" s="89" t="s">
        <v>268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Q1" s="89" t="s">
        <v>269</v>
      </c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</row>
    <row r="2" spans="1:35" ht="21" x14ac:dyDescent="0.35">
      <c r="A2" s="69" t="s">
        <v>264</v>
      </c>
      <c r="B2" t="s">
        <v>180</v>
      </c>
      <c r="C2" t="s">
        <v>181</v>
      </c>
      <c r="D2" t="s">
        <v>182</v>
      </c>
      <c r="E2" t="s">
        <v>183</v>
      </c>
      <c r="F2" t="s">
        <v>184</v>
      </c>
      <c r="G2" t="s">
        <v>185</v>
      </c>
      <c r="H2" t="s">
        <v>186</v>
      </c>
      <c r="I2" t="s">
        <v>187</v>
      </c>
      <c r="J2" t="s">
        <v>188</v>
      </c>
      <c r="K2" t="s">
        <v>189</v>
      </c>
      <c r="L2" t="s">
        <v>190</v>
      </c>
      <c r="M2" t="s">
        <v>191</v>
      </c>
      <c r="Q2" s="69" t="s">
        <v>265</v>
      </c>
      <c r="R2" t="s">
        <v>180</v>
      </c>
      <c r="S2" t="s">
        <v>181</v>
      </c>
      <c r="T2" t="s">
        <v>182</v>
      </c>
      <c r="U2" t="s">
        <v>183</v>
      </c>
      <c r="V2" t="s">
        <v>184</v>
      </c>
      <c r="W2" t="s">
        <v>185</v>
      </c>
      <c r="X2" t="s">
        <v>186</v>
      </c>
      <c r="Y2" t="s">
        <v>187</v>
      </c>
      <c r="Z2" t="s">
        <v>188</v>
      </c>
      <c r="AA2" t="s">
        <v>189</v>
      </c>
      <c r="AB2" t="s">
        <v>190</v>
      </c>
      <c r="AC2" t="s">
        <v>191</v>
      </c>
    </row>
    <row r="3" spans="1:35" x14ac:dyDescent="0.25">
      <c r="A3" s="62" t="s">
        <v>171</v>
      </c>
      <c r="B3" t="s">
        <v>168</v>
      </c>
      <c r="C3" t="s">
        <v>168</v>
      </c>
      <c r="D3" t="s">
        <v>168</v>
      </c>
      <c r="E3" t="s">
        <v>168</v>
      </c>
      <c r="F3" t="s">
        <v>168</v>
      </c>
      <c r="G3" t="s">
        <v>168</v>
      </c>
      <c r="H3" t="s">
        <v>168</v>
      </c>
      <c r="I3" t="s">
        <v>168</v>
      </c>
      <c r="J3" t="s">
        <v>168</v>
      </c>
      <c r="K3" t="s">
        <v>168</v>
      </c>
      <c r="L3" t="s">
        <v>168</v>
      </c>
      <c r="M3" t="s">
        <v>168</v>
      </c>
      <c r="Q3" s="62" t="s">
        <v>171</v>
      </c>
      <c r="R3" t="s">
        <v>168</v>
      </c>
      <c r="S3" t="s">
        <v>168</v>
      </c>
      <c r="T3" t="s">
        <v>168</v>
      </c>
      <c r="U3" t="s">
        <v>168</v>
      </c>
      <c r="V3" t="s">
        <v>168</v>
      </c>
      <c r="W3" t="s">
        <v>168</v>
      </c>
      <c r="X3" t="s">
        <v>168</v>
      </c>
      <c r="Y3" t="s">
        <v>170</v>
      </c>
      <c r="Z3" t="s">
        <v>168</v>
      </c>
      <c r="AA3" t="s">
        <v>170</v>
      </c>
      <c r="AB3" t="s">
        <v>168</v>
      </c>
      <c r="AC3" t="s">
        <v>168</v>
      </c>
    </row>
    <row r="4" spans="1:35" x14ac:dyDescent="0.25">
      <c r="A4" s="62" t="s">
        <v>172</v>
      </c>
      <c r="B4" t="s">
        <v>169</v>
      </c>
      <c r="C4" t="s">
        <v>168</v>
      </c>
      <c r="D4" t="s">
        <v>168</v>
      </c>
      <c r="E4" t="s">
        <v>168</v>
      </c>
      <c r="F4" t="s">
        <v>168</v>
      </c>
      <c r="G4" t="s">
        <v>168</v>
      </c>
      <c r="H4" t="s">
        <v>168</v>
      </c>
      <c r="I4" t="s">
        <v>168</v>
      </c>
      <c r="J4" t="s">
        <v>168</v>
      </c>
      <c r="K4" t="s">
        <v>168</v>
      </c>
      <c r="L4" t="s">
        <v>168</v>
      </c>
      <c r="M4" t="s">
        <v>168</v>
      </c>
      <c r="Q4" s="62" t="s">
        <v>172</v>
      </c>
      <c r="R4" t="s">
        <v>168</v>
      </c>
      <c r="S4" t="s">
        <v>168</v>
      </c>
      <c r="T4" t="s">
        <v>169</v>
      </c>
      <c r="U4" t="s">
        <v>168</v>
      </c>
      <c r="V4" t="s">
        <v>169</v>
      </c>
      <c r="W4" t="s">
        <v>169</v>
      </c>
      <c r="X4" t="s">
        <v>169</v>
      </c>
      <c r="Y4" t="s">
        <v>168</v>
      </c>
      <c r="Z4" t="s">
        <v>169</v>
      </c>
      <c r="AA4" t="s">
        <v>169</v>
      </c>
      <c r="AB4" t="s">
        <v>168</v>
      </c>
      <c r="AC4" t="s">
        <v>168</v>
      </c>
    </row>
    <row r="5" spans="1:35" x14ac:dyDescent="0.25">
      <c r="A5" s="62" t="s">
        <v>173</v>
      </c>
      <c r="B5" t="s">
        <v>168</v>
      </c>
      <c r="C5" t="s">
        <v>168</v>
      </c>
      <c r="D5" t="s">
        <v>168</v>
      </c>
      <c r="E5" t="s">
        <v>168</v>
      </c>
      <c r="F5" t="s">
        <v>168</v>
      </c>
      <c r="G5" t="s">
        <v>168</v>
      </c>
      <c r="H5" t="s">
        <v>168</v>
      </c>
      <c r="I5" t="s">
        <v>168</v>
      </c>
      <c r="J5" t="s">
        <v>168</v>
      </c>
      <c r="K5" t="s">
        <v>168</v>
      </c>
      <c r="L5" t="s">
        <v>168</v>
      </c>
      <c r="M5" t="s">
        <v>168</v>
      </c>
      <c r="Q5" s="62" t="s">
        <v>173</v>
      </c>
      <c r="R5" t="s">
        <v>168</v>
      </c>
      <c r="S5" t="s">
        <v>168</v>
      </c>
      <c r="T5" t="s">
        <v>168</v>
      </c>
      <c r="U5" t="s">
        <v>168</v>
      </c>
      <c r="V5" t="s">
        <v>168</v>
      </c>
      <c r="W5" t="s">
        <v>168</v>
      </c>
      <c r="X5" t="s">
        <v>168</v>
      </c>
      <c r="Y5" t="s">
        <v>168</v>
      </c>
      <c r="Z5" t="s">
        <v>168</v>
      </c>
      <c r="AA5" t="s">
        <v>170</v>
      </c>
      <c r="AB5" t="s">
        <v>168</v>
      </c>
      <c r="AC5" t="s">
        <v>168</v>
      </c>
      <c r="AI5" s="62"/>
    </row>
    <row r="6" spans="1:35" x14ac:dyDescent="0.25">
      <c r="A6" s="62" t="s">
        <v>176</v>
      </c>
      <c r="B6" t="s">
        <v>168</v>
      </c>
      <c r="C6" t="s">
        <v>168</v>
      </c>
      <c r="D6" t="s">
        <v>168</v>
      </c>
      <c r="E6" t="s">
        <v>168</v>
      </c>
      <c r="F6" t="s">
        <v>168</v>
      </c>
      <c r="G6" t="s">
        <v>168</v>
      </c>
      <c r="H6" t="s">
        <v>168</v>
      </c>
      <c r="I6" t="s">
        <v>168</v>
      </c>
      <c r="J6" t="s">
        <v>168</v>
      </c>
      <c r="K6" t="s">
        <v>168</v>
      </c>
      <c r="L6" t="s">
        <v>168</v>
      </c>
      <c r="M6" t="s">
        <v>168</v>
      </c>
      <c r="Q6" s="62" t="s">
        <v>176</v>
      </c>
      <c r="R6" t="s">
        <v>168</v>
      </c>
      <c r="S6" t="s">
        <v>168</v>
      </c>
      <c r="T6" t="s">
        <v>168</v>
      </c>
      <c r="U6" t="s">
        <v>168</v>
      </c>
      <c r="V6" t="s">
        <v>168</v>
      </c>
      <c r="W6" t="s">
        <v>168</v>
      </c>
      <c r="X6" t="s">
        <v>168</v>
      </c>
      <c r="Y6" t="s">
        <v>168</v>
      </c>
      <c r="Z6" t="s">
        <v>168</v>
      </c>
      <c r="AA6" t="s">
        <v>168</v>
      </c>
      <c r="AB6" t="s">
        <v>168</v>
      </c>
      <c r="AC6" t="s">
        <v>168</v>
      </c>
      <c r="AI6" s="62"/>
    </row>
    <row r="7" spans="1:35" x14ac:dyDescent="0.25">
      <c r="A7" s="62" t="s">
        <v>177</v>
      </c>
      <c r="B7" t="s">
        <v>169</v>
      </c>
      <c r="C7" t="s">
        <v>169</v>
      </c>
      <c r="D7" t="s">
        <v>169</v>
      </c>
      <c r="E7" t="s">
        <v>170</v>
      </c>
      <c r="F7" t="s">
        <v>168</v>
      </c>
      <c r="G7" t="s">
        <v>169</v>
      </c>
      <c r="H7" t="s">
        <v>169</v>
      </c>
      <c r="I7" t="s">
        <v>168</v>
      </c>
      <c r="J7" t="s">
        <v>169</v>
      </c>
      <c r="K7" t="s">
        <v>168</v>
      </c>
      <c r="L7" t="s">
        <v>168</v>
      </c>
      <c r="M7" t="s">
        <v>169</v>
      </c>
      <c r="Q7" s="62" t="s">
        <v>177</v>
      </c>
      <c r="R7" t="s">
        <v>169</v>
      </c>
      <c r="S7" t="s">
        <v>168</v>
      </c>
      <c r="T7" t="s">
        <v>168</v>
      </c>
      <c r="U7" t="s">
        <v>168</v>
      </c>
      <c r="V7" t="s">
        <v>168</v>
      </c>
      <c r="W7" t="s">
        <v>169</v>
      </c>
      <c r="X7" t="s">
        <v>168</v>
      </c>
      <c r="Y7" t="s">
        <v>168</v>
      </c>
      <c r="Z7" t="s">
        <v>168</v>
      </c>
      <c r="AA7" t="s">
        <v>170</v>
      </c>
      <c r="AB7" t="s">
        <v>168</v>
      </c>
      <c r="AC7" t="s">
        <v>168</v>
      </c>
      <c r="AI7" s="62"/>
    </row>
    <row r="8" spans="1:35" x14ac:dyDescent="0.25">
      <c r="A8" s="62" t="s">
        <v>178</v>
      </c>
      <c r="B8" t="s">
        <v>170</v>
      </c>
      <c r="C8" t="s">
        <v>168</v>
      </c>
      <c r="D8" t="s">
        <v>168</v>
      </c>
      <c r="E8" t="s">
        <v>168</v>
      </c>
      <c r="F8" t="s">
        <v>168</v>
      </c>
      <c r="G8" t="s">
        <v>168</v>
      </c>
      <c r="H8" t="s">
        <v>168</v>
      </c>
      <c r="I8" t="s">
        <v>168</v>
      </c>
      <c r="J8" t="s">
        <v>168</v>
      </c>
      <c r="K8" t="s">
        <v>168</v>
      </c>
      <c r="L8" t="s">
        <v>169</v>
      </c>
      <c r="M8" t="s">
        <v>168</v>
      </c>
      <c r="Q8" s="62" t="s">
        <v>178</v>
      </c>
      <c r="R8" t="s">
        <v>170</v>
      </c>
      <c r="S8" t="s">
        <v>170</v>
      </c>
      <c r="T8" t="s">
        <v>170</v>
      </c>
      <c r="U8" t="s">
        <v>170</v>
      </c>
      <c r="V8" t="s">
        <v>168</v>
      </c>
      <c r="W8" t="s">
        <v>170</v>
      </c>
      <c r="X8" t="s">
        <v>168</v>
      </c>
      <c r="Y8" t="s">
        <v>169</v>
      </c>
      <c r="Z8" t="s">
        <v>168</v>
      </c>
      <c r="AA8" t="s">
        <v>169</v>
      </c>
      <c r="AB8" t="s">
        <v>168</v>
      </c>
      <c r="AC8" t="s">
        <v>168</v>
      </c>
      <c r="AI8" s="62"/>
    </row>
    <row r="9" spans="1:35" x14ac:dyDescent="0.25">
      <c r="A9" s="62" t="s">
        <v>179</v>
      </c>
      <c r="B9" t="s">
        <v>169</v>
      </c>
      <c r="C9" t="s">
        <v>168</v>
      </c>
      <c r="D9" t="s">
        <v>168</v>
      </c>
      <c r="E9" t="s">
        <v>168</v>
      </c>
      <c r="F9" t="s">
        <v>168</v>
      </c>
      <c r="G9" t="s">
        <v>169</v>
      </c>
      <c r="H9" t="s">
        <v>168</v>
      </c>
      <c r="I9" t="s">
        <v>168</v>
      </c>
      <c r="J9" t="s">
        <v>168</v>
      </c>
      <c r="K9" t="s">
        <v>168</v>
      </c>
      <c r="L9" t="s">
        <v>168</v>
      </c>
      <c r="M9" t="s">
        <v>168</v>
      </c>
      <c r="Q9" s="62" t="s">
        <v>179</v>
      </c>
      <c r="R9" t="s">
        <v>168</v>
      </c>
      <c r="S9" t="s">
        <v>168</v>
      </c>
      <c r="T9" t="s">
        <v>168</v>
      </c>
      <c r="U9" t="s">
        <v>168</v>
      </c>
      <c r="V9" t="s">
        <v>168</v>
      </c>
      <c r="W9" t="s">
        <v>168</v>
      </c>
      <c r="X9" t="s">
        <v>169</v>
      </c>
      <c r="Y9" t="s">
        <v>168</v>
      </c>
      <c r="Z9" t="s">
        <v>168</v>
      </c>
      <c r="AA9" t="s">
        <v>170</v>
      </c>
      <c r="AB9" t="s">
        <v>168</v>
      </c>
      <c r="AC9" t="s">
        <v>168</v>
      </c>
      <c r="AI9" s="62"/>
    </row>
    <row r="10" spans="1:35" x14ac:dyDescent="0.25">
      <c r="A10" s="62" t="s">
        <v>174</v>
      </c>
      <c r="B10" t="s">
        <v>168</v>
      </c>
      <c r="C10" t="s">
        <v>168</v>
      </c>
      <c r="D10" t="s">
        <v>168</v>
      </c>
      <c r="E10" t="s">
        <v>168</v>
      </c>
      <c r="F10" t="s">
        <v>168</v>
      </c>
      <c r="G10" t="s">
        <v>168</v>
      </c>
      <c r="H10" t="s">
        <v>168</v>
      </c>
      <c r="I10" t="s">
        <v>168</v>
      </c>
      <c r="J10" t="s">
        <v>168</v>
      </c>
      <c r="K10" t="s">
        <v>168</v>
      </c>
      <c r="L10" t="s">
        <v>168</v>
      </c>
      <c r="M10" t="s">
        <v>168</v>
      </c>
      <c r="Q10" s="62" t="s">
        <v>174</v>
      </c>
      <c r="R10" t="s">
        <v>168</v>
      </c>
      <c r="S10" t="s">
        <v>168</v>
      </c>
      <c r="T10" t="s">
        <v>168</v>
      </c>
      <c r="U10" t="s">
        <v>168</v>
      </c>
      <c r="V10" t="s">
        <v>168</v>
      </c>
      <c r="W10" t="s">
        <v>168</v>
      </c>
      <c r="X10" t="s">
        <v>168</v>
      </c>
      <c r="Y10" t="s">
        <v>170</v>
      </c>
      <c r="Z10" t="s">
        <v>169</v>
      </c>
      <c r="AA10" t="s">
        <v>170</v>
      </c>
      <c r="AB10" t="s">
        <v>168</v>
      </c>
      <c r="AC10" t="s">
        <v>168</v>
      </c>
      <c r="AI10" s="62"/>
    </row>
    <row r="11" spans="1:35" x14ac:dyDescent="0.25">
      <c r="A11" s="62" t="s">
        <v>175</v>
      </c>
      <c r="B11" t="s">
        <v>170</v>
      </c>
      <c r="C11" t="s">
        <v>170</v>
      </c>
      <c r="D11" t="s">
        <v>170</v>
      </c>
      <c r="E11" t="s">
        <v>168</v>
      </c>
      <c r="F11" t="s">
        <v>168</v>
      </c>
      <c r="G11" t="s">
        <v>168</v>
      </c>
      <c r="H11" t="s">
        <v>168</v>
      </c>
      <c r="I11" t="s">
        <v>168</v>
      </c>
      <c r="J11" t="s">
        <v>170</v>
      </c>
      <c r="K11" t="s">
        <v>169</v>
      </c>
      <c r="L11" t="s">
        <v>169</v>
      </c>
      <c r="M11" t="s">
        <v>168</v>
      </c>
      <c r="Q11" s="62" t="s">
        <v>175</v>
      </c>
      <c r="R11" t="s">
        <v>168</v>
      </c>
      <c r="S11" t="s">
        <v>168</v>
      </c>
      <c r="T11" t="s">
        <v>168</v>
      </c>
      <c r="U11" t="s">
        <v>168</v>
      </c>
      <c r="V11" t="s">
        <v>169</v>
      </c>
      <c r="W11" t="s">
        <v>168</v>
      </c>
      <c r="X11" t="s">
        <v>169</v>
      </c>
      <c r="Y11" t="s">
        <v>170</v>
      </c>
      <c r="Z11" t="s">
        <v>168</v>
      </c>
      <c r="AA11" t="s">
        <v>169</v>
      </c>
      <c r="AB11" t="s">
        <v>168</v>
      </c>
      <c r="AC11" t="s">
        <v>168</v>
      </c>
      <c r="AI11" s="62"/>
    </row>
    <row r="12" spans="1:35" x14ac:dyDescent="0.25">
      <c r="A12" s="62" t="s">
        <v>213</v>
      </c>
      <c r="B12" t="s">
        <v>168</v>
      </c>
      <c r="C12" t="s">
        <v>168</v>
      </c>
      <c r="D12" t="s">
        <v>168</v>
      </c>
      <c r="E12" t="s">
        <v>168</v>
      </c>
      <c r="F12" t="s">
        <v>168</v>
      </c>
      <c r="G12" t="s">
        <v>168</v>
      </c>
      <c r="H12" t="s">
        <v>168</v>
      </c>
      <c r="I12" t="s">
        <v>168</v>
      </c>
      <c r="J12" t="s">
        <v>168</v>
      </c>
      <c r="K12" t="s">
        <v>168</v>
      </c>
      <c r="L12" t="s">
        <v>168</v>
      </c>
      <c r="M12" t="s">
        <v>168</v>
      </c>
      <c r="Q12" s="62" t="s">
        <v>213</v>
      </c>
      <c r="R12" t="s">
        <v>168</v>
      </c>
      <c r="S12" t="s">
        <v>168</v>
      </c>
      <c r="T12" t="s">
        <v>168</v>
      </c>
      <c r="U12" t="s">
        <v>168</v>
      </c>
      <c r="V12" t="s">
        <v>168</v>
      </c>
      <c r="W12" t="s">
        <v>168</v>
      </c>
      <c r="X12" t="s">
        <v>168</v>
      </c>
      <c r="Y12" t="s">
        <v>168</v>
      </c>
      <c r="Z12" t="s">
        <v>168</v>
      </c>
      <c r="AA12" t="s">
        <v>168</v>
      </c>
      <c r="AB12" t="s">
        <v>168</v>
      </c>
      <c r="AC12" t="s">
        <v>168</v>
      </c>
      <c r="AI12" s="62"/>
    </row>
    <row r="13" spans="1:35" x14ac:dyDescent="0.25">
      <c r="A13" s="62" t="s">
        <v>214</v>
      </c>
      <c r="B13" t="s">
        <v>168</v>
      </c>
      <c r="C13" t="s">
        <v>168</v>
      </c>
      <c r="D13" t="s">
        <v>168</v>
      </c>
      <c r="E13" t="s">
        <v>168</v>
      </c>
      <c r="F13" t="s">
        <v>168</v>
      </c>
      <c r="G13" t="s">
        <v>168</v>
      </c>
      <c r="H13" t="s">
        <v>168</v>
      </c>
      <c r="I13" t="s">
        <v>168</v>
      </c>
      <c r="J13" t="s">
        <v>168</v>
      </c>
      <c r="K13" t="s">
        <v>168</v>
      </c>
      <c r="L13" t="s">
        <v>168</v>
      </c>
      <c r="M13" t="s">
        <v>168</v>
      </c>
      <c r="Q13" s="62" t="s">
        <v>214</v>
      </c>
      <c r="R13" t="s">
        <v>168</v>
      </c>
      <c r="S13" t="s">
        <v>168</v>
      </c>
      <c r="T13" t="s">
        <v>168</v>
      </c>
      <c r="U13" t="s">
        <v>168</v>
      </c>
      <c r="V13" t="s">
        <v>168</v>
      </c>
      <c r="W13" t="s">
        <v>168</v>
      </c>
      <c r="X13" t="s">
        <v>168</v>
      </c>
      <c r="Y13" t="s">
        <v>168</v>
      </c>
      <c r="Z13" t="s">
        <v>168</v>
      </c>
      <c r="AA13" t="s">
        <v>168</v>
      </c>
      <c r="AB13" t="s">
        <v>168</v>
      </c>
      <c r="AC13" t="s">
        <v>168</v>
      </c>
      <c r="AI13" s="62"/>
    </row>
    <row r="14" spans="1:35" x14ac:dyDescent="0.25">
      <c r="Q14" s="65"/>
      <c r="AI14" s="62"/>
    </row>
    <row r="15" spans="1:35" x14ac:dyDescent="0.25">
      <c r="A15" s="90" t="s">
        <v>272</v>
      </c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Q15" s="90" t="s">
        <v>272</v>
      </c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I15" s="62"/>
    </row>
    <row r="16" spans="1:35" x14ac:dyDescent="0.25">
      <c r="B16" s="66" t="s">
        <v>168</v>
      </c>
      <c r="C16" s="66" t="s">
        <v>169</v>
      </c>
      <c r="D16" s="66" t="s">
        <v>170</v>
      </c>
      <c r="E16" s="66" t="s">
        <v>267</v>
      </c>
      <c r="R16" s="66" t="s">
        <v>168</v>
      </c>
      <c r="S16" s="66" t="s">
        <v>169</v>
      </c>
      <c r="T16" s="66" t="s">
        <v>170</v>
      </c>
      <c r="U16" s="66" t="s">
        <v>267</v>
      </c>
    </row>
    <row r="17" spans="1:29" x14ac:dyDescent="0.25">
      <c r="A17" s="62" t="s">
        <v>171</v>
      </c>
      <c r="B17" s="67">
        <f t="shared" ref="B17:B27" si="0">COUNTIF(B3:M3,"good")/12</f>
        <v>1</v>
      </c>
      <c r="C17" s="68">
        <f t="shared" ref="C17:C27" si="1">COUNTIF(B3:M3,"fair")/12</f>
        <v>0</v>
      </c>
      <c r="D17" s="68">
        <f t="shared" ref="D17:D27" si="2">COUNTIF(B3:M3,"poor")/12</f>
        <v>0</v>
      </c>
      <c r="E17" t="str">
        <f t="shared" ref="E17:E27" si="3">IF(B17&gt;0.5,"Overall Good",IF(C17&gt;0.5,"Overall Fair",IF(D17&gt;0.5,"Overall Poor",IF(B17+C17&gt;D17,"Overall Fair-Good",IF(C17+D17&gt;B17,"Overall Fair-Poor",IF(B17+D17&gt;C17,"Overall Variable"))))))</f>
        <v>Overall Good</v>
      </c>
      <c r="Q17" s="62" t="s">
        <v>171</v>
      </c>
      <c r="R17" s="67">
        <f t="shared" ref="R17:R27" si="4">COUNTIF(R3:AC3,"good")/12</f>
        <v>0.83333333333333337</v>
      </c>
      <c r="S17" s="68">
        <f t="shared" ref="S17:S27" si="5">COUNTIF(R3:AC3,"fair")/12</f>
        <v>0</v>
      </c>
      <c r="T17" s="68">
        <f t="shared" ref="T17:T27" si="6">COUNTIF(R3:AC3,"poor")/12</f>
        <v>0.16666666666666666</v>
      </c>
      <c r="U17" t="str">
        <f t="shared" ref="U17:U27" si="7">IF(R17&gt;0.5,"Overall Good",IF(S17&gt;0.5,"Overall Fair",IF(T17&gt;0.5,"Overall Poor",IF(R17+S17&gt;T17,"Overall Fair-Good",IF(S17+T17&gt;R17,"Overall Fair-Poor",IF(R17+T17&gt;S17,"Overall Variable"))))))</f>
        <v>Overall Good</v>
      </c>
    </row>
    <row r="18" spans="1:29" x14ac:dyDescent="0.25">
      <c r="A18" s="62" t="s">
        <v>172</v>
      </c>
      <c r="B18" s="67">
        <f t="shared" si="0"/>
        <v>0.91666666666666663</v>
      </c>
      <c r="C18" s="68">
        <f t="shared" si="1"/>
        <v>8.3333333333333329E-2</v>
      </c>
      <c r="D18" s="68">
        <f t="shared" si="2"/>
        <v>0</v>
      </c>
      <c r="E18" t="str">
        <f t="shared" si="3"/>
        <v>Overall Good</v>
      </c>
      <c r="Q18" s="62" t="s">
        <v>172</v>
      </c>
      <c r="R18" s="67">
        <f t="shared" si="4"/>
        <v>0.5</v>
      </c>
      <c r="S18" s="68">
        <f t="shared" si="5"/>
        <v>0.5</v>
      </c>
      <c r="T18" s="68">
        <f t="shared" si="6"/>
        <v>0</v>
      </c>
      <c r="U18" t="str">
        <f t="shared" si="7"/>
        <v>Overall Fair-Good</v>
      </c>
    </row>
    <row r="19" spans="1:29" x14ac:dyDescent="0.25">
      <c r="A19" s="62" t="s">
        <v>173</v>
      </c>
      <c r="B19" s="67">
        <f t="shared" si="0"/>
        <v>1</v>
      </c>
      <c r="C19" s="68">
        <f t="shared" si="1"/>
        <v>0</v>
      </c>
      <c r="D19" s="68">
        <f t="shared" si="2"/>
        <v>0</v>
      </c>
      <c r="E19" t="str">
        <f t="shared" si="3"/>
        <v>Overall Good</v>
      </c>
      <c r="Q19" s="62" t="s">
        <v>173</v>
      </c>
      <c r="R19" s="67">
        <f t="shared" si="4"/>
        <v>0.91666666666666663</v>
      </c>
      <c r="S19" s="68">
        <f t="shared" si="5"/>
        <v>0</v>
      </c>
      <c r="T19" s="68">
        <f t="shared" si="6"/>
        <v>8.3333333333333329E-2</v>
      </c>
      <c r="U19" t="str">
        <f t="shared" si="7"/>
        <v>Overall Good</v>
      </c>
    </row>
    <row r="20" spans="1:29" x14ac:dyDescent="0.25">
      <c r="A20" s="62" t="s">
        <v>176</v>
      </c>
      <c r="B20" s="67">
        <f t="shared" si="0"/>
        <v>1</v>
      </c>
      <c r="C20" s="68">
        <f t="shared" si="1"/>
        <v>0</v>
      </c>
      <c r="D20" s="68">
        <f t="shared" si="2"/>
        <v>0</v>
      </c>
      <c r="E20" t="str">
        <f t="shared" si="3"/>
        <v>Overall Good</v>
      </c>
      <c r="Q20" s="62" t="s">
        <v>176</v>
      </c>
      <c r="R20" s="67">
        <f t="shared" si="4"/>
        <v>1</v>
      </c>
      <c r="S20" s="68">
        <f t="shared" si="5"/>
        <v>0</v>
      </c>
      <c r="T20" s="68">
        <f t="shared" si="6"/>
        <v>0</v>
      </c>
      <c r="U20" t="str">
        <f t="shared" si="7"/>
        <v>Overall Good</v>
      </c>
    </row>
    <row r="21" spans="1:29" x14ac:dyDescent="0.25">
      <c r="A21" s="62" t="s">
        <v>177</v>
      </c>
      <c r="B21" s="67">
        <f t="shared" si="0"/>
        <v>0.33333333333333331</v>
      </c>
      <c r="C21" s="68">
        <f t="shared" si="1"/>
        <v>0.58333333333333337</v>
      </c>
      <c r="D21" s="68">
        <f t="shared" si="2"/>
        <v>8.3333333333333329E-2</v>
      </c>
      <c r="E21" t="str">
        <f t="shared" si="3"/>
        <v>Overall Fair</v>
      </c>
      <c r="Q21" s="62" t="s">
        <v>177</v>
      </c>
      <c r="R21" s="67">
        <f t="shared" si="4"/>
        <v>0.75</v>
      </c>
      <c r="S21" s="68">
        <f t="shared" si="5"/>
        <v>0.16666666666666666</v>
      </c>
      <c r="T21" s="68">
        <f t="shared" si="6"/>
        <v>8.3333333333333329E-2</v>
      </c>
      <c r="U21" t="str">
        <f t="shared" si="7"/>
        <v>Overall Good</v>
      </c>
    </row>
    <row r="22" spans="1:29" x14ac:dyDescent="0.25">
      <c r="A22" s="62" t="s">
        <v>178</v>
      </c>
      <c r="B22" s="67">
        <f t="shared" si="0"/>
        <v>0.83333333333333337</v>
      </c>
      <c r="C22" s="68">
        <f t="shared" si="1"/>
        <v>8.3333333333333329E-2</v>
      </c>
      <c r="D22" s="68">
        <f t="shared" si="2"/>
        <v>8.3333333333333329E-2</v>
      </c>
      <c r="E22" t="str">
        <f t="shared" si="3"/>
        <v>Overall Good</v>
      </c>
      <c r="Q22" s="62" t="s">
        <v>178</v>
      </c>
      <c r="R22" s="67">
        <f t="shared" si="4"/>
        <v>0.41666666666666669</v>
      </c>
      <c r="S22" s="68">
        <f t="shared" si="5"/>
        <v>0.16666666666666666</v>
      </c>
      <c r="T22" s="68">
        <f t="shared" si="6"/>
        <v>0.41666666666666669</v>
      </c>
      <c r="U22" t="str">
        <f t="shared" si="7"/>
        <v>Overall Fair-Good</v>
      </c>
    </row>
    <row r="23" spans="1:29" x14ac:dyDescent="0.25">
      <c r="A23" s="62" t="s">
        <v>179</v>
      </c>
      <c r="B23" s="67">
        <f t="shared" si="0"/>
        <v>0.83333333333333337</v>
      </c>
      <c r="C23" s="68">
        <f t="shared" si="1"/>
        <v>0.16666666666666666</v>
      </c>
      <c r="D23" s="68">
        <f t="shared" si="2"/>
        <v>0</v>
      </c>
      <c r="E23" t="str">
        <f t="shared" si="3"/>
        <v>Overall Good</v>
      </c>
      <c r="Q23" s="62" t="s">
        <v>179</v>
      </c>
      <c r="R23" s="67">
        <f t="shared" si="4"/>
        <v>0.83333333333333337</v>
      </c>
      <c r="S23" s="68">
        <f t="shared" si="5"/>
        <v>8.3333333333333329E-2</v>
      </c>
      <c r="T23" s="68">
        <f t="shared" si="6"/>
        <v>8.3333333333333329E-2</v>
      </c>
      <c r="U23" t="str">
        <f t="shared" si="7"/>
        <v>Overall Good</v>
      </c>
    </row>
    <row r="24" spans="1:29" x14ac:dyDescent="0.25">
      <c r="A24" s="62" t="s">
        <v>174</v>
      </c>
      <c r="B24" s="67">
        <f t="shared" si="0"/>
        <v>1</v>
      </c>
      <c r="C24" s="68">
        <f t="shared" si="1"/>
        <v>0</v>
      </c>
      <c r="D24" s="68">
        <f t="shared" si="2"/>
        <v>0</v>
      </c>
      <c r="E24" t="str">
        <f t="shared" si="3"/>
        <v>Overall Good</v>
      </c>
      <c r="Q24" s="62" t="s">
        <v>174</v>
      </c>
      <c r="R24" s="67">
        <f t="shared" si="4"/>
        <v>0.75</v>
      </c>
      <c r="S24" s="68">
        <f t="shared" si="5"/>
        <v>8.3333333333333329E-2</v>
      </c>
      <c r="T24" s="68">
        <f t="shared" si="6"/>
        <v>0.16666666666666666</v>
      </c>
      <c r="U24" t="str">
        <f t="shared" si="7"/>
        <v>Overall Good</v>
      </c>
    </row>
    <row r="25" spans="1:29" x14ac:dyDescent="0.25">
      <c r="A25" s="62" t="s">
        <v>175</v>
      </c>
      <c r="B25" s="67">
        <f t="shared" si="0"/>
        <v>0.5</v>
      </c>
      <c r="C25" s="68">
        <f t="shared" si="1"/>
        <v>0.16666666666666666</v>
      </c>
      <c r="D25" s="68">
        <f t="shared" si="2"/>
        <v>0.33333333333333331</v>
      </c>
      <c r="E25" t="str">
        <f t="shared" si="3"/>
        <v>Overall Fair-Good</v>
      </c>
      <c r="Q25" s="62" t="s">
        <v>175</v>
      </c>
      <c r="R25" s="67">
        <f t="shared" si="4"/>
        <v>0.66666666666666663</v>
      </c>
      <c r="S25" s="68">
        <f t="shared" si="5"/>
        <v>0.25</v>
      </c>
      <c r="T25" s="68">
        <f t="shared" si="6"/>
        <v>8.3333333333333329E-2</v>
      </c>
      <c r="U25" t="str">
        <f t="shared" si="7"/>
        <v>Overall Good</v>
      </c>
    </row>
    <row r="26" spans="1:29" x14ac:dyDescent="0.25">
      <c r="A26" s="62" t="s">
        <v>213</v>
      </c>
      <c r="B26" s="67">
        <f t="shared" si="0"/>
        <v>1</v>
      </c>
      <c r="C26" s="68">
        <f t="shared" si="1"/>
        <v>0</v>
      </c>
      <c r="D26" s="68">
        <f t="shared" si="2"/>
        <v>0</v>
      </c>
      <c r="E26" t="str">
        <f t="shared" si="3"/>
        <v>Overall Good</v>
      </c>
      <c r="Q26" s="62" t="s">
        <v>213</v>
      </c>
      <c r="R26" s="67">
        <f t="shared" si="4"/>
        <v>1</v>
      </c>
      <c r="S26" s="68">
        <f t="shared" si="5"/>
        <v>0</v>
      </c>
      <c r="T26" s="68">
        <f t="shared" si="6"/>
        <v>0</v>
      </c>
      <c r="U26" t="str">
        <f t="shared" si="7"/>
        <v>Overall Good</v>
      </c>
    </row>
    <row r="27" spans="1:29" x14ac:dyDescent="0.25">
      <c r="A27" s="62" t="s">
        <v>214</v>
      </c>
      <c r="B27" s="67">
        <f t="shared" si="0"/>
        <v>1</v>
      </c>
      <c r="C27" s="68">
        <f t="shared" si="1"/>
        <v>0</v>
      </c>
      <c r="D27" s="68">
        <f t="shared" si="2"/>
        <v>0</v>
      </c>
      <c r="E27" t="str">
        <f t="shared" si="3"/>
        <v>Overall Good</v>
      </c>
      <c r="Q27" s="62" t="s">
        <v>214</v>
      </c>
      <c r="R27" s="67">
        <f t="shared" si="4"/>
        <v>1</v>
      </c>
      <c r="S27" s="68">
        <f t="shared" si="5"/>
        <v>0</v>
      </c>
      <c r="T27" s="68">
        <f t="shared" si="6"/>
        <v>0</v>
      </c>
      <c r="U27" t="str">
        <f t="shared" si="7"/>
        <v>Overall Good</v>
      </c>
    </row>
    <row r="31" spans="1:29" ht="26.25" x14ac:dyDescent="0.4">
      <c r="A31" s="89" t="s">
        <v>270</v>
      </c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Q31" s="89" t="s">
        <v>271</v>
      </c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</row>
    <row r="32" spans="1:29" ht="21" x14ac:dyDescent="0.35">
      <c r="A32" s="69" t="s">
        <v>266</v>
      </c>
      <c r="B32" t="s">
        <v>180</v>
      </c>
      <c r="C32" t="s">
        <v>181</v>
      </c>
      <c r="D32" t="s">
        <v>182</v>
      </c>
      <c r="E32" t="s">
        <v>183</v>
      </c>
      <c r="F32" t="s">
        <v>184</v>
      </c>
      <c r="G32" t="s">
        <v>185</v>
      </c>
      <c r="H32" t="s">
        <v>186</v>
      </c>
      <c r="I32" t="s">
        <v>187</v>
      </c>
      <c r="J32" t="s">
        <v>188</v>
      </c>
      <c r="K32" t="s">
        <v>189</v>
      </c>
      <c r="L32" t="s">
        <v>190</v>
      </c>
      <c r="M32" t="s">
        <v>191</v>
      </c>
      <c r="Q32" s="69" t="s">
        <v>266</v>
      </c>
      <c r="R32" t="s">
        <v>180</v>
      </c>
      <c r="S32" t="s">
        <v>181</v>
      </c>
      <c r="T32" t="s">
        <v>182</v>
      </c>
      <c r="U32" t="s">
        <v>183</v>
      </c>
      <c r="V32" t="s">
        <v>184</v>
      </c>
      <c r="W32" t="s">
        <v>185</v>
      </c>
      <c r="X32" t="s">
        <v>186</v>
      </c>
      <c r="Y32" t="s">
        <v>187</v>
      </c>
      <c r="Z32" t="s">
        <v>188</v>
      </c>
      <c r="AA32" t="s">
        <v>189</v>
      </c>
      <c r="AB32" t="s">
        <v>190</v>
      </c>
      <c r="AC32" t="s">
        <v>191</v>
      </c>
    </row>
    <row r="33" spans="1:29" x14ac:dyDescent="0.25">
      <c r="A33" t="s">
        <v>263</v>
      </c>
      <c r="B33" s="48" t="s">
        <v>168</v>
      </c>
      <c r="C33" s="48" t="s">
        <v>168</v>
      </c>
      <c r="D33" s="48" t="s">
        <v>168</v>
      </c>
      <c r="E33" s="53" t="s">
        <v>169</v>
      </c>
      <c r="F33" s="46" t="s">
        <v>170</v>
      </c>
      <c r="G33" s="46" t="s">
        <v>170</v>
      </c>
      <c r="H33" s="46" t="s">
        <v>170</v>
      </c>
      <c r="I33" s="46" t="s">
        <v>170</v>
      </c>
      <c r="J33" s="46" t="s">
        <v>170</v>
      </c>
      <c r="K33" s="46" t="s">
        <v>170</v>
      </c>
      <c r="L33" s="46" t="s">
        <v>170</v>
      </c>
      <c r="M33" s="48" t="s">
        <v>168</v>
      </c>
      <c r="Q33" t="s">
        <v>263</v>
      </c>
      <c r="R33" t="s">
        <v>168</v>
      </c>
      <c r="S33" t="s">
        <v>169</v>
      </c>
      <c r="T33" t="s">
        <v>168</v>
      </c>
      <c r="U33" t="s">
        <v>168</v>
      </c>
      <c r="V33" t="s">
        <v>168</v>
      </c>
      <c r="W33" t="s">
        <v>168</v>
      </c>
      <c r="X33" t="s">
        <v>168</v>
      </c>
      <c r="Y33" t="s">
        <v>168</v>
      </c>
      <c r="Z33" t="s">
        <v>168</v>
      </c>
      <c r="AA33" t="s">
        <v>168</v>
      </c>
      <c r="AB33" t="s">
        <v>168</v>
      </c>
      <c r="AC33" t="s">
        <v>168</v>
      </c>
    </row>
    <row r="34" spans="1:29" x14ac:dyDescent="0.25">
      <c r="A34" t="s">
        <v>217</v>
      </c>
      <c r="B34" s="48" t="s">
        <v>168</v>
      </c>
      <c r="C34" s="48" t="s">
        <v>168</v>
      </c>
      <c r="D34" s="48" t="s">
        <v>168</v>
      </c>
      <c r="E34" s="48" t="s">
        <v>168</v>
      </c>
      <c r="F34" s="46" t="s">
        <v>170</v>
      </c>
      <c r="G34" s="46" t="s">
        <v>170</v>
      </c>
      <c r="H34" s="53" t="s">
        <v>169</v>
      </c>
      <c r="I34" s="53" t="s">
        <v>169</v>
      </c>
      <c r="J34" s="48" t="s">
        <v>168</v>
      </c>
      <c r="K34" s="48" t="s">
        <v>168</v>
      </c>
      <c r="L34" s="53" t="s">
        <v>169</v>
      </c>
      <c r="M34" s="48" t="s">
        <v>168</v>
      </c>
      <c r="Q34" t="s">
        <v>217</v>
      </c>
      <c r="R34" t="s">
        <v>168</v>
      </c>
      <c r="S34" t="s">
        <v>168</v>
      </c>
      <c r="T34" t="s">
        <v>168</v>
      </c>
      <c r="U34" t="s">
        <v>168</v>
      </c>
      <c r="V34" t="s">
        <v>168</v>
      </c>
      <c r="W34" t="s">
        <v>168</v>
      </c>
      <c r="X34" t="s">
        <v>168</v>
      </c>
      <c r="Y34" t="s">
        <v>168</v>
      </c>
      <c r="Z34" t="s">
        <v>168</v>
      </c>
      <c r="AA34" t="s">
        <v>168</v>
      </c>
      <c r="AB34" t="s">
        <v>169</v>
      </c>
      <c r="AC34" t="s">
        <v>169</v>
      </c>
    </row>
    <row r="35" spans="1:29" x14ac:dyDescent="0.25">
      <c r="A35" t="s">
        <v>220</v>
      </c>
      <c r="B35" s="48" t="s">
        <v>168</v>
      </c>
      <c r="C35" s="46" t="s">
        <v>170</v>
      </c>
      <c r="D35" s="48" t="s">
        <v>168</v>
      </c>
      <c r="E35" s="53" t="s">
        <v>169</v>
      </c>
      <c r="F35" s="48" t="s">
        <v>168</v>
      </c>
      <c r="G35" s="48" t="s">
        <v>168</v>
      </c>
      <c r="H35" s="48" t="s">
        <v>168</v>
      </c>
      <c r="I35" s="48" t="s">
        <v>168</v>
      </c>
      <c r="J35" s="46" t="s">
        <v>170</v>
      </c>
      <c r="K35" s="48" t="s">
        <v>168</v>
      </c>
      <c r="L35" s="48" t="s">
        <v>168</v>
      </c>
      <c r="M35" s="48" t="s">
        <v>168</v>
      </c>
      <c r="Q35" t="s">
        <v>220</v>
      </c>
      <c r="R35" t="s">
        <v>169</v>
      </c>
      <c r="S35" t="s">
        <v>168</v>
      </c>
      <c r="T35" t="s">
        <v>169</v>
      </c>
      <c r="U35" t="s">
        <v>168</v>
      </c>
      <c r="V35" t="s">
        <v>168</v>
      </c>
      <c r="W35" t="s">
        <v>168</v>
      </c>
      <c r="X35" t="s">
        <v>168</v>
      </c>
      <c r="Y35" t="s">
        <v>168</v>
      </c>
      <c r="Z35" t="s">
        <v>168</v>
      </c>
      <c r="AA35" t="s">
        <v>169</v>
      </c>
      <c r="AB35" t="s">
        <v>170</v>
      </c>
      <c r="AC35" t="s">
        <v>168</v>
      </c>
    </row>
    <row r="36" spans="1:29" x14ac:dyDescent="0.25">
      <c r="A36" t="s">
        <v>261</v>
      </c>
      <c r="B36" t="s">
        <v>169</v>
      </c>
      <c r="C36" t="s">
        <v>169</v>
      </c>
      <c r="D36" t="s">
        <v>168</v>
      </c>
      <c r="E36" t="s">
        <v>170</v>
      </c>
      <c r="F36" t="s">
        <v>169</v>
      </c>
      <c r="G36" t="s">
        <v>169</v>
      </c>
      <c r="H36" t="s">
        <v>168</v>
      </c>
      <c r="I36" t="s">
        <v>168</v>
      </c>
      <c r="J36" t="s">
        <v>168</v>
      </c>
      <c r="K36" t="s">
        <v>168</v>
      </c>
      <c r="L36" t="s">
        <v>169</v>
      </c>
      <c r="M36" t="s">
        <v>168</v>
      </c>
      <c r="Q36" t="s">
        <v>261</v>
      </c>
      <c r="R36" t="s">
        <v>168</v>
      </c>
      <c r="S36" t="s">
        <v>168</v>
      </c>
      <c r="T36" t="s">
        <v>170</v>
      </c>
      <c r="U36" t="s">
        <v>170</v>
      </c>
      <c r="V36" t="s">
        <v>168</v>
      </c>
      <c r="W36" t="s">
        <v>168</v>
      </c>
      <c r="X36" t="s">
        <v>168</v>
      </c>
      <c r="Y36" t="s">
        <v>168</v>
      </c>
      <c r="Z36" t="s">
        <v>168</v>
      </c>
      <c r="AA36" t="s">
        <v>168</v>
      </c>
      <c r="AB36" t="s">
        <v>170</v>
      </c>
      <c r="AC36" t="s">
        <v>168</v>
      </c>
    </row>
    <row r="37" spans="1:29" x14ac:dyDescent="0.25">
      <c r="A37" t="s">
        <v>262</v>
      </c>
      <c r="B37" t="s">
        <v>170</v>
      </c>
      <c r="C37" t="s">
        <v>169</v>
      </c>
      <c r="D37" t="s">
        <v>168</v>
      </c>
      <c r="E37" t="s">
        <v>170</v>
      </c>
      <c r="F37" t="s">
        <v>170</v>
      </c>
      <c r="G37" t="s">
        <v>170</v>
      </c>
      <c r="H37" t="s">
        <v>168</v>
      </c>
      <c r="I37" t="s">
        <v>168</v>
      </c>
      <c r="J37" t="s">
        <v>168</v>
      </c>
      <c r="K37" t="s">
        <v>169</v>
      </c>
      <c r="L37" t="s">
        <v>168</v>
      </c>
      <c r="M37" t="s">
        <v>169</v>
      </c>
      <c r="Q37" t="s">
        <v>262</v>
      </c>
      <c r="R37" t="s">
        <v>168</v>
      </c>
      <c r="S37" t="s">
        <v>168</v>
      </c>
      <c r="T37" t="s">
        <v>170</v>
      </c>
      <c r="U37" t="s">
        <v>170</v>
      </c>
      <c r="V37" t="s">
        <v>170</v>
      </c>
      <c r="W37" t="s">
        <v>169</v>
      </c>
      <c r="X37" t="s">
        <v>168</v>
      </c>
      <c r="Y37" t="s">
        <v>168</v>
      </c>
      <c r="Z37" t="s">
        <v>168</v>
      </c>
      <c r="AA37" t="s">
        <v>168</v>
      </c>
      <c r="AB37" t="s">
        <v>169</v>
      </c>
      <c r="AC37" t="s">
        <v>169</v>
      </c>
    </row>
    <row r="38" spans="1:29" x14ac:dyDescent="0.25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</row>
    <row r="39" spans="1:29" x14ac:dyDescent="0.25">
      <c r="A39" s="90" t="s">
        <v>272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Q39" s="90" t="s">
        <v>272</v>
      </c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</row>
    <row r="40" spans="1:29" x14ac:dyDescent="0.25">
      <c r="B40" s="66" t="s">
        <v>168</v>
      </c>
      <c r="C40" s="66" t="s">
        <v>169</v>
      </c>
      <c r="D40" s="66" t="s">
        <v>170</v>
      </c>
      <c r="E40" s="66" t="s">
        <v>267</v>
      </c>
      <c r="R40" s="66" t="s">
        <v>168</v>
      </c>
      <c r="S40" s="66" t="s">
        <v>169</v>
      </c>
      <c r="T40" s="66" t="s">
        <v>170</v>
      </c>
      <c r="U40" s="66" t="s">
        <v>267</v>
      </c>
    </row>
    <row r="41" spans="1:29" x14ac:dyDescent="0.25">
      <c r="A41" t="s">
        <v>263</v>
      </c>
      <c r="B41" s="67">
        <f>COUNTIF(B33:M33,"good")/12</f>
        <v>0.33333333333333331</v>
      </c>
      <c r="C41" s="68">
        <f>COUNTIF(B33:M33,"fair")/12</f>
        <v>8.3333333333333329E-2</v>
      </c>
      <c r="D41" s="68">
        <f>COUNTIF(B33:M33,"poor")/12</f>
        <v>0.58333333333333337</v>
      </c>
      <c r="E41" t="str">
        <f>IF(B41&gt;0.5,"Overall Good",IF(C41&gt;0.5,"Overall Fair",IF(D41&gt;0.5,"Overall Poor",IF(B41+C41&gt;D41,"Overall Fair-Good",IF(C41+D41&gt;B41,"Overall Fair-Poor",IF(B41+D41&gt;C41,"Overall Variable"))))))</f>
        <v>Overall Poor</v>
      </c>
      <c r="Q41" t="s">
        <v>263</v>
      </c>
      <c r="R41" s="67">
        <f>COUNTIF(R33:AC33,"good")/12</f>
        <v>0.91666666666666663</v>
      </c>
      <c r="S41" s="68">
        <f>COUNTIF(R33:AC33,"fair")/12</f>
        <v>8.3333333333333329E-2</v>
      </c>
      <c r="T41" s="68">
        <f>COUNTIF(R33:AC33,"poor")/12</f>
        <v>0</v>
      </c>
      <c r="U41" t="str">
        <f>IF(R41&gt;0.5,"Overall Good",IF(S41&gt;0.5,"Overall Fair",IF(T41&gt;0.5,"Overall Poor",IF(R41+S41&gt;T41,"Overall Fair-Good",IF(S41+T41&gt;R41,"Overall Fair-Poor",IF(R41+T41&gt;S41,"Overall Variable"))))))</f>
        <v>Overall Good</v>
      </c>
    </row>
    <row r="42" spans="1:29" x14ac:dyDescent="0.25">
      <c r="A42" t="s">
        <v>217</v>
      </c>
      <c r="B42" s="67">
        <f t="shared" ref="B42:B45" si="8">COUNTIF(B34:M34,"good")/12</f>
        <v>0.58333333333333337</v>
      </c>
      <c r="C42" s="68">
        <f t="shared" ref="C42:C45" si="9">COUNTIF(B34:M34,"fair")/12</f>
        <v>0.25</v>
      </c>
      <c r="D42" s="68">
        <f t="shared" ref="D42:D45" si="10">COUNTIF(B34:M34,"poor")/12</f>
        <v>0.16666666666666666</v>
      </c>
      <c r="E42" t="str">
        <f t="shared" ref="E42:E44" si="11">IF(B42&gt;0.5,"Overall Good",IF(C42&gt;0.5,"Overall Fair",IF(D42&gt;0.5,"Overall Poor",IF(B42+C42&gt;D42,"Overall Fair-Good",IF(C42+D42&gt;B42,"Overall Fair-Poor",IF(B42+D42&gt;C42,"Overall Variable"))))))</f>
        <v>Overall Good</v>
      </c>
      <c r="Q42" t="s">
        <v>217</v>
      </c>
      <c r="R42" s="67">
        <f t="shared" ref="R42:R44" si="12">COUNTIF(R34:AC34,"good")/12</f>
        <v>0.83333333333333337</v>
      </c>
      <c r="S42" s="68">
        <f t="shared" ref="S42:S45" si="13">COUNTIF(R34:AC34,"fair")/12</f>
        <v>0.16666666666666666</v>
      </c>
      <c r="T42" s="68">
        <f t="shared" ref="T42:T45" si="14">COUNTIF(R34:AC34,"poor")/12</f>
        <v>0</v>
      </c>
      <c r="U42" t="str">
        <f t="shared" ref="U42:U45" si="15">IF(R42&gt;0.5,"Overall Good",IF(S42&gt;0.5,"Overall Fair",IF(T42&gt;0.5,"Overall Poor",IF(R42+S42&gt;T42,"Overall Fair-Good",IF(S42+T42&gt;R42,"Overall Fair-Poor",IF(R42+T42&gt;S42,"Overall Variable"))))))</f>
        <v>Overall Good</v>
      </c>
    </row>
    <row r="43" spans="1:29" x14ac:dyDescent="0.25">
      <c r="A43" t="s">
        <v>220</v>
      </c>
      <c r="B43" s="67">
        <f t="shared" si="8"/>
        <v>0.75</v>
      </c>
      <c r="C43" s="68">
        <f t="shared" si="9"/>
        <v>8.3333333333333329E-2</v>
      </c>
      <c r="D43" s="68">
        <f t="shared" si="10"/>
        <v>0.16666666666666666</v>
      </c>
      <c r="E43" t="str">
        <f t="shared" si="11"/>
        <v>Overall Good</v>
      </c>
      <c r="Q43" t="s">
        <v>220</v>
      </c>
      <c r="R43" s="67">
        <f t="shared" si="12"/>
        <v>0.66666666666666663</v>
      </c>
      <c r="S43" s="68">
        <f t="shared" si="13"/>
        <v>0.25</v>
      </c>
      <c r="T43" s="68">
        <f t="shared" si="14"/>
        <v>8.3333333333333329E-2</v>
      </c>
      <c r="U43" t="str">
        <f t="shared" si="15"/>
        <v>Overall Good</v>
      </c>
    </row>
    <row r="44" spans="1:29" x14ac:dyDescent="0.25">
      <c r="A44" t="s">
        <v>261</v>
      </c>
      <c r="B44" s="67">
        <f t="shared" si="8"/>
        <v>0.5</v>
      </c>
      <c r="C44" s="68">
        <f t="shared" si="9"/>
        <v>0.41666666666666669</v>
      </c>
      <c r="D44" s="68">
        <f t="shared" si="10"/>
        <v>8.3333333333333329E-2</v>
      </c>
      <c r="E44" t="str">
        <f t="shared" si="11"/>
        <v>Overall Fair-Good</v>
      </c>
      <c r="Q44" t="s">
        <v>261</v>
      </c>
      <c r="R44" s="67">
        <f t="shared" si="12"/>
        <v>0.75</v>
      </c>
      <c r="S44" s="68">
        <f t="shared" si="13"/>
        <v>0</v>
      </c>
      <c r="T44" s="68">
        <f t="shared" si="14"/>
        <v>0.25</v>
      </c>
      <c r="U44" t="str">
        <f t="shared" si="15"/>
        <v>Overall Good</v>
      </c>
    </row>
    <row r="45" spans="1:29" x14ac:dyDescent="0.25">
      <c r="A45" t="s">
        <v>262</v>
      </c>
      <c r="B45" s="67">
        <f t="shared" si="8"/>
        <v>0.41666666666666669</v>
      </c>
      <c r="C45" s="68">
        <f t="shared" si="9"/>
        <v>0.25</v>
      </c>
      <c r="D45" s="68">
        <f t="shared" si="10"/>
        <v>0.33333333333333331</v>
      </c>
      <c r="E45" t="str">
        <f>IF(B45&gt;0.5,"Overall Good",IF(C45&gt;0.5,"Overall Fair",IF(D45&gt;0.5,"Overall Poor",IF(B45+C45&gt;D45,"Overall Fair-Good",IF(C45+D45&gt;B45,"Overall Fair-Poor",IF(B45+D45&gt;C45,"Overall Variable"))))))</f>
        <v>Overall Fair-Good</v>
      </c>
      <c r="Q45" t="s">
        <v>262</v>
      </c>
      <c r="R45" s="67">
        <f>COUNTIF(R37:AC37,"good")/12</f>
        <v>0.5</v>
      </c>
      <c r="S45" s="68">
        <f t="shared" si="13"/>
        <v>0.25</v>
      </c>
      <c r="T45" s="68">
        <f t="shared" si="14"/>
        <v>0.25</v>
      </c>
      <c r="U45" t="str">
        <f t="shared" si="15"/>
        <v>Overall Fair-Good</v>
      </c>
    </row>
    <row r="46" spans="1:29" x14ac:dyDescent="0.25">
      <c r="A46" s="64"/>
      <c r="Q46" s="64"/>
    </row>
  </sheetData>
  <mergeCells count="8">
    <mergeCell ref="A1:M1"/>
    <mergeCell ref="Q1:AC1"/>
    <mergeCell ref="A31:M31"/>
    <mergeCell ref="Q31:AC31"/>
    <mergeCell ref="A39:M39"/>
    <mergeCell ref="Q39:AC39"/>
    <mergeCell ref="Q15:AC15"/>
    <mergeCell ref="A15:M1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F9851-6AE1-4E06-BEF5-45DAC3CC84A1}">
  <dimension ref="A1:BR172"/>
  <sheetViews>
    <sheetView tabSelected="1" topLeftCell="V1" zoomScale="60" zoomScaleNormal="60" workbookViewId="0">
      <selection activeCell="BR31" sqref="BR31"/>
    </sheetView>
  </sheetViews>
  <sheetFormatPr defaultRowHeight="15" x14ac:dyDescent="0.25"/>
  <cols>
    <col min="1" max="1" width="23" bestFit="1" customWidth="1"/>
    <col min="17" max="17" width="25.5703125" bestFit="1" customWidth="1"/>
  </cols>
  <sheetData>
    <row r="1" spans="1:30" ht="23.25" x14ac:dyDescent="0.35">
      <c r="A1" s="92" t="s">
        <v>273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</row>
    <row r="3" spans="1:30" x14ac:dyDescent="0.25">
      <c r="A3" s="91" t="s">
        <v>274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72"/>
      <c r="Q3" s="91" t="s">
        <v>275</v>
      </c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</row>
    <row r="4" spans="1:30" x14ac:dyDescent="0.25">
      <c r="A4" s="20" t="s">
        <v>279</v>
      </c>
      <c r="B4" t="s">
        <v>168</v>
      </c>
      <c r="C4" t="s">
        <v>169</v>
      </c>
      <c r="D4" t="s">
        <v>170</v>
      </c>
      <c r="E4" t="s">
        <v>267</v>
      </c>
      <c r="R4" t="s">
        <v>168</v>
      </c>
      <c r="S4" t="s">
        <v>169</v>
      </c>
      <c r="T4" t="s">
        <v>170</v>
      </c>
      <c r="U4" t="s">
        <v>267</v>
      </c>
    </row>
    <row r="5" spans="1:30" x14ac:dyDescent="0.25">
      <c r="A5" s="62" t="s">
        <v>171</v>
      </c>
      <c r="B5" s="68">
        <v>1</v>
      </c>
      <c r="C5" s="68">
        <v>0</v>
      </c>
      <c r="D5" s="68">
        <v>0</v>
      </c>
      <c r="E5" s="20" t="s">
        <v>276</v>
      </c>
      <c r="Q5" s="62" t="s">
        <v>171</v>
      </c>
      <c r="R5" s="68">
        <v>0.66666666666666663</v>
      </c>
      <c r="S5" s="68">
        <v>0.16666666666666666</v>
      </c>
      <c r="T5" s="68">
        <v>0.16666666666666666</v>
      </c>
      <c r="U5" s="20" t="s">
        <v>276</v>
      </c>
    </row>
    <row r="6" spans="1:30" x14ac:dyDescent="0.25">
      <c r="A6" s="62" t="s">
        <v>172</v>
      </c>
      <c r="B6" s="68">
        <v>0.83333333333333337</v>
      </c>
      <c r="C6" s="68">
        <v>8.3333333333333329E-2</v>
      </c>
      <c r="D6" s="68">
        <v>8.3333333333333329E-2</v>
      </c>
      <c r="E6" s="20" t="s">
        <v>276</v>
      </c>
      <c r="Q6" s="62" t="s">
        <v>172</v>
      </c>
      <c r="R6" s="68">
        <v>0.33333333333333331</v>
      </c>
      <c r="S6" s="68">
        <v>0.33333333333333331</v>
      </c>
      <c r="T6" s="68">
        <v>0.33333333333333331</v>
      </c>
      <c r="U6" s="20" t="s">
        <v>278</v>
      </c>
    </row>
    <row r="7" spans="1:30" x14ac:dyDescent="0.25">
      <c r="A7" s="62" t="s">
        <v>173</v>
      </c>
      <c r="B7" s="68">
        <v>1</v>
      </c>
      <c r="C7" s="68">
        <v>0</v>
      </c>
      <c r="D7" s="68">
        <v>0</v>
      </c>
      <c r="E7" s="20" t="s">
        <v>276</v>
      </c>
      <c r="Q7" s="62" t="s">
        <v>173</v>
      </c>
      <c r="R7" s="68">
        <v>0.58333333333333337</v>
      </c>
      <c r="S7" s="68">
        <v>0</v>
      </c>
      <c r="T7" s="68">
        <v>0.41666666666666669</v>
      </c>
      <c r="U7" s="20" t="s">
        <v>276</v>
      </c>
    </row>
    <row r="8" spans="1:30" x14ac:dyDescent="0.25">
      <c r="A8" s="62" t="s">
        <v>176</v>
      </c>
      <c r="B8" s="68">
        <v>1</v>
      </c>
      <c r="C8" s="68">
        <v>0</v>
      </c>
      <c r="D8" s="68">
        <v>0</v>
      </c>
      <c r="E8" s="20" t="s">
        <v>276</v>
      </c>
      <c r="Q8" s="62" t="s">
        <v>176</v>
      </c>
      <c r="R8" s="68">
        <v>0.83333333333333337</v>
      </c>
      <c r="S8" s="68">
        <v>0</v>
      </c>
      <c r="T8" s="68">
        <v>0.16666666666666666</v>
      </c>
      <c r="U8" s="20" t="s">
        <v>276</v>
      </c>
    </row>
    <row r="9" spans="1:30" x14ac:dyDescent="0.25">
      <c r="A9" s="62" t="s">
        <v>177</v>
      </c>
      <c r="B9" s="68">
        <v>0.66666666666666663</v>
      </c>
      <c r="C9" s="68">
        <v>8.3333333333333329E-2</v>
      </c>
      <c r="D9" s="68">
        <v>0.25</v>
      </c>
      <c r="E9" s="20" t="s">
        <v>276</v>
      </c>
      <c r="Q9" s="62" t="s">
        <v>177</v>
      </c>
      <c r="R9" s="68">
        <v>0.75</v>
      </c>
      <c r="S9" s="68">
        <v>8.3333333333333329E-2</v>
      </c>
      <c r="T9" s="68">
        <v>0.16666666666666666</v>
      </c>
      <c r="U9" s="20" t="s">
        <v>276</v>
      </c>
    </row>
    <row r="10" spans="1:30" x14ac:dyDescent="0.25">
      <c r="A10" s="62" t="s">
        <v>178</v>
      </c>
      <c r="B10" s="68">
        <v>1</v>
      </c>
      <c r="C10" s="68">
        <v>0</v>
      </c>
      <c r="D10" s="68">
        <v>0</v>
      </c>
      <c r="E10" s="20" t="s">
        <v>276</v>
      </c>
      <c r="Q10" s="62" t="s">
        <v>178</v>
      </c>
      <c r="R10" s="68">
        <v>0.5</v>
      </c>
      <c r="S10" s="68">
        <v>8.3333333333333329E-2</v>
      </c>
      <c r="T10" s="68">
        <v>0.41666666666666669</v>
      </c>
      <c r="U10" s="20" t="s">
        <v>278</v>
      </c>
    </row>
    <row r="11" spans="1:30" x14ac:dyDescent="0.25">
      <c r="A11" s="62" t="s">
        <v>179</v>
      </c>
      <c r="B11" s="68">
        <v>0.91666666666666663</v>
      </c>
      <c r="C11" s="68">
        <v>8.3333333333333329E-2</v>
      </c>
      <c r="D11" s="68">
        <v>0</v>
      </c>
      <c r="E11" s="20" t="s">
        <v>276</v>
      </c>
      <c r="Q11" s="62" t="s">
        <v>179</v>
      </c>
      <c r="R11" s="68">
        <v>0.75</v>
      </c>
      <c r="S11" s="68">
        <v>0</v>
      </c>
      <c r="T11" s="68">
        <v>0.25</v>
      </c>
      <c r="U11" s="20" t="s">
        <v>276</v>
      </c>
    </row>
    <row r="12" spans="1:30" x14ac:dyDescent="0.25">
      <c r="A12" s="62" t="s">
        <v>174</v>
      </c>
      <c r="B12" s="68">
        <v>1</v>
      </c>
      <c r="C12" s="68">
        <v>0</v>
      </c>
      <c r="D12" s="68">
        <v>0</v>
      </c>
      <c r="E12" s="20" t="s">
        <v>276</v>
      </c>
      <c r="Q12" s="62" t="s">
        <v>174</v>
      </c>
      <c r="R12" s="68">
        <v>0.58333333333333337</v>
      </c>
      <c r="S12" s="68">
        <v>8.3333333333333329E-2</v>
      </c>
      <c r="T12" s="68">
        <v>0.33333333333333331</v>
      </c>
      <c r="U12" s="20" t="s">
        <v>276</v>
      </c>
    </row>
    <row r="13" spans="1:30" x14ac:dyDescent="0.25">
      <c r="A13" s="62" t="s">
        <v>175</v>
      </c>
      <c r="B13" s="68">
        <v>0.66666666666666663</v>
      </c>
      <c r="C13" s="68">
        <v>0.25</v>
      </c>
      <c r="D13" s="68">
        <v>8.3333333333333329E-2</v>
      </c>
      <c r="E13" s="20" t="s">
        <v>276</v>
      </c>
      <c r="Q13" s="62" t="s">
        <v>175</v>
      </c>
      <c r="R13" s="68">
        <v>0.58333333333333337</v>
      </c>
      <c r="S13" s="68">
        <v>0.25</v>
      </c>
      <c r="T13" s="68">
        <v>0.16666666666666666</v>
      </c>
      <c r="U13" s="20" t="s">
        <v>276</v>
      </c>
    </row>
    <row r="14" spans="1:30" x14ac:dyDescent="0.25">
      <c r="A14" s="62" t="s">
        <v>213</v>
      </c>
      <c r="B14" s="68">
        <v>1</v>
      </c>
      <c r="C14" s="68">
        <v>0</v>
      </c>
      <c r="D14" s="68">
        <v>0</v>
      </c>
      <c r="E14" s="20" t="s">
        <v>276</v>
      </c>
      <c r="Q14" s="62" t="s">
        <v>213</v>
      </c>
      <c r="R14" s="68">
        <v>0.83333333333333337</v>
      </c>
      <c r="S14" s="68">
        <v>0</v>
      </c>
      <c r="T14" s="68">
        <v>0.16666666666666666</v>
      </c>
      <c r="U14" s="20" t="s">
        <v>276</v>
      </c>
    </row>
    <row r="15" spans="1:30" x14ac:dyDescent="0.25">
      <c r="A15" s="62" t="s">
        <v>214</v>
      </c>
      <c r="B15" s="68">
        <v>1</v>
      </c>
      <c r="C15" s="68">
        <v>0</v>
      </c>
      <c r="D15" s="68">
        <v>0</v>
      </c>
      <c r="E15" s="20" t="s">
        <v>276</v>
      </c>
      <c r="Q15" s="62" t="s">
        <v>214</v>
      </c>
      <c r="R15" s="68">
        <v>0.83333333333333337</v>
      </c>
      <c r="S15" s="68">
        <v>0</v>
      </c>
      <c r="T15" s="68">
        <v>0.16666666666666666</v>
      </c>
      <c r="U15" s="20" t="s">
        <v>276</v>
      </c>
    </row>
    <row r="21" spans="1:21" x14ac:dyDescent="0.25">
      <c r="A21" s="20" t="s">
        <v>280</v>
      </c>
      <c r="B21" t="s">
        <v>168</v>
      </c>
      <c r="C21" t="s">
        <v>169</v>
      </c>
      <c r="D21" t="s">
        <v>170</v>
      </c>
      <c r="E21" t="s">
        <v>267</v>
      </c>
      <c r="R21" t="s">
        <v>168</v>
      </c>
      <c r="S21" t="s">
        <v>169</v>
      </c>
      <c r="T21" t="s">
        <v>170</v>
      </c>
      <c r="U21" t="s">
        <v>267</v>
      </c>
    </row>
    <row r="22" spans="1:21" x14ac:dyDescent="0.25">
      <c r="A22" t="s">
        <v>263</v>
      </c>
      <c r="B22" s="68">
        <v>0.33333333333333331</v>
      </c>
      <c r="C22" s="68">
        <v>0.16666666666666666</v>
      </c>
      <c r="D22" s="68">
        <v>0.5</v>
      </c>
      <c r="E22" s="20" t="s">
        <v>281</v>
      </c>
      <c r="Q22" t="s">
        <v>263</v>
      </c>
      <c r="R22" s="68">
        <v>0.41666666666666669</v>
      </c>
      <c r="S22" s="68">
        <v>0.58333333333333337</v>
      </c>
      <c r="T22" s="68">
        <v>0</v>
      </c>
      <c r="U22" s="20" t="s">
        <v>285</v>
      </c>
    </row>
    <row r="23" spans="1:21" x14ac:dyDescent="0.25">
      <c r="A23" t="s">
        <v>217</v>
      </c>
      <c r="B23" s="68">
        <v>0.75</v>
      </c>
      <c r="C23" s="68">
        <v>0.16666666666666666</v>
      </c>
      <c r="D23" s="68">
        <v>8.3333333333333329E-2</v>
      </c>
      <c r="E23" s="20" t="s">
        <v>276</v>
      </c>
      <c r="Q23" t="s">
        <v>217</v>
      </c>
      <c r="R23" s="68">
        <v>0.91666666666666663</v>
      </c>
      <c r="S23" s="68">
        <v>8.3333333333333329E-2</v>
      </c>
      <c r="T23" s="68">
        <v>0</v>
      </c>
      <c r="U23" s="20" t="s">
        <v>276</v>
      </c>
    </row>
    <row r="24" spans="1:21" x14ac:dyDescent="0.25">
      <c r="A24" t="s">
        <v>220</v>
      </c>
      <c r="B24" s="68">
        <v>0.75</v>
      </c>
      <c r="C24" s="68">
        <v>0.16666666666666666</v>
      </c>
      <c r="D24" s="68">
        <v>8.3333333333333329E-2</v>
      </c>
      <c r="E24" s="20" t="s">
        <v>276</v>
      </c>
      <c r="Q24" t="s">
        <v>220</v>
      </c>
      <c r="R24" s="68">
        <v>0.83333333333333337</v>
      </c>
      <c r="S24" s="68">
        <v>0.16666666666666666</v>
      </c>
      <c r="T24" s="68">
        <v>0</v>
      </c>
      <c r="U24" s="20" t="s">
        <v>276</v>
      </c>
    </row>
    <row r="25" spans="1:21" x14ac:dyDescent="0.25">
      <c r="A25" t="s">
        <v>282</v>
      </c>
      <c r="B25" s="68">
        <v>0.5</v>
      </c>
      <c r="C25" s="68">
        <v>0.25</v>
      </c>
      <c r="D25" s="68">
        <v>0.25</v>
      </c>
      <c r="E25" s="20" t="s">
        <v>278</v>
      </c>
      <c r="Q25" t="s">
        <v>282</v>
      </c>
      <c r="R25" s="68">
        <v>0.75</v>
      </c>
      <c r="S25" s="68">
        <v>0.25</v>
      </c>
      <c r="T25" s="68">
        <v>0</v>
      </c>
      <c r="U25" s="20" t="s">
        <v>276</v>
      </c>
    </row>
    <row r="26" spans="1:21" x14ac:dyDescent="0.25">
      <c r="A26" t="s">
        <v>283</v>
      </c>
      <c r="B26" s="68">
        <v>0.5</v>
      </c>
      <c r="C26" s="68">
        <v>0.16666666666666666</v>
      </c>
      <c r="D26" s="68">
        <v>0.33333333333333331</v>
      </c>
      <c r="E26" s="20" t="s">
        <v>278</v>
      </c>
      <c r="Q26" t="s">
        <v>283</v>
      </c>
      <c r="R26" s="68">
        <v>0.83333333333333337</v>
      </c>
      <c r="S26" s="68">
        <v>8.3333333333333329E-2</v>
      </c>
      <c r="T26" s="68">
        <v>8.3333333333333329E-2</v>
      </c>
      <c r="U26" s="20" t="s">
        <v>276</v>
      </c>
    </row>
    <row r="33" spans="1:30" ht="23.25" x14ac:dyDescent="0.35">
      <c r="A33" s="93" t="s">
        <v>286</v>
      </c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</row>
    <row r="35" spans="1:30" x14ac:dyDescent="0.25">
      <c r="A35" s="91" t="s">
        <v>274</v>
      </c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72"/>
      <c r="Q35" s="91" t="s">
        <v>275</v>
      </c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</row>
    <row r="36" spans="1:30" x14ac:dyDescent="0.25">
      <c r="A36" s="20" t="s">
        <v>279</v>
      </c>
      <c r="B36" t="s">
        <v>168</v>
      </c>
      <c r="C36" t="s">
        <v>169</v>
      </c>
      <c r="D36" t="s">
        <v>170</v>
      </c>
      <c r="E36" t="s">
        <v>267</v>
      </c>
      <c r="R36" t="s">
        <v>168</v>
      </c>
      <c r="S36" t="s">
        <v>169</v>
      </c>
      <c r="T36" t="s">
        <v>170</v>
      </c>
      <c r="U36" t="s">
        <v>267</v>
      </c>
    </row>
    <row r="37" spans="1:30" x14ac:dyDescent="0.25">
      <c r="A37" t="s">
        <v>171</v>
      </c>
      <c r="B37" s="68">
        <v>1</v>
      </c>
      <c r="C37" s="68">
        <v>0</v>
      </c>
      <c r="D37" s="68">
        <v>0</v>
      </c>
      <c r="E37" s="20" t="s">
        <v>276</v>
      </c>
      <c r="Q37" t="s">
        <v>171</v>
      </c>
      <c r="R37" s="68">
        <v>0.25</v>
      </c>
      <c r="S37" s="68">
        <v>8.3333333333333329E-2</v>
      </c>
      <c r="T37" s="68">
        <v>0.66666666666666663</v>
      </c>
      <c r="U37" s="20" t="s">
        <v>277</v>
      </c>
    </row>
    <row r="38" spans="1:30" x14ac:dyDescent="0.25">
      <c r="A38" t="s">
        <v>172</v>
      </c>
      <c r="B38" s="68">
        <v>1</v>
      </c>
      <c r="C38" s="68">
        <v>0</v>
      </c>
      <c r="D38" s="68">
        <v>0</v>
      </c>
      <c r="E38" s="20" t="s">
        <v>276</v>
      </c>
      <c r="Q38" t="s">
        <v>172</v>
      </c>
      <c r="R38" s="68">
        <v>0.16666666666666666</v>
      </c>
      <c r="S38" s="68">
        <v>0.16666666666666666</v>
      </c>
      <c r="T38" s="68">
        <v>0.66666666666666663</v>
      </c>
      <c r="U38" s="20" t="s">
        <v>277</v>
      </c>
    </row>
    <row r="39" spans="1:30" x14ac:dyDescent="0.25">
      <c r="A39" t="s">
        <v>173</v>
      </c>
      <c r="B39" s="68">
        <v>1</v>
      </c>
      <c r="C39" s="68">
        <v>0</v>
      </c>
      <c r="D39" s="68">
        <v>0</v>
      </c>
      <c r="E39" s="20" t="s">
        <v>276</v>
      </c>
      <c r="Q39" t="s">
        <v>173</v>
      </c>
      <c r="R39" s="68">
        <v>0.16666666666666666</v>
      </c>
      <c r="S39" s="68">
        <v>8.3333333333333329E-2</v>
      </c>
      <c r="T39" s="68">
        <v>0.75</v>
      </c>
      <c r="U39" s="20" t="s">
        <v>277</v>
      </c>
    </row>
    <row r="40" spans="1:30" x14ac:dyDescent="0.25">
      <c r="A40" t="s">
        <v>174</v>
      </c>
      <c r="B40" s="68">
        <v>1</v>
      </c>
      <c r="C40" s="68">
        <v>0</v>
      </c>
      <c r="D40" s="68">
        <v>0</v>
      </c>
      <c r="E40" s="20" t="s">
        <v>276</v>
      </c>
      <c r="Q40" t="s">
        <v>174</v>
      </c>
      <c r="R40" s="68">
        <v>0.5</v>
      </c>
      <c r="S40" s="68">
        <v>0</v>
      </c>
      <c r="T40" s="68">
        <v>0.5</v>
      </c>
      <c r="U40" s="20" t="s">
        <v>284</v>
      </c>
    </row>
    <row r="41" spans="1:30" x14ac:dyDescent="0.25">
      <c r="A41" t="s">
        <v>175</v>
      </c>
      <c r="B41" s="68">
        <v>0.66666666666666663</v>
      </c>
      <c r="C41" s="68">
        <v>8.3333333333333329E-2</v>
      </c>
      <c r="D41" s="68">
        <v>0.25</v>
      </c>
      <c r="E41" s="20" t="s">
        <v>276</v>
      </c>
      <c r="Q41" t="s">
        <v>175</v>
      </c>
      <c r="R41" s="68">
        <v>0.41666666666666669</v>
      </c>
      <c r="S41" s="68">
        <v>8.3333333333333329E-2</v>
      </c>
      <c r="T41" s="68">
        <v>0.5</v>
      </c>
      <c r="U41" s="20" t="s">
        <v>281</v>
      </c>
    </row>
    <row r="42" spans="1:30" x14ac:dyDescent="0.25">
      <c r="A42" t="s">
        <v>176</v>
      </c>
      <c r="B42" s="68">
        <v>0.75</v>
      </c>
      <c r="C42" s="68">
        <v>0.25</v>
      </c>
      <c r="D42" s="68">
        <v>0</v>
      </c>
      <c r="E42" s="20" t="s">
        <v>276</v>
      </c>
      <c r="Q42" t="s">
        <v>176</v>
      </c>
      <c r="R42" s="68">
        <v>0.25</v>
      </c>
      <c r="S42" s="68">
        <v>8.3333333333333329E-2</v>
      </c>
      <c r="T42" s="68">
        <v>0.66666666666666663</v>
      </c>
      <c r="U42" s="20" t="s">
        <v>277</v>
      </c>
    </row>
    <row r="43" spans="1:30" x14ac:dyDescent="0.25">
      <c r="A43" t="s">
        <v>177</v>
      </c>
      <c r="B43" s="68">
        <v>0.91666666666666663</v>
      </c>
      <c r="C43" s="68">
        <v>8.3333333333333329E-2</v>
      </c>
      <c r="D43" s="68">
        <v>0</v>
      </c>
      <c r="E43" s="20" t="s">
        <v>276</v>
      </c>
      <c r="Q43" t="s">
        <v>177</v>
      </c>
      <c r="R43" s="68">
        <v>0.33333333333333331</v>
      </c>
      <c r="S43" s="68">
        <v>0.25</v>
      </c>
      <c r="T43" s="68">
        <v>0.41666666666666669</v>
      </c>
      <c r="U43" s="20" t="s">
        <v>278</v>
      </c>
    </row>
    <row r="44" spans="1:30" x14ac:dyDescent="0.25">
      <c r="A44" t="s">
        <v>178</v>
      </c>
      <c r="B44" s="68">
        <v>1</v>
      </c>
      <c r="C44" s="68">
        <v>0</v>
      </c>
      <c r="D44" s="68">
        <v>0</v>
      </c>
      <c r="E44" s="20" t="s">
        <v>276</v>
      </c>
      <c r="Q44" t="s">
        <v>178</v>
      </c>
      <c r="R44" s="68">
        <v>0.33333333333333331</v>
      </c>
      <c r="S44" s="68">
        <v>0</v>
      </c>
      <c r="T44" s="68">
        <v>0.66666666666666663</v>
      </c>
      <c r="U44" s="20" t="s">
        <v>277</v>
      </c>
    </row>
    <row r="45" spans="1:30" x14ac:dyDescent="0.25">
      <c r="A45" t="s">
        <v>179</v>
      </c>
      <c r="B45" s="68">
        <v>0.58333333333333337</v>
      </c>
      <c r="C45" s="68">
        <v>0.16666666666666666</v>
      </c>
      <c r="D45" s="68">
        <v>0.25</v>
      </c>
      <c r="E45" s="20" t="s">
        <v>276</v>
      </c>
      <c r="Q45" t="s">
        <v>179</v>
      </c>
      <c r="R45" s="68">
        <v>0.16666666666666666</v>
      </c>
      <c r="S45" s="68">
        <v>0.33333333333333331</v>
      </c>
      <c r="T45" s="68">
        <v>0.5</v>
      </c>
      <c r="U45" s="20" t="s">
        <v>281</v>
      </c>
    </row>
    <row r="46" spans="1:30" x14ac:dyDescent="0.25">
      <c r="A46" t="s">
        <v>213</v>
      </c>
      <c r="B46" s="68">
        <v>1</v>
      </c>
      <c r="C46" s="68">
        <v>0</v>
      </c>
      <c r="D46" s="68">
        <v>0</v>
      </c>
      <c r="E46" s="20" t="s">
        <v>276</v>
      </c>
      <c r="Q46" t="s">
        <v>213</v>
      </c>
      <c r="R46" s="68">
        <v>0.5</v>
      </c>
      <c r="S46" s="68">
        <v>0</v>
      </c>
      <c r="T46" s="68">
        <v>0.5</v>
      </c>
      <c r="U46" s="20" t="s">
        <v>284</v>
      </c>
    </row>
    <row r="47" spans="1:30" x14ac:dyDescent="0.25">
      <c r="A47" t="s">
        <v>214</v>
      </c>
      <c r="B47" s="68">
        <v>1</v>
      </c>
      <c r="C47" s="68">
        <v>0</v>
      </c>
      <c r="D47" s="68">
        <v>0</v>
      </c>
      <c r="E47" s="20" t="s">
        <v>276</v>
      </c>
      <c r="Q47" t="s">
        <v>214</v>
      </c>
      <c r="R47" s="68">
        <v>0.5</v>
      </c>
      <c r="S47" s="68">
        <v>0</v>
      </c>
      <c r="T47" s="68">
        <v>0.5</v>
      </c>
      <c r="U47" s="20" t="s">
        <v>284</v>
      </c>
    </row>
    <row r="53" spans="1:21" x14ac:dyDescent="0.25">
      <c r="A53" s="20" t="s">
        <v>280</v>
      </c>
      <c r="B53" t="s">
        <v>168</v>
      </c>
      <c r="C53" t="s">
        <v>169</v>
      </c>
      <c r="D53" t="s">
        <v>170</v>
      </c>
      <c r="E53" t="s">
        <v>267</v>
      </c>
      <c r="R53" t="s">
        <v>168</v>
      </c>
      <c r="S53" t="s">
        <v>169</v>
      </c>
      <c r="T53" t="s">
        <v>170</v>
      </c>
      <c r="U53" t="s">
        <v>267</v>
      </c>
    </row>
    <row r="54" spans="1:21" x14ac:dyDescent="0.25">
      <c r="A54" t="s">
        <v>263</v>
      </c>
      <c r="B54" s="68">
        <v>0.41666666666666669</v>
      </c>
      <c r="C54" s="68">
        <v>8.3333333333333329E-2</v>
      </c>
      <c r="D54" s="68">
        <v>0.5</v>
      </c>
      <c r="E54" s="20" t="s">
        <v>281</v>
      </c>
      <c r="Q54" t="s">
        <v>263</v>
      </c>
      <c r="R54" s="68">
        <v>0.25</v>
      </c>
      <c r="S54" s="68">
        <v>0.16666666666666666</v>
      </c>
      <c r="T54" s="68">
        <v>0.58333333333333337</v>
      </c>
      <c r="U54" s="20" t="s">
        <v>277</v>
      </c>
    </row>
    <row r="55" spans="1:21" x14ac:dyDescent="0.25">
      <c r="A55" t="s">
        <v>217</v>
      </c>
      <c r="B55" s="68">
        <v>0.83333333333333337</v>
      </c>
      <c r="C55" s="68">
        <v>8.3333333333333329E-2</v>
      </c>
      <c r="D55" s="68">
        <v>8.3333333333333329E-2</v>
      </c>
      <c r="E55" s="20" t="s">
        <v>276</v>
      </c>
      <c r="Q55" t="s">
        <v>217</v>
      </c>
      <c r="R55" s="68">
        <v>0.25</v>
      </c>
      <c r="S55" s="68">
        <v>0.16666666666666666</v>
      </c>
      <c r="T55" s="68">
        <v>0.58333333333333337</v>
      </c>
      <c r="U55" s="20" t="s">
        <v>277</v>
      </c>
    </row>
    <row r="56" spans="1:21" x14ac:dyDescent="0.25">
      <c r="A56" t="s">
        <v>220</v>
      </c>
      <c r="B56" s="68">
        <v>0.16666666666666666</v>
      </c>
      <c r="C56" s="68">
        <v>0.33333333333333331</v>
      </c>
      <c r="D56" s="68">
        <v>0.5</v>
      </c>
      <c r="E56" s="20" t="s">
        <v>281</v>
      </c>
      <c r="Q56" t="s">
        <v>220</v>
      </c>
      <c r="R56" s="68">
        <v>0.33333333333333331</v>
      </c>
      <c r="S56" s="68">
        <v>0.25</v>
      </c>
      <c r="T56" s="68">
        <v>0.41666666666666669</v>
      </c>
      <c r="U56" s="20" t="s">
        <v>278</v>
      </c>
    </row>
    <row r="57" spans="1:21" x14ac:dyDescent="0.25">
      <c r="A57" t="s">
        <v>282</v>
      </c>
      <c r="B57" s="68">
        <v>8.3333333333333329E-2</v>
      </c>
      <c r="C57" s="68">
        <v>0.58333333333333337</v>
      </c>
      <c r="D57" s="68">
        <v>0.33333333333333331</v>
      </c>
      <c r="E57" s="20" t="s">
        <v>285</v>
      </c>
      <c r="Q57" t="s">
        <v>282</v>
      </c>
      <c r="R57" s="68">
        <v>0.41666666666666669</v>
      </c>
      <c r="S57" s="68">
        <v>8.3333333333333329E-2</v>
      </c>
      <c r="T57" s="68">
        <v>0.5</v>
      </c>
      <c r="U57" s="20" t="s">
        <v>281</v>
      </c>
    </row>
    <row r="58" spans="1:21" x14ac:dyDescent="0.25">
      <c r="A58" t="s">
        <v>283</v>
      </c>
      <c r="B58" s="68">
        <v>0.33333333333333331</v>
      </c>
      <c r="C58" s="68">
        <v>0.41666666666666669</v>
      </c>
      <c r="D58" s="68">
        <v>0.25</v>
      </c>
      <c r="E58" s="20" t="s">
        <v>278</v>
      </c>
      <c r="Q58" t="s">
        <v>283</v>
      </c>
      <c r="R58" s="68">
        <v>0.33333333333333331</v>
      </c>
      <c r="S58" s="68">
        <v>0.16666666666666666</v>
      </c>
      <c r="T58" s="68">
        <v>0.5</v>
      </c>
      <c r="U58" s="20" t="s">
        <v>281</v>
      </c>
    </row>
    <row r="65" spans="1:30" ht="23.25" x14ac:dyDescent="0.35">
      <c r="A65" s="93" t="s">
        <v>287</v>
      </c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</row>
    <row r="67" spans="1:30" x14ac:dyDescent="0.25">
      <c r="A67" s="91" t="s">
        <v>274</v>
      </c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72"/>
      <c r="Q67" s="91" t="s">
        <v>275</v>
      </c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</row>
    <row r="68" spans="1:30" x14ac:dyDescent="0.25">
      <c r="A68" s="20" t="s">
        <v>279</v>
      </c>
      <c r="B68" t="s">
        <v>168</v>
      </c>
      <c r="C68" t="s">
        <v>169</v>
      </c>
      <c r="D68" t="s">
        <v>170</v>
      </c>
      <c r="E68" t="s">
        <v>267</v>
      </c>
      <c r="R68" t="s">
        <v>168</v>
      </c>
      <c r="S68" t="s">
        <v>169</v>
      </c>
      <c r="T68" t="s">
        <v>170</v>
      </c>
      <c r="U68" t="s">
        <v>267</v>
      </c>
    </row>
    <row r="69" spans="1:30" x14ac:dyDescent="0.25">
      <c r="A69" s="62" t="s">
        <v>171</v>
      </c>
      <c r="B69" s="68">
        <v>1</v>
      </c>
      <c r="C69" s="68">
        <v>0</v>
      </c>
      <c r="D69" s="68">
        <v>0</v>
      </c>
      <c r="E69" s="20" t="s">
        <v>276</v>
      </c>
      <c r="Q69" s="62" t="s">
        <v>171</v>
      </c>
      <c r="R69" s="68">
        <v>0.58333333333333337</v>
      </c>
      <c r="S69" s="68">
        <v>0.16666666666666666</v>
      </c>
      <c r="T69" s="68">
        <v>0.25</v>
      </c>
      <c r="U69" s="20" t="s">
        <v>276</v>
      </c>
    </row>
    <row r="70" spans="1:30" x14ac:dyDescent="0.25">
      <c r="A70" s="62" t="s">
        <v>172</v>
      </c>
      <c r="B70" s="68">
        <v>0.83333333333333337</v>
      </c>
      <c r="C70" s="68">
        <v>0.16666666666666666</v>
      </c>
      <c r="D70" s="68">
        <v>0</v>
      </c>
      <c r="E70" s="20" t="s">
        <v>276</v>
      </c>
      <c r="Q70" s="62" t="s">
        <v>172</v>
      </c>
      <c r="R70" s="68">
        <v>0.33333333333333331</v>
      </c>
      <c r="S70" s="68">
        <v>0.25</v>
      </c>
      <c r="T70" s="68">
        <v>0.41666666666666669</v>
      </c>
      <c r="U70" s="20" t="s">
        <v>278</v>
      </c>
    </row>
    <row r="71" spans="1:30" x14ac:dyDescent="0.25">
      <c r="A71" s="62" t="s">
        <v>173</v>
      </c>
      <c r="B71" s="68">
        <v>1</v>
      </c>
      <c r="C71" s="68">
        <v>0</v>
      </c>
      <c r="D71" s="68">
        <v>0</v>
      </c>
      <c r="E71" s="20" t="s">
        <v>276</v>
      </c>
      <c r="Q71" s="62" t="s">
        <v>173</v>
      </c>
      <c r="R71" s="68">
        <v>0.33333333333333331</v>
      </c>
      <c r="S71" s="68">
        <v>0.16666666666666666</v>
      </c>
      <c r="T71" s="68">
        <v>0.5</v>
      </c>
      <c r="U71" s="20" t="s">
        <v>281</v>
      </c>
    </row>
    <row r="72" spans="1:30" x14ac:dyDescent="0.25">
      <c r="A72" s="62" t="s">
        <v>176</v>
      </c>
      <c r="B72" s="68">
        <v>1</v>
      </c>
      <c r="C72" s="68">
        <v>0</v>
      </c>
      <c r="D72" s="68">
        <v>0</v>
      </c>
      <c r="E72" s="20" t="s">
        <v>276</v>
      </c>
      <c r="Q72" s="62" t="s">
        <v>176</v>
      </c>
      <c r="R72" s="68">
        <v>0.75</v>
      </c>
      <c r="S72" s="68">
        <v>8.3333333333333329E-2</v>
      </c>
      <c r="T72" s="68">
        <v>0.16666666666666666</v>
      </c>
      <c r="U72" s="20" t="s">
        <v>276</v>
      </c>
    </row>
    <row r="73" spans="1:30" x14ac:dyDescent="0.25">
      <c r="A73" s="62" t="s">
        <v>177</v>
      </c>
      <c r="B73" s="68">
        <v>0.25</v>
      </c>
      <c r="C73" s="68">
        <v>0.5</v>
      </c>
      <c r="D73" s="68">
        <v>0.25</v>
      </c>
      <c r="E73" s="20" t="s">
        <v>278</v>
      </c>
      <c r="Q73" s="62" t="s">
        <v>177</v>
      </c>
      <c r="R73" s="68">
        <v>0.5</v>
      </c>
      <c r="S73" s="68">
        <v>0.25</v>
      </c>
      <c r="T73" s="68">
        <v>0.25</v>
      </c>
      <c r="U73" s="20" t="s">
        <v>278</v>
      </c>
    </row>
    <row r="74" spans="1:30" x14ac:dyDescent="0.25">
      <c r="A74" s="62" t="s">
        <v>178</v>
      </c>
      <c r="B74" s="68">
        <v>0.58333333333333337</v>
      </c>
      <c r="C74" s="68">
        <v>0.41666666666666669</v>
      </c>
      <c r="D74" s="68">
        <v>0</v>
      </c>
      <c r="E74" s="20" t="s">
        <v>276</v>
      </c>
      <c r="Q74" s="62" t="s">
        <v>178</v>
      </c>
      <c r="R74" s="68">
        <v>0.66666666666666663</v>
      </c>
      <c r="S74" s="68">
        <v>0</v>
      </c>
      <c r="T74" s="68">
        <v>0.33333333333333331</v>
      </c>
      <c r="U74" s="20" t="s">
        <v>276</v>
      </c>
    </row>
    <row r="75" spans="1:30" x14ac:dyDescent="0.25">
      <c r="A75" s="62" t="s">
        <v>179</v>
      </c>
      <c r="B75" s="68">
        <v>0.66666666666666663</v>
      </c>
      <c r="C75" s="68">
        <v>0.25</v>
      </c>
      <c r="D75" s="68">
        <v>8.3333333333333329E-2</v>
      </c>
      <c r="E75" s="20" t="s">
        <v>276</v>
      </c>
      <c r="Q75" s="62" t="s">
        <v>179</v>
      </c>
      <c r="R75" s="68">
        <v>0.5</v>
      </c>
      <c r="S75" s="68">
        <v>0.25</v>
      </c>
      <c r="T75" s="68">
        <v>0.25</v>
      </c>
      <c r="U75" s="20" t="s">
        <v>278</v>
      </c>
    </row>
    <row r="76" spans="1:30" x14ac:dyDescent="0.25">
      <c r="A76" s="62" t="s">
        <v>174</v>
      </c>
      <c r="B76" s="68">
        <v>1</v>
      </c>
      <c r="C76" s="68">
        <v>0</v>
      </c>
      <c r="D76" s="68">
        <v>0</v>
      </c>
      <c r="E76" s="20" t="s">
        <v>276</v>
      </c>
      <c r="Q76" s="62" t="s">
        <v>174</v>
      </c>
      <c r="R76" s="68">
        <v>0.58333333333333337</v>
      </c>
      <c r="S76" s="68">
        <v>8.3333333333333329E-2</v>
      </c>
      <c r="T76" s="68">
        <v>0.33333333333333331</v>
      </c>
      <c r="U76" s="20" t="s">
        <v>276</v>
      </c>
    </row>
    <row r="77" spans="1:30" x14ac:dyDescent="0.25">
      <c r="A77" s="62" t="s">
        <v>175</v>
      </c>
      <c r="B77" s="68">
        <v>0</v>
      </c>
      <c r="C77" s="68">
        <v>0.16666666666666666</v>
      </c>
      <c r="D77" s="68">
        <v>0.83333333333333337</v>
      </c>
      <c r="E77" s="20" t="s">
        <v>277</v>
      </c>
      <c r="Q77" s="62" t="s">
        <v>175</v>
      </c>
      <c r="R77" s="68">
        <v>8.3333333333333329E-2</v>
      </c>
      <c r="S77" s="68">
        <v>0.16666666666666666</v>
      </c>
      <c r="T77" s="68">
        <v>0.75</v>
      </c>
      <c r="U77" s="20" t="s">
        <v>277</v>
      </c>
    </row>
    <row r="78" spans="1:30" x14ac:dyDescent="0.25">
      <c r="A78" s="62" t="s">
        <v>213</v>
      </c>
      <c r="B78" s="68">
        <v>1</v>
      </c>
      <c r="C78" s="68">
        <v>0</v>
      </c>
      <c r="D78" s="68">
        <v>0</v>
      </c>
      <c r="E78" s="20" t="s">
        <v>276</v>
      </c>
      <c r="Q78" s="62" t="s">
        <v>213</v>
      </c>
      <c r="R78" s="68">
        <v>0.75</v>
      </c>
      <c r="S78" s="68">
        <v>8.3333333333333329E-2</v>
      </c>
      <c r="T78" s="68">
        <v>0.16666666666666666</v>
      </c>
      <c r="U78" s="20" t="s">
        <v>276</v>
      </c>
    </row>
    <row r="79" spans="1:30" x14ac:dyDescent="0.25">
      <c r="A79" s="62" t="s">
        <v>214</v>
      </c>
      <c r="B79" s="68">
        <v>1</v>
      </c>
      <c r="C79" s="68">
        <v>0</v>
      </c>
      <c r="D79" s="68">
        <v>0</v>
      </c>
      <c r="E79" s="20" t="s">
        <v>276</v>
      </c>
      <c r="Q79" s="62" t="s">
        <v>214</v>
      </c>
      <c r="R79" s="68">
        <v>0.75</v>
      </c>
      <c r="S79" s="68">
        <v>8.3333333333333329E-2</v>
      </c>
      <c r="T79" s="68">
        <v>0.16666666666666666</v>
      </c>
      <c r="U79" s="20" t="s">
        <v>276</v>
      </c>
    </row>
    <row r="85" spans="1:21" x14ac:dyDescent="0.25">
      <c r="A85" s="20" t="s">
        <v>280</v>
      </c>
      <c r="B85" t="s">
        <v>168</v>
      </c>
      <c r="C85" t="s">
        <v>169</v>
      </c>
      <c r="D85" t="s">
        <v>170</v>
      </c>
      <c r="E85" t="s">
        <v>267</v>
      </c>
      <c r="R85" t="s">
        <v>168</v>
      </c>
      <c r="S85" t="s">
        <v>169</v>
      </c>
      <c r="T85" t="s">
        <v>170</v>
      </c>
      <c r="U85" t="s">
        <v>267</v>
      </c>
    </row>
    <row r="86" spans="1:21" x14ac:dyDescent="0.25">
      <c r="A86" t="s">
        <v>263</v>
      </c>
      <c r="B86" s="68">
        <v>0</v>
      </c>
      <c r="C86" s="68">
        <v>0</v>
      </c>
      <c r="D86" s="68">
        <v>1</v>
      </c>
      <c r="E86" s="20" t="s">
        <v>277</v>
      </c>
      <c r="Q86" t="s">
        <v>263</v>
      </c>
      <c r="R86" s="68">
        <v>8.3333333333333329E-2</v>
      </c>
      <c r="S86" s="68">
        <v>8.3333333333333329E-2</v>
      </c>
      <c r="T86" s="68">
        <v>0.83333333333333337</v>
      </c>
      <c r="U86" s="20" t="s">
        <v>277</v>
      </c>
    </row>
    <row r="87" spans="1:21" x14ac:dyDescent="0.25">
      <c r="A87" t="s">
        <v>217</v>
      </c>
      <c r="B87" s="68">
        <v>1</v>
      </c>
      <c r="C87" s="68">
        <v>0</v>
      </c>
      <c r="D87" s="68">
        <v>0</v>
      </c>
      <c r="E87" s="20" t="s">
        <v>276</v>
      </c>
      <c r="Q87" t="s">
        <v>217</v>
      </c>
      <c r="R87" s="68">
        <v>0.91666666666666663</v>
      </c>
      <c r="S87" s="68">
        <v>8.3333333333333329E-2</v>
      </c>
      <c r="T87" s="68">
        <v>0</v>
      </c>
      <c r="U87" s="20" t="s">
        <v>276</v>
      </c>
    </row>
    <row r="88" spans="1:21" x14ac:dyDescent="0.25">
      <c r="A88" t="s">
        <v>220</v>
      </c>
      <c r="B88" s="68">
        <v>0</v>
      </c>
      <c r="C88" s="68">
        <v>0</v>
      </c>
      <c r="D88" s="68">
        <v>1</v>
      </c>
      <c r="E88" s="20" t="s">
        <v>277</v>
      </c>
      <c r="Q88" t="s">
        <v>220</v>
      </c>
      <c r="R88" s="68">
        <v>0.41666666666666669</v>
      </c>
      <c r="S88" s="68">
        <v>0.16666666666666666</v>
      </c>
      <c r="T88" s="68">
        <v>0.41666666666666669</v>
      </c>
      <c r="U88" s="20" t="s">
        <v>278</v>
      </c>
    </row>
    <row r="89" spans="1:21" x14ac:dyDescent="0.25">
      <c r="A89" t="s">
        <v>282</v>
      </c>
      <c r="B89" s="68">
        <v>0</v>
      </c>
      <c r="C89" s="68">
        <v>0.41666666666666669</v>
      </c>
      <c r="D89" s="68">
        <v>0.58333333333333337</v>
      </c>
      <c r="E89" s="20" t="s">
        <v>277</v>
      </c>
      <c r="Q89" t="s">
        <v>282</v>
      </c>
      <c r="R89" s="68">
        <v>0.5</v>
      </c>
      <c r="S89" s="68">
        <v>0.41666666666666669</v>
      </c>
      <c r="T89" s="68">
        <v>8.3333333333333329E-2</v>
      </c>
      <c r="U89" s="20" t="s">
        <v>278</v>
      </c>
    </row>
    <row r="90" spans="1:21" x14ac:dyDescent="0.25">
      <c r="A90" t="s">
        <v>283</v>
      </c>
      <c r="B90" s="68">
        <v>0</v>
      </c>
      <c r="C90" s="68">
        <v>0.16666666666666666</v>
      </c>
      <c r="D90" s="68">
        <v>0.83333333333333337</v>
      </c>
      <c r="E90" s="20" t="s">
        <v>277</v>
      </c>
      <c r="Q90" t="s">
        <v>283</v>
      </c>
      <c r="R90" s="68">
        <v>0.33333333333333331</v>
      </c>
      <c r="S90" s="68">
        <v>0.25</v>
      </c>
      <c r="T90" s="68">
        <v>0.41666666666666669</v>
      </c>
      <c r="U90" s="20" t="s">
        <v>278</v>
      </c>
    </row>
    <row r="97" spans="1:30" ht="23.25" x14ac:dyDescent="0.35">
      <c r="A97" s="92" t="s">
        <v>288</v>
      </c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</row>
    <row r="99" spans="1:30" x14ac:dyDescent="0.25">
      <c r="A99" s="91" t="s">
        <v>274</v>
      </c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72"/>
      <c r="Q99" s="91" t="s">
        <v>275</v>
      </c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  <c r="AC99" s="91"/>
      <c r="AD99" s="91"/>
    </row>
    <row r="100" spans="1:30" x14ac:dyDescent="0.25">
      <c r="A100" s="20" t="s">
        <v>279</v>
      </c>
      <c r="B100" t="s">
        <v>168</v>
      </c>
      <c r="C100" t="s">
        <v>169</v>
      </c>
      <c r="D100" t="s">
        <v>170</v>
      </c>
      <c r="E100" t="s">
        <v>267</v>
      </c>
      <c r="R100" t="s">
        <v>168</v>
      </c>
      <c r="S100" t="s">
        <v>169</v>
      </c>
      <c r="T100" t="s">
        <v>170</v>
      </c>
      <c r="U100" t="s">
        <v>267</v>
      </c>
    </row>
    <row r="101" spans="1:30" x14ac:dyDescent="0.25">
      <c r="A101" s="62" t="s">
        <v>171</v>
      </c>
      <c r="B101" s="68">
        <v>1</v>
      </c>
      <c r="C101" s="68">
        <v>0</v>
      </c>
      <c r="D101" s="68">
        <v>0</v>
      </c>
      <c r="E101" s="20" t="s">
        <v>276</v>
      </c>
      <c r="Q101" s="62" t="s">
        <v>171</v>
      </c>
      <c r="R101" s="68">
        <v>0.75</v>
      </c>
      <c r="S101" s="68">
        <v>0</v>
      </c>
      <c r="T101" s="68">
        <v>0.25</v>
      </c>
      <c r="U101" s="20" t="s">
        <v>276</v>
      </c>
    </row>
    <row r="102" spans="1:30" x14ac:dyDescent="0.25">
      <c r="A102" s="62" t="s">
        <v>172</v>
      </c>
      <c r="B102" s="68">
        <v>0.75</v>
      </c>
      <c r="C102" s="68">
        <v>0.16666666666666666</v>
      </c>
      <c r="D102" s="68">
        <v>8.3333333333333329E-2</v>
      </c>
      <c r="E102" s="20" t="s">
        <v>276</v>
      </c>
      <c r="Q102" s="62" t="s">
        <v>172</v>
      </c>
      <c r="R102" s="68">
        <v>0.5</v>
      </c>
      <c r="S102" s="68">
        <v>8.3333333333333329E-2</v>
      </c>
      <c r="T102" s="68">
        <v>0.41666666666666669</v>
      </c>
      <c r="U102" s="20" t="s">
        <v>278</v>
      </c>
    </row>
    <row r="103" spans="1:30" x14ac:dyDescent="0.25">
      <c r="A103" s="62" t="s">
        <v>173</v>
      </c>
      <c r="B103" s="68">
        <v>1</v>
      </c>
      <c r="C103" s="68">
        <v>0</v>
      </c>
      <c r="D103" s="68">
        <v>0</v>
      </c>
      <c r="E103" s="20" t="s">
        <v>276</v>
      </c>
      <c r="Q103" s="62" t="s">
        <v>173</v>
      </c>
      <c r="R103" s="68">
        <v>0.41666666666666669</v>
      </c>
      <c r="S103" s="68">
        <v>8.3333333333333329E-2</v>
      </c>
      <c r="T103" s="68">
        <v>0.5</v>
      </c>
      <c r="U103" s="20" t="s">
        <v>281</v>
      </c>
    </row>
    <row r="104" spans="1:30" x14ac:dyDescent="0.25">
      <c r="A104" s="62" t="s">
        <v>176</v>
      </c>
      <c r="B104" s="68">
        <v>1</v>
      </c>
      <c r="C104" s="68">
        <v>0</v>
      </c>
      <c r="D104" s="68">
        <v>0</v>
      </c>
      <c r="E104" s="20" t="s">
        <v>276</v>
      </c>
      <c r="Q104" s="62" t="s">
        <v>176</v>
      </c>
      <c r="R104" s="68">
        <v>0.91666666666666663</v>
      </c>
      <c r="S104" s="68">
        <v>0</v>
      </c>
      <c r="T104" s="68">
        <v>8.3333333333333329E-2</v>
      </c>
      <c r="U104" s="20" t="s">
        <v>276</v>
      </c>
    </row>
    <row r="105" spans="1:30" x14ac:dyDescent="0.25">
      <c r="A105" s="62" t="s">
        <v>177</v>
      </c>
      <c r="B105" s="68">
        <v>0.16666666666666666</v>
      </c>
      <c r="C105" s="68">
        <v>0.41666666666666669</v>
      </c>
      <c r="D105" s="68">
        <v>0.41666666666666669</v>
      </c>
      <c r="E105" s="20" t="s">
        <v>278</v>
      </c>
      <c r="Q105" s="62" t="s">
        <v>177</v>
      </c>
      <c r="R105" s="68">
        <v>0.5</v>
      </c>
      <c r="S105" s="68">
        <v>0.16666666666666666</v>
      </c>
      <c r="T105" s="68">
        <v>0.33333333333333331</v>
      </c>
      <c r="U105" s="20" t="s">
        <v>278</v>
      </c>
    </row>
    <row r="106" spans="1:30" x14ac:dyDescent="0.25">
      <c r="A106" s="62" t="s">
        <v>178</v>
      </c>
      <c r="B106" s="68">
        <v>0.41666666666666669</v>
      </c>
      <c r="C106" s="68">
        <v>0.58333333333333337</v>
      </c>
      <c r="D106" s="68">
        <v>0</v>
      </c>
      <c r="E106" s="20" t="s">
        <v>285</v>
      </c>
      <c r="Q106" s="62" t="s">
        <v>178</v>
      </c>
      <c r="R106" s="68">
        <v>0.41666666666666669</v>
      </c>
      <c r="S106" s="68">
        <v>0.25</v>
      </c>
      <c r="T106" s="68">
        <v>0.33333333333333331</v>
      </c>
      <c r="U106" s="20" t="s">
        <v>278</v>
      </c>
    </row>
    <row r="107" spans="1:30" x14ac:dyDescent="0.25">
      <c r="A107" s="62" t="s">
        <v>179</v>
      </c>
      <c r="B107" s="68">
        <v>0.5</v>
      </c>
      <c r="C107" s="68">
        <v>0.16666666666666666</v>
      </c>
      <c r="D107" s="68">
        <v>0.33333333333333331</v>
      </c>
      <c r="E107" s="20" t="s">
        <v>278</v>
      </c>
      <c r="Q107" s="62" t="s">
        <v>179</v>
      </c>
      <c r="R107" s="68">
        <v>0.58333333333333337</v>
      </c>
      <c r="S107" s="68">
        <v>0.33333333333333331</v>
      </c>
      <c r="T107" s="68">
        <v>8.3333333333333329E-2</v>
      </c>
      <c r="U107" s="20" t="s">
        <v>276</v>
      </c>
    </row>
    <row r="108" spans="1:30" x14ac:dyDescent="0.25">
      <c r="A108" s="62" t="s">
        <v>174</v>
      </c>
      <c r="B108" s="68">
        <v>1</v>
      </c>
      <c r="C108" s="68">
        <v>0</v>
      </c>
      <c r="D108" s="68">
        <v>0</v>
      </c>
      <c r="E108" s="20" t="s">
        <v>276</v>
      </c>
      <c r="Q108" s="62" t="s">
        <v>174</v>
      </c>
      <c r="R108" s="68">
        <v>0.66666666666666663</v>
      </c>
      <c r="S108" s="68">
        <v>0</v>
      </c>
      <c r="T108" s="68">
        <v>0.33333333333333331</v>
      </c>
      <c r="U108" s="20" t="s">
        <v>276</v>
      </c>
    </row>
    <row r="109" spans="1:30" x14ac:dyDescent="0.25">
      <c r="A109" s="62" t="s">
        <v>175</v>
      </c>
      <c r="B109" s="68">
        <v>0</v>
      </c>
      <c r="C109" s="68">
        <v>0</v>
      </c>
      <c r="D109" s="68">
        <v>1</v>
      </c>
      <c r="E109" s="20" t="s">
        <v>277</v>
      </c>
      <c r="Q109" s="62" t="s">
        <v>175</v>
      </c>
      <c r="R109" s="68">
        <v>0</v>
      </c>
      <c r="S109" s="68">
        <v>0</v>
      </c>
      <c r="T109" s="68">
        <v>1</v>
      </c>
      <c r="U109" s="20" t="s">
        <v>277</v>
      </c>
    </row>
    <row r="110" spans="1:30" x14ac:dyDescent="0.25">
      <c r="A110" s="62" t="s">
        <v>213</v>
      </c>
      <c r="B110" s="68">
        <v>1</v>
      </c>
      <c r="C110" s="68">
        <v>0</v>
      </c>
      <c r="D110" s="68">
        <v>0</v>
      </c>
      <c r="E110" s="20" t="s">
        <v>276</v>
      </c>
      <c r="Q110" s="62" t="s">
        <v>213</v>
      </c>
      <c r="R110" s="68">
        <v>0.91666666666666663</v>
      </c>
      <c r="S110" s="68">
        <v>0</v>
      </c>
      <c r="T110" s="68">
        <v>8.3333333333333329E-2</v>
      </c>
      <c r="U110" s="20" t="s">
        <v>276</v>
      </c>
    </row>
    <row r="111" spans="1:30" x14ac:dyDescent="0.25">
      <c r="A111" s="62" t="s">
        <v>214</v>
      </c>
      <c r="B111" s="68">
        <v>1</v>
      </c>
      <c r="C111" s="68">
        <v>0</v>
      </c>
      <c r="D111" s="68">
        <v>0</v>
      </c>
      <c r="E111" s="20" t="s">
        <v>276</v>
      </c>
      <c r="Q111" s="62" t="s">
        <v>214</v>
      </c>
      <c r="R111" s="68">
        <v>0.91666666666666663</v>
      </c>
      <c r="S111" s="68">
        <v>0</v>
      </c>
      <c r="T111" s="68">
        <v>8.3333333333333329E-2</v>
      </c>
      <c r="U111" s="20" t="s">
        <v>276</v>
      </c>
    </row>
    <row r="117" spans="1:21" x14ac:dyDescent="0.25">
      <c r="A117" s="20" t="s">
        <v>280</v>
      </c>
      <c r="B117" t="s">
        <v>168</v>
      </c>
      <c r="C117" t="s">
        <v>169</v>
      </c>
      <c r="D117" t="s">
        <v>170</v>
      </c>
      <c r="E117" t="s">
        <v>267</v>
      </c>
      <c r="R117" t="s">
        <v>168</v>
      </c>
      <c r="S117" t="s">
        <v>169</v>
      </c>
      <c r="T117" t="s">
        <v>170</v>
      </c>
      <c r="U117" t="s">
        <v>267</v>
      </c>
    </row>
    <row r="118" spans="1:21" x14ac:dyDescent="0.25">
      <c r="A118" t="s">
        <v>263</v>
      </c>
      <c r="B118" s="68">
        <v>0.33333333333333331</v>
      </c>
      <c r="C118" s="68">
        <v>0.16666666666666666</v>
      </c>
      <c r="D118" s="68">
        <v>0.5</v>
      </c>
      <c r="E118" s="20" t="s">
        <v>281</v>
      </c>
      <c r="Q118" t="s">
        <v>263</v>
      </c>
      <c r="R118" s="68">
        <v>0.66666666666666663</v>
      </c>
      <c r="S118" s="68">
        <v>8.3333333333333329E-2</v>
      </c>
      <c r="T118" s="68">
        <v>0.25</v>
      </c>
      <c r="U118" s="20" t="s">
        <v>276</v>
      </c>
    </row>
    <row r="119" spans="1:21" x14ac:dyDescent="0.25">
      <c r="A119" t="s">
        <v>217</v>
      </c>
      <c r="B119" s="68">
        <v>0.25</v>
      </c>
      <c r="C119" s="68">
        <v>0.33333333333333331</v>
      </c>
      <c r="D119" s="68">
        <v>0.41666666666666669</v>
      </c>
      <c r="E119" s="20" t="s">
        <v>278</v>
      </c>
      <c r="Q119" t="s">
        <v>217</v>
      </c>
      <c r="R119" s="68">
        <v>0.5</v>
      </c>
      <c r="S119" s="68">
        <v>0.33333333333333331</v>
      </c>
      <c r="T119" s="68">
        <v>0.16666666666666666</v>
      </c>
      <c r="U119" s="20" t="s">
        <v>278</v>
      </c>
    </row>
    <row r="120" spans="1:21" x14ac:dyDescent="0.25">
      <c r="A120" t="s">
        <v>220</v>
      </c>
      <c r="B120" s="68">
        <v>0.58333333333333337</v>
      </c>
      <c r="C120" s="68">
        <v>0.25</v>
      </c>
      <c r="D120" s="68">
        <v>0.16666666666666666</v>
      </c>
      <c r="E120" s="20" t="s">
        <v>276</v>
      </c>
      <c r="Q120" t="s">
        <v>220</v>
      </c>
      <c r="R120" s="68">
        <v>0.75</v>
      </c>
      <c r="S120" s="68">
        <v>0.16666666666666666</v>
      </c>
      <c r="T120" s="68">
        <v>8.3333333333333329E-2</v>
      </c>
      <c r="U120" s="20" t="s">
        <v>276</v>
      </c>
    </row>
    <row r="121" spans="1:21" x14ac:dyDescent="0.25">
      <c r="A121" t="s">
        <v>282</v>
      </c>
      <c r="B121" s="68">
        <v>0.5</v>
      </c>
      <c r="C121" s="68">
        <v>0.25</v>
      </c>
      <c r="D121" s="68">
        <v>0.25</v>
      </c>
      <c r="E121" s="20" t="s">
        <v>278</v>
      </c>
      <c r="Q121" t="s">
        <v>282</v>
      </c>
      <c r="R121" s="68">
        <v>0.66666666666666663</v>
      </c>
      <c r="S121" s="68">
        <v>0</v>
      </c>
      <c r="T121" s="68">
        <v>0.33333333333333331</v>
      </c>
      <c r="U121" s="20" t="s">
        <v>276</v>
      </c>
    </row>
    <row r="122" spans="1:21" x14ac:dyDescent="0.25">
      <c r="A122" t="s">
        <v>283</v>
      </c>
      <c r="B122" s="68">
        <v>0.16666666666666666</v>
      </c>
      <c r="C122" s="68">
        <v>0.33333333333333331</v>
      </c>
      <c r="D122" s="68">
        <v>0.5</v>
      </c>
      <c r="E122" s="20" t="s">
        <v>281</v>
      </c>
      <c r="Q122" t="s">
        <v>283</v>
      </c>
      <c r="R122" s="68">
        <v>0.33333333333333331</v>
      </c>
      <c r="S122" s="68">
        <v>0.16666666666666666</v>
      </c>
      <c r="T122" s="68">
        <v>0.5</v>
      </c>
      <c r="U122" s="20" t="s">
        <v>281</v>
      </c>
    </row>
    <row r="129" spans="1:30" ht="23.25" x14ac:dyDescent="0.35">
      <c r="A129" s="92" t="s">
        <v>289</v>
      </c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</row>
    <row r="131" spans="1:30" x14ac:dyDescent="0.25">
      <c r="A131" s="91" t="s">
        <v>274</v>
      </c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72"/>
      <c r="Q131" s="91" t="s">
        <v>275</v>
      </c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  <c r="AC131" s="91"/>
      <c r="AD131" s="91"/>
    </row>
    <row r="132" spans="1:30" x14ac:dyDescent="0.25">
      <c r="A132" s="20" t="s">
        <v>279</v>
      </c>
      <c r="B132" t="s">
        <v>168</v>
      </c>
      <c r="C132" t="s">
        <v>169</v>
      </c>
      <c r="D132" t="s">
        <v>170</v>
      </c>
      <c r="E132" t="s">
        <v>267</v>
      </c>
      <c r="R132" t="s">
        <v>168</v>
      </c>
      <c r="S132" t="s">
        <v>169</v>
      </c>
      <c r="T132" t="s">
        <v>170</v>
      </c>
      <c r="U132" t="s">
        <v>267</v>
      </c>
    </row>
    <row r="133" spans="1:30" x14ac:dyDescent="0.25">
      <c r="A133" s="62" t="s">
        <v>171</v>
      </c>
      <c r="B133" s="68">
        <v>1</v>
      </c>
      <c r="C133" s="68">
        <v>0</v>
      </c>
      <c r="D133" s="68">
        <v>0</v>
      </c>
      <c r="E133" s="20" t="s">
        <v>276</v>
      </c>
      <c r="Q133" s="62" t="s">
        <v>171</v>
      </c>
      <c r="R133" s="68">
        <v>0.66666666666666663</v>
      </c>
      <c r="S133" s="68">
        <v>0</v>
      </c>
      <c r="T133" s="68">
        <v>0.33333333333333331</v>
      </c>
      <c r="U133" s="20" t="s">
        <v>276</v>
      </c>
    </row>
    <row r="134" spans="1:30" x14ac:dyDescent="0.25">
      <c r="A134" s="62" t="s">
        <v>172</v>
      </c>
      <c r="B134" s="68">
        <v>0.75</v>
      </c>
      <c r="C134" s="68">
        <v>0.25</v>
      </c>
      <c r="D134" s="68">
        <v>0</v>
      </c>
      <c r="E134" s="20" t="s">
        <v>276</v>
      </c>
      <c r="Q134" s="62" t="s">
        <v>172</v>
      </c>
      <c r="R134" s="68">
        <v>0.33333333333333331</v>
      </c>
      <c r="S134" s="68">
        <v>0.5</v>
      </c>
      <c r="T134" s="68">
        <v>0.16666666666666666</v>
      </c>
      <c r="U134" s="20" t="s">
        <v>278</v>
      </c>
    </row>
    <row r="135" spans="1:30" x14ac:dyDescent="0.25">
      <c r="A135" s="62" t="s">
        <v>173</v>
      </c>
      <c r="B135" s="68">
        <v>1</v>
      </c>
      <c r="C135" s="68">
        <v>0</v>
      </c>
      <c r="D135" s="68">
        <v>0</v>
      </c>
      <c r="E135" s="20" t="s">
        <v>276</v>
      </c>
      <c r="Q135" s="62" t="s">
        <v>173</v>
      </c>
      <c r="R135" s="68">
        <v>0.75</v>
      </c>
      <c r="S135" s="68">
        <v>0</v>
      </c>
      <c r="T135" s="68">
        <v>0.25</v>
      </c>
      <c r="U135" s="20" t="s">
        <v>276</v>
      </c>
    </row>
    <row r="136" spans="1:30" x14ac:dyDescent="0.25">
      <c r="A136" s="62" t="s">
        <v>176</v>
      </c>
      <c r="B136" s="68">
        <v>1</v>
      </c>
      <c r="C136" s="68">
        <v>0</v>
      </c>
      <c r="D136" s="68">
        <v>0</v>
      </c>
      <c r="E136" s="20" t="s">
        <v>276</v>
      </c>
      <c r="Q136" s="62" t="s">
        <v>176</v>
      </c>
      <c r="R136" s="68">
        <v>0.91666666666666663</v>
      </c>
      <c r="S136" s="68">
        <v>0</v>
      </c>
      <c r="T136" s="68">
        <v>8.3333333333333329E-2</v>
      </c>
      <c r="U136" s="20" t="s">
        <v>276</v>
      </c>
    </row>
    <row r="137" spans="1:30" x14ac:dyDescent="0.25">
      <c r="A137" s="62" t="s">
        <v>177</v>
      </c>
      <c r="B137" s="68">
        <v>0.66666666666666663</v>
      </c>
      <c r="C137" s="68">
        <v>0.25</v>
      </c>
      <c r="D137" s="68">
        <v>8.3333333333333329E-2</v>
      </c>
      <c r="E137" s="20" t="s">
        <v>276</v>
      </c>
      <c r="Q137" s="62" t="s">
        <v>177</v>
      </c>
      <c r="R137" s="68">
        <v>0.75</v>
      </c>
      <c r="S137" s="68">
        <v>8.3333333333333329E-2</v>
      </c>
      <c r="T137" s="68">
        <v>0.16666666666666666</v>
      </c>
      <c r="U137" s="20" t="s">
        <v>276</v>
      </c>
    </row>
    <row r="138" spans="1:30" x14ac:dyDescent="0.25">
      <c r="A138" s="62" t="s">
        <v>178</v>
      </c>
      <c r="B138" s="68">
        <v>0.41666666666666669</v>
      </c>
      <c r="C138" s="68">
        <v>0.16666666666666666</v>
      </c>
      <c r="D138" s="68">
        <v>0.41666666666666669</v>
      </c>
      <c r="E138" s="20" t="s">
        <v>278</v>
      </c>
      <c r="Q138" s="62" t="s">
        <v>178</v>
      </c>
      <c r="R138" s="68">
        <v>0.41666666666666669</v>
      </c>
      <c r="S138" s="68">
        <v>0</v>
      </c>
      <c r="T138" s="68">
        <v>0.58333333333333337</v>
      </c>
      <c r="U138" s="20" t="s">
        <v>277</v>
      </c>
    </row>
    <row r="139" spans="1:30" x14ac:dyDescent="0.25">
      <c r="A139" s="62" t="s">
        <v>179</v>
      </c>
      <c r="B139" s="68">
        <v>0.75</v>
      </c>
      <c r="C139" s="68">
        <v>0.25</v>
      </c>
      <c r="D139" s="68">
        <v>0</v>
      </c>
      <c r="E139" s="20" t="s">
        <v>276</v>
      </c>
      <c r="Q139" s="62" t="s">
        <v>179</v>
      </c>
      <c r="R139" s="68">
        <v>0.83333333333333337</v>
      </c>
      <c r="S139" s="68">
        <v>8.3333333333333329E-2</v>
      </c>
      <c r="T139" s="68">
        <v>8.3333333333333329E-2</v>
      </c>
      <c r="U139" s="20" t="s">
        <v>276</v>
      </c>
    </row>
    <row r="140" spans="1:30" x14ac:dyDescent="0.25">
      <c r="A140" s="62" t="s">
        <v>174</v>
      </c>
      <c r="B140" s="68">
        <v>1</v>
      </c>
      <c r="C140" s="68">
        <v>0</v>
      </c>
      <c r="D140" s="68">
        <v>0</v>
      </c>
      <c r="E140" s="20" t="s">
        <v>276</v>
      </c>
      <c r="Q140" s="62" t="s">
        <v>174</v>
      </c>
      <c r="R140" s="68">
        <v>0.66666666666666663</v>
      </c>
      <c r="S140" s="68">
        <v>0</v>
      </c>
      <c r="T140" s="68">
        <v>0.33333333333333331</v>
      </c>
      <c r="U140" s="20" t="s">
        <v>276</v>
      </c>
    </row>
    <row r="141" spans="1:30" x14ac:dyDescent="0.25">
      <c r="A141" s="62" t="s">
        <v>175</v>
      </c>
      <c r="B141" s="68">
        <v>0.75</v>
      </c>
      <c r="C141" s="68">
        <v>0.25</v>
      </c>
      <c r="D141" s="68">
        <v>0</v>
      </c>
      <c r="E141" s="20" t="s">
        <v>276</v>
      </c>
      <c r="Q141" s="62" t="s">
        <v>175</v>
      </c>
      <c r="R141" s="68">
        <v>0.58333333333333337</v>
      </c>
      <c r="S141" s="68">
        <v>0.33333333333333331</v>
      </c>
      <c r="T141" s="68">
        <v>8.3333333333333329E-2</v>
      </c>
      <c r="U141" s="20" t="s">
        <v>276</v>
      </c>
    </row>
    <row r="142" spans="1:30" x14ac:dyDescent="0.25">
      <c r="A142" s="62" t="s">
        <v>213</v>
      </c>
      <c r="B142" s="68">
        <v>1</v>
      </c>
      <c r="C142" s="68">
        <v>0</v>
      </c>
      <c r="D142" s="68">
        <v>0</v>
      </c>
      <c r="E142" s="20" t="s">
        <v>276</v>
      </c>
      <c r="Q142" s="62" t="s">
        <v>213</v>
      </c>
      <c r="R142" s="68">
        <v>0.91666666666666663</v>
      </c>
      <c r="S142" s="68">
        <v>0</v>
      </c>
      <c r="T142" s="68">
        <v>8.3333333333333329E-2</v>
      </c>
      <c r="U142" s="20" t="s">
        <v>276</v>
      </c>
    </row>
    <row r="143" spans="1:30" x14ac:dyDescent="0.25">
      <c r="A143" s="62" t="s">
        <v>214</v>
      </c>
      <c r="B143" s="68">
        <v>1</v>
      </c>
      <c r="C143" s="68">
        <v>0</v>
      </c>
      <c r="D143" s="68">
        <v>0</v>
      </c>
      <c r="E143" s="20" t="s">
        <v>276</v>
      </c>
      <c r="Q143" s="62" t="s">
        <v>214</v>
      </c>
      <c r="R143" s="68">
        <v>0.91666666666666663</v>
      </c>
      <c r="S143" s="68">
        <v>0</v>
      </c>
      <c r="T143" s="68">
        <v>8.3333333333333329E-2</v>
      </c>
      <c r="U143" s="20" t="s">
        <v>276</v>
      </c>
    </row>
    <row r="149" spans="1:21" x14ac:dyDescent="0.25">
      <c r="A149" s="20" t="s">
        <v>280</v>
      </c>
      <c r="B149" t="s">
        <v>168</v>
      </c>
      <c r="C149" t="s">
        <v>169</v>
      </c>
      <c r="D149" t="s">
        <v>170</v>
      </c>
      <c r="E149" t="s">
        <v>267</v>
      </c>
      <c r="R149" t="s">
        <v>168</v>
      </c>
      <c r="S149" t="s">
        <v>169</v>
      </c>
      <c r="T149" t="s">
        <v>170</v>
      </c>
      <c r="U149" t="s">
        <v>267</v>
      </c>
    </row>
    <row r="150" spans="1:21" x14ac:dyDescent="0.25">
      <c r="A150" t="s">
        <v>263</v>
      </c>
      <c r="B150" s="68">
        <v>1</v>
      </c>
      <c r="C150" s="68">
        <v>0</v>
      </c>
      <c r="D150" s="68">
        <v>0</v>
      </c>
      <c r="E150" s="20" t="s">
        <v>276</v>
      </c>
      <c r="Q150" t="s">
        <v>263</v>
      </c>
      <c r="R150" s="68">
        <v>0.41666666666666669</v>
      </c>
      <c r="S150" s="68">
        <v>0.58333333333333337</v>
      </c>
      <c r="T150" s="68">
        <v>0</v>
      </c>
      <c r="U150" s="20" t="s">
        <v>285</v>
      </c>
    </row>
    <row r="151" spans="1:21" x14ac:dyDescent="0.25">
      <c r="A151" t="s">
        <v>217</v>
      </c>
      <c r="B151" s="68">
        <v>0.83333333333333337</v>
      </c>
      <c r="C151" s="68">
        <v>0.16666666666666666</v>
      </c>
      <c r="D151" s="68">
        <v>0</v>
      </c>
      <c r="E151" s="20" t="s">
        <v>276</v>
      </c>
      <c r="Q151" t="s">
        <v>217</v>
      </c>
      <c r="R151" s="68">
        <v>0.75</v>
      </c>
      <c r="S151" s="68">
        <v>0.25</v>
      </c>
      <c r="T151" s="68">
        <v>0</v>
      </c>
      <c r="U151" s="20" t="s">
        <v>276</v>
      </c>
    </row>
    <row r="152" spans="1:21" x14ac:dyDescent="0.25">
      <c r="A152" t="s">
        <v>220</v>
      </c>
      <c r="B152" s="68">
        <v>0.25</v>
      </c>
      <c r="C152" s="68">
        <v>0.41666666666666669</v>
      </c>
      <c r="D152" s="68">
        <v>0.33333333333333331</v>
      </c>
      <c r="E152" s="20" t="s">
        <v>278</v>
      </c>
      <c r="Q152" t="s">
        <v>220</v>
      </c>
      <c r="R152" s="68">
        <v>0.91666666666666663</v>
      </c>
      <c r="S152" s="68">
        <v>8.3333333333333329E-2</v>
      </c>
      <c r="T152" s="68">
        <v>0</v>
      </c>
      <c r="U152" s="20" t="s">
        <v>276</v>
      </c>
    </row>
    <row r="153" spans="1:21" x14ac:dyDescent="0.25">
      <c r="A153" t="s">
        <v>282</v>
      </c>
      <c r="B153" s="68">
        <v>0.16666666666666666</v>
      </c>
      <c r="C153" s="68">
        <v>0.83333333333333337</v>
      </c>
      <c r="D153" s="68">
        <v>0</v>
      </c>
      <c r="E153" s="20" t="s">
        <v>285</v>
      </c>
      <c r="Q153" t="s">
        <v>282</v>
      </c>
      <c r="R153" s="68">
        <v>1</v>
      </c>
      <c r="S153" s="68">
        <v>0</v>
      </c>
      <c r="T153" s="68">
        <v>0</v>
      </c>
      <c r="U153" s="20" t="s">
        <v>276</v>
      </c>
    </row>
    <row r="154" spans="1:21" x14ac:dyDescent="0.25">
      <c r="A154" t="s">
        <v>283</v>
      </c>
      <c r="B154" s="68">
        <v>0.25</v>
      </c>
      <c r="C154" s="68">
        <v>0.33333333333333331</v>
      </c>
      <c r="D154" s="68">
        <v>0.41666666666666669</v>
      </c>
      <c r="E154" s="20" t="s">
        <v>278</v>
      </c>
      <c r="Q154" t="s">
        <v>283</v>
      </c>
      <c r="R154" s="68">
        <v>0.91666666666666663</v>
      </c>
      <c r="S154" s="68">
        <v>8.3333333333333329E-2</v>
      </c>
      <c r="T154" s="68">
        <v>0</v>
      </c>
      <c r="U154" s="20" t="s">
        <v>276</v>
      </c>
    </row>
    <row r="157" spans="1:21" x14ac:dyDescent="0.25">
      <c r="A157" s="94">
        <v>0.33403935185185185</v>
      </c>
    </row>
    <row r="172" spans="70:70" x14ac:dyDescent="0.25">
      <c r="BR172" t="s">
        <v>295</v>
      </c>
    </row>
  </sheetData>
  <mergeCells count="15">
    <mergeCell ref="A1:AD1"/>
    <mergeCell ref="A33:AD33"/>
    <mergeCell ref="A35:N35"/>
    <mergeCell ref="Q35:AD35"/>
    <mergeCell ref="A65:AD65"/>
    <mergeCell ref="A3:N3"/>
    <mergeCell ref="Q3:AD3"/>
    <mergeCell ref="A131:N131"/>
    <mergeCell ref="Q131:AD131"/>
    <mergeCell ref="A67:N67"/>
    <mergeCell ref="Q67:AD67"/>
    <mergeCell ref="A97:AD97"/>
    <mergeCell ref="A99:N99"/>
    <mergeCell ref="Q99:AD99"/>
    <mergeCell ref="A129:AD12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563F6-99A6-4401-950A-D346AD232483}">
  <dimension ref="A1:EC335"/>
  <sheetViews>
    <sheetView topLeftCell="A251" zoomScale="73" zoomScaleNormal="73" workbookViewId="0">
      <selection activeCell="O261" sqref="O261"/>
    </sheetView>
  </sheetViews>
  <sheetFormatPr defaultRowHeight="15" x14ac:dyDescent="0.25"/>
  <cols>
    <col min="1" max="1" width="23" bestFit="1" customWidth="1"/>
    <col min="2" max="13" width="9.140625" customWidth="1"/>
    <col min="15" max="15" width="9.7109375" bestFit="1" customWidth="1"/>
    <col min="16" max="16" width="11.5703125" bestFit="1" customWidth="1"/>
    <col min="17" max="17" width="10.85546875" bestFit="1" customWidth="1"/>
    <col min="18" max="18" width="9.7109375" bestFit="1" customWidth="1"/>
    <col min="20" max="20" width="0.140625" customWidth="1"/>
    <col min="45" max="45" width="20.5703125" bestFit="1" customWidth="1"/>
    <col min="59" max="59" width="9.85546875" bestFit="1" customWidth="1"/>
  </cols>
  <sheetData>
    <row r="1" spans="1:82" x14ac:dyDescent="0.25">
      <c r="O1" s="19" t="s">
        <v>117</v>
      </c>
      <c r="P1" s="19" t="s">
        <v>118</v>
      </c>
      <c r="Q1" s="19" t="s">
        <v>119</v>
      </c>
      <c r="R1" s="19" t="s">
        <v>120</v>
      </c>
      <c r="S1" s="19" t="s">
        <v>121</v>
      </c>
      <c r="T1" s="19" t="s">
        <v>145</v>
      </c>
      <c r="U1" s="19" t="s">
        <v>146</v>
      </c>
      <c r="V1" s="19" t="s">
        <v>147</v>
      </c>
      <c r="W1" s="19" t="s">
        <v>122</v>
      </c>
      <c r="X1" s="19" t="s">
        <v>123</v>
      </c>
      <c r="Y1" s="19" t="s">
        <v>124</v>
      </c>
      <c r="Z1" s="19" t="s">
        <v>125</v>
      </c>
      <c r="AA1" s="19" t="s">
        <v>126</v>
      </c>
      <c r="AB1" s="19" t="s">
        <v>127</v>
      </c>
    </row>
    <row r="2" spans="1:82" x14ac:dyDescent="0.25">
      <c r="O2" s="19">
        <v>410730</v>
      </c>
      <c r="P2" s="19">
        <v>-35.590000000000003</v>
      </c>
      <c r="Q2" s="19">
        <v>148.82</v>
      </c>
      <c r="R2" s="55" t="s">
        <v>31</v>
      </c>
      <c r="S2" s="19">
        <v>130</v>
      </c>
      <c r="T2" s="19">
        <v>19630705</v>
      </c>
      <c r="U2" s="19">
        <v>20190228</v>
      </c>
      <c r="V2" s="19">
        <f>2018 - 1964+1</f>
        <v>55</v>
      </c>
      <c r="W2" s="19">
        <v>1015.79</v>
      </c>
      <c r="X2" s="19">
        <v>1.784</v>
      </c>
      <c r="Y2" s="19">
        <v>66.725999999999999</v>
      </c>
      <c r="Z2" s="19">
        <v>1.216</v>
      </c>
      <c r="AA2" s="19">
        <v>0.73599999999999999</v>
      </c>
      <c r="AB2" s="19">
        <v>70317</v>
      </c>
    </row>
    <row r="3" spans="1:82" x14ac:dyDescent="0.25">
      <c r="O3" s="19">
        <v>215004</v>
      </c>
      <c r="P3" s="19">
        <v>-35.15</v>
      </c>
      <c r="Q3" s="19">
        <v>150.03</v>
      </c>
      <c r="R3" s="55" t="s">
        <v>40</v>
      </c>
      <c r="S3" s="19">
        <v>165.6</v>
      </c>
      <c r="T3" s="19">
        <v>19500101</v>
      </c>
      <c r="U3" s="19">
        <v>20190228</v>
      </c>
      <c r="V3" s="19">
        <f>2018-1950+1</f>
        <v>69</v>
      </c>
      <c r="W3" s="19">
        <v>33.924999999999997</v>
      </c>
      <c r="X3" s="19">
        <v>0.79</v>
      </c>
      <c r="Y3" s="19">
        <v>28.835999999999999</v>
      </c>
      <c r="Z3" s="19">
        <v>1.2250000000000001</v>
      </c>
      <c r="AA3" s="19">
        <v>0.72099999999999997</v>
      </c>
      <c r="AB3" s="19">
        <v>69049</v>
      </c>
    </row>
    <row r="4" spans="1:82" x14ac:dyDescent="0.25">
      <c r="O4" s="19" t="s">
        <v>133</v>
      </c>
      <c r="P4" s="19">
        <v>-27.6</v>
      </c>
      <c r="Q4" s="19">
        <v>152.69</v>
      </c>
      <c r="R4" s="55" t="s">
        <v>132</v>
      </c>
      <c r="S4" s="19">
        <v>628.1</v>
      </c>
      <c r="T4" s="19">
        <v>19611003</v>
      </c>
      <c r="U4" s="19">
        <v>20190228</v>
      </c>
      <c r="V4" s="19">
        <f>2018-1962+1</f>
        <v>57</v>
      </c>
      <c r="W4" s="19">
        <v>162.38999999999999</v>
      </c>
      <c r="X4" s="19">
        <v>0.24199999999999999</v>
      </c>
      <c r="Y4" s="19">
        <v>12.68</v>
      </c>
      <c r="Z4" s="19">
        <v>1.427</v>
      </c>
      <c r="AA4" s="19">
        <v>0.76400000000000001</v>
      </c>
      <c r="AB4" s="19">
        <v>40004</v>
      </c>
    </row>
    <row r="5" spans="1:82" x14ac:dyDescent="0.25">
      <c r="O5" s="19" t="s">
        <v>134</v>
      </c>
      <c r="P5" s="19">
        <v>-26.3</v>
      </c>
      <c r="Q5" s="19">
        <v>152.04</v>
      </c>
      <c r="R5" s="55" t="s">
        <v>132</v>
      </c>
      <c r="S5" s="19">
        <v>646.6</v>
      </c>
      <c r="T5" s="19">
        <v>19641002</v>
      </c>
      <c r="U5" s="19">
        <v>20190228</v>
      </c>
      <c r="V5" s="19">
        <f>2018-1964+1</f>
        <v>55</v>
      </c>
      <c r="W5" s="19">
        <v>149.905</v>
      </c>
      <c r="X5" s="19">
        <v>0.23200000000000001</v>
      </c>
      <c r="Y5" s="19">
        <v>13.736000000000001</v>
      </c>
      <c r="Z5" s="19">
        <v>1.6910000000000001</v>
      </c>
      <c r="AA5" s="19">
        <v>0.70899999999999996</v>
      </c>
      <c r="AB5" s="19">
        <v>40010</v>
      </c>
    </row>
    <row r="6" spans="1:82" x14ac:dyDescent="0.25">
      <c r="O6" s="19">
        <v>405219</v>
      </c>
      <c r="P6" s="19">
        <v>-37.33</v>
      </c>
      <c r="Q6" s="19">
        <v>146.13</v>
      </c>
      <c r="R6" s="55" t="s">
        <v>138</v>
      </c>
      <c r="S6" s="19">
        <v>700.2</v>
      </c>
      <c r="T6" s="19">
        <v>19671214</v>
      </c>
      <c r="U6" s="19">
        <v>20190228</v>
      </c>
      <c r="V6" s="19">
        <f>2018-1968+1</f>
        <v>51</v>
      </c>
      <c r="W6" s="19">
        <v>358.71699999999998</v>
      </c>
      <c r="X6" s="19">
        <v>1.093</v>
      </c>
      <c r="Y6" s="19">
        <v>145.23599999999999</v>
      </c>
      <c r="Z6" s="19">
        <v>2.21</v>
      </c>
      <c r="AA6" s="19">
        <v>0.82799999999999996</v>
      </c>
      <c r="AB6" s="19">
        <v>83017</v>
      </c>
      <c r="BX6" t="s">
        <v>235</v>
      </c>
      <c r="BY6" t="s">
        <v>237</v>
      </c>
      <c r="CC6" t="s">
        <v>234</v>
      </c>
      <c r="CD6" t="s">
        <v>238</v>
      </c>
    </row>
    <row r="7" spans="1:82" x14ac:dyDescent="0.25">
      <c r="O7" s="19">
        <v>403214</v>
      </c>
      <c r="P7" s="19">
        <v>-36.58</v>
      </c>
      <c r="Q7" s="19">
        <v>146.82</v>
      </c>
      <c r="R7" s="55" t="s">
        <v>138</v>
      </c>
      <c r="S7" s="19">
        <v>138</v>
      </c>
      <c r="T7" s="19">
        <v>19610630</v>
      </c>
      <c r="U7" s="19">
        <v>20190228</v>
      </c>
      <c r="V7" s="19">
        <f>2018-1962+1</f>
        <v>57</v>
      </c>
      <c r="W7" s="19">
        <v>456.03100000000001</v>
      </c>
      <c r="X7" s="19">
        <v>-2.6429999999999998</v>
      </c>
      <c r="Y7" s="19">
        <v>76.491</v>
      </c>
      <c r="Z7" s="19">
        <v>1.099</v>
      </c>
      <c r="AA7" s="19">
        <v>0.77500000000000002</v>
      </c>
      <c r="AB7" s="19">
        <v>83057</v>
      </c>
    </row>
    <row r="8" spans="1:82" x14ac:dyDescent="0.25">
      <c r="O8" s="19">
        <v>314207</v>
      </c>
      <c r="P8" s="19">
        <v>-41.25</v>
      </c>
      <c r="Q8" s="19">
        <v>146.09</v>
      </c>
      <c r="R8" s="55" t="s">
        <v>139</v>
      </c>
      <c r="S8" s="19">
        <v>499.3</v>
      </c>
      <c r="T8" s="19">
        <v>19630620</v>
      </c>
      <c r="U8" s="19">
        <v>20190228</v>
      </c>
      <c r="V8" s="19">
        <f>2018-1964+1</f>
        <v>55</v>
      </c>
      <c r="W8" s="19">
        <v>479.09100000000001</v>
      </c>
      <c r="X8" s="19">
        <v>2.1589999999999998</v>
      </c>
      <c r="Y8" s="19">
        <v>26.535</v>
      </c>
      <c r="Z8" s="19">
        <v>1.34</v>
      </c>
      <c r="AA8" s="19">
        <v>0.72</v>
      </c>
      <c r="AB8" s="19">
        <v>91017</v>
      </c>
    </row>
    <row r="9" spans="1:82" x14ac:dyDescent="0.25">
      <c r="O9" s="19" t="s">
        <v>140</v>
      </c>
      <c r="P9" s="19">
        <v>-35.1</v>
      </c>
      <c r="Q9" s="19">
        <v>138.66999999999999</v>
      </c>
      <c r="R9" s="55" t="s">
        <v>141</v>
      </c>
      <c r="S9" s="19">
        <v>29</v>
      </c>
      <c r="T9" s="19">
        <v>19690329</v>
      </c>
      <c r="U9" s="19">
        <v>20190228</v>
      </c>
      <c r="V9" s="19">
        <f>2018-1970+1</f>
        <v>49</v>
      </c>
      <c r="W9" s="19">
        <v>349.66800000000001</v>
      </c>
      <c r="X9" s="19">
        <v>-0.56799999999999995</v>
      </c>
      <c r="Y9" s="19">
        <v>16.78</v>
      </c>
      <c r="Z9" s="19">
        <v>1.131</v>
      </c>
      <c r="AA9" s="19">
        <v>0.75900000000000001</v>
      </c>
      <c r="AB9" s="19">
        <v>23734</v>
      </c>
    </row>
    <row r="10" spans="1:82" x14ac:dyDescent="0.25">
      <c r="O10" s="19">
        <v>613002</v>
      </c>
      <c r="P10" s="19">
        <v>-33.090000000000003</v>
      </c>
      <c r="Q10" s="19">
        <v>116.04</v>
      </c>
      <c r="R10" s="55" t="s">
        <v>144</v>
      </c>
      <c r="S10" s="19">
        <v>148</v>
      </c>
      <c r="T10" s="19">
        <v>19700320</v>
      </c>
      <c r="U10" s="19">
        <v>20190228</v>
      </c>
      <c r="V10" s="19">
        <f>2018-1971+1</f>
        <v>48</v>
      </c>
      <c r="W10" s="19">
        <v>2520.154</v>
      </c>
      <c r="X10" s="19">
        <v>1.083</v>
      </c>
      <c r="Y10" s="19">
        <v>26.776</v>
      </c>
      <c r="Z10" s="19">
        <v>1.859</v>
      </c>
      <c r="AA10" s="19">
        <v>0.82</v>
      </c>
      <c r="AB10" s="19">
        <v>9580</v>
      </c>
    </row>
    <row r="13" spans="1:82" x14ac:dyDescent="0.25">
      <c r="Y13" t="s">
        <v>205</v>
      </c>
    </row>
    <row r="14" spans="1:82" x14ac:dyDescent="0.25">
      <c r="A14" s="20" t="s">
        <v>193</v>
      </c>
      <c r="B14" t="s">
        <v>180</v>
      </c>
      <c r="C14" t="s">
        <v>181</v>
      </c>
      <c r="D14" t="s">
        <v>182</v>
      </c>
      <c r="E14" t="s">
        <v>183</v>
      </c>
      <c r="F14" t="s">
        <v>184</v>
      </c>
      <c r="G14" t="s">
        <v>185</v>
      </c>
      <c r="H14" t="s">
        <v>186</v>
      </c>
      <c r="I14" t="s">
        <v>187</v>
      </c>
      <c r="J14" t="s">
        <v>188</v>
      </c>
      <c r="K14" t="s">
        <v>189</v>
      </c>
      <c r="L14" t="s">
        <v>190</v>
      </c>
      <c r="M14" t="s">
        <v>191</v>
      </c>
      <c r="O14" t="s">
        <v>90</v>
      </c>
    </row>
    <row r="15" spans="1:82" x14ac:dyDescent="0.25">
      <c r="A15" t="s">
        <v>171</v>
      </c>
      <c r="B15" s="47" t="s">
        <v>168</v>
      </c>
      <c r="C15" s="47" t="s">
        <v>168</v>
      </c>
      <c r="D15" s="47" t="s">
        <v>168</v>
      </c>
      <c r="E15" s="47" t="s">
        <v>168</v>
      </c>
      <c r="F15" s="47" t="s">
        <v>168</v>
      </c>
      <c r="G15" s="47" t="s">
        <v>168</v>
      </c>
      <c r="H15" s="47" t="s">
        <v>168</v>
      </c>
      <c r="I15" s="47" t="s">
        <v>168</v>
      </c>
      <c r="J15" s="47" t="s">
        <v>168</v>
      </c>
      <c r="K15" s="47" t="s">
        <v>168</v>
      </c>
      <c r="L15" s="47" t="s">
        <v>168</v>
      </c>
      <c r="M15" s="47" t="s">
        <v>168</v>
      </c>
      <c r="O15" s="47" t="s">
        <v>168</v>
      </c>
      <c r="AS15" s="20" t="s">
        <v>222</v>
      </c>
      <c r="AT15" s="20" t="s">
        <v>180</v>
      </c>
      <c r="AU15" s="20" t="s">
        <v>181</v>
      </c>
      <c r="AV15" s="20" t="s">
        <v>182</v>
      </c>
      <c r="AW15" s="20" t="s">
        <v>183</v>
      </c>
      <c r="AX15" s="20" t="s">
        <v>184</v>
      </c>
      <c r="AY15" s="20" t="s">
        <v>185</v>
      </c>
      <c r="AZ15" s="20" t="s">
        <v>186</v>
      </c>
      <c r="BA15" s="20" t="s">
        <v>187</v>
      </c>
      <c r="BB15" s="20" t="s">
        <v>188</v>
      </c>
      <c r="BC15" s="20" t="s">
        <v>189</v>
      </c>
      <c r="BD15" s="20" t="s">
        <v>190</v>
      </c>
      <c r="BE15" s="20" t="s">
        <v>191</v>
      </c>
      <c r="BG15" s="20" t="s">
        <v>90</v>
      </c>
    </row>
    <row r="16" spans="1:82" x14ac:dyDescent="0.25">
      <c r="A16" t="s">
        <v>172</v>
      </c>
      <c r="B16" s="48" t="s">
        <v>168</v>
      </c>
      <c r="C16" s="48" t="s">
        <v>168</v>
      </c>
      <c r="D16" s="48" t="s">
        <v>168</v>
      </c>
      <c r="E16" s="48" t="s">
        <v>168</v>
      </c>
      <c r="F16" s="48" t="s">
        <v>168</v>
      </c>
      <c r="G16" s="48" t="s">
        <v>168</v>
      </c>
      <c r="H16" s="49" t="s">
        <v>169</v>
      </c>
      <c r="I16" s="48" t="s">
        <v>168</v>
      </c>
      <c r="J16" s="48" t="s">
        <v>168</v>
      </c>
      <c r="K16" s="48" t="s">
        <v>168</v>
      </c>
      <c r="L16" s="48" t="s">
        <v>168</v>
      </c>
      <c r="M16" s="48" t="s">
        <v>168</v>
      </c>
      <c r="O16" s="48" t="s">
        <v>168</v>
      </c>
      <c r="AS16" t="s">
        <v>215</v>
      </c>
      <c r="AT16" s="46" t="s">
        <v>170</v>
      </c>
      <c r="AU16" s="53" t="s">
        <v>169</v>
      </c>
      <c r="AV16" s="53" t="s">
        <v>169</v>
      </c>
      <c r="AW16" s="53" t="s">
        <v>169</v>
      </c>
      <c r="AX16" s="46" t="s">
        <v>170</v>
      </c>
      <c r="AY16" s="46" t="s">
        <v>170</v>
      </c>
      <c r="AZ16" s="46" t="s">
        <v>170</v>
      </c>
      <c r="BA16" s="46" t="s">
        <v>170</v>
      </c>
      <c r="BB16" s="46" t="s">
        <v>170</v>
      </c>
      <c r="BC16" s="46" t="s">
        <v>170</v>
      </c>
      <c r="BD16" s="46" t="s">
        <v>170</v>
      </c>
      <c r="BE16" s="46" t="s">
        <v>170</v>
      </c>
      <c r="BG16" s="46" t="s">
        <v>170</v>
      </c>
    </row>
    <row r="17" spans="1:59" x14ac:dyDescent="0.25">
      <c r="A17" t="s">
        <v>173</v>
      </c>
      <c r="B17" s="48" t="s">
        <v>168</v>
      </c>
      <c r="C17" s="48" t="s">
        <v>168</v>
      </c>
      <c r="D17" s="48" t="s">
        <v>168</v>
      </c>
      <c r="E17" s="48" t="s">
        <v>168</v>
      </c>
      <c r="F17" s="48" t="s">
        <v>168</v>
      </c>
      <c r="G17" s="48" t="s">
        <v>168</v>
      </c>
      <c r="H17" s="48" t="s">
        <v>168</v>
      </c>
      <c r="I17" s="48" t="s">
        <v>168</v>
      </c>
      <c r="J17" s="48" t="s">
        <v>168</v>
      </c>
      <c r="K17" s="48" t="s">
        <v>168</v>
      </c>
      <c r="L17" s="48" t="s">
        <v>168</v>
      </c>
      <c r="M17" s="48" t="s">
        <v>168</v>
      </c>
      <c r="O17" s="48" t="s">
        <v>168</v>
      </c>
      <c r="AS17" t="s">
        <v>216</v>
      </c>
      <c r="AT17" s="53" t="s">
        <v>169</v>
      </c>
      <c r="AU17" s="53" t="s">
        <v>169</v>
      </c>
      <c r="AV17" s="46" t="s">
        <v>170</v>
      </c>
      <c r="AW17" s="53" t="s">
        <v>169</v>
      </c>
      <c r="AX17" s="53" t="s">
        <v>169</v>
      </c>
      <c r="AY17" s="53" t="s">
        <v>169</v>
      </c>
      <c r="AZ17" s="46" t="s">
        <v>170</v>
      </c>
      <c r="BA17" s="53" t="s">
        <v>169</v>
      </c>
      <c r="BB17" s="53" t="s">
        <v>169</v>
      </c>
      <c r="BC17" s="46" t="s">
        <v>170</v>
      </c>
      <c r="BD17" s="46" t="s">
        <v>170</v>
      </c>
      <c r="BE17" s="46" t="s">
        <v>170</v>
      </c>
      <c r="BG17" s="53" t="s">
        <v>169</v>
      </c>
    </row>
    <row r="18" spans="1:59" x14ac:dyDescent="0.25">
      <c r="A18" t="s">
        <v>174</v>
      </c>
      <c r="B18" s="48" t="s">
        <v>168</v>
      </c>
      <c r="C18" s="48" t="s">
        <v>168</v>
      </c>
      <c r="D18" s="48" t="s">
        <v>168</v>
      </c>
      <c r="E18" s="48" t="s">
        <v>168</v>
      </c>
      <c r="F18" s="48" t="s">
        <v>168</v>
      </c>
      <c r="G18" s="48" t="s">
        <v>168</v>
      </c>
      <c r="H18" s="48" t="s">
        <v>168</v>
      </c>
      <c r="I18" s="48" t="s">
        <v>168</v>
      </c>
      <c r="J18" s="48" t="s">
        <v>168</v>
      </c>
      <c r="K18" s="48" t="s">
        <v>168</v>
      </c>
      <c r="L18" s="48" t="s">
        <v>168</v>
      </c>
      <c r="M18" s="48" t="s">
        <v>168</v>
      </c>
      <c r="O18" s="48" t="s">
        <v>168</v>
      </c>
      <c r="AS18" t="s">
        <v>217</v>
      </c>
      <c r="AT18" s="48" t="s">
        <v>168</v>
      </c>
      <c r="AU18" s="48" t="s">
        <v>168</v>
      </c>
      <c r="AV18" s="48" t="s">
        <v>168</v>
      </c>
      <c r="AW18" s="48" t="s">
        <v>168</v>
      </c>
      <c r="AX18" s="48" t="s">
        <v>168</v>
      </c>
      <c r="AY18" s="48" t="s">
        <v>168</v>
      </c>
      <c r="AZ18" s="48" t="s">
        <v>168</v>
      </c>
      <c r="BA18" s="48" t="s">
        <v>168</v>
      </c>
      <c r="BB18" s="48" t="s">
        <v>168</v>
      </c>
      <c r="BC18" s="48" t="s">
        <v>168</v>
      </c>
      <c r="BD18" s="48" t="s">
        <v>168</v>
      </c>
      <c r="BE18" s="48" t="s">
        <v>168</v>
      </c>
      <c r="BG18" s="48" t="s">
        <v>168</v>
      </c>
    </row>
    <row r="19" spans="1:59" x14ac:dyDescent="0.25">
      <c r="A19" t="s">
        <v>175</v>
      </c>
      <c r="B19" s="46" t="s">
        <v>170</v>
      </c>
      <c r="C19" s="46" t="s">
        <v>170</v>
      </c>
      <c r="D19" s="46" t="s">
        <v>170</v>
      </c>
      <c r="E19" s="46" t="s">
        <v>170</v>
      </c>
      <c r="F19" s="46" t="s">
        <v>170</v>
      </c>
      <c r="G19" s="46" t="s">
        <v>170</v>
      </c>
      <c r="H19" s="46" t="s">
        <v>170</v>
      </c>
      <c r="I19" s="46" t="s">
        <v>170</v>
      </c>
      <c r="J19" s="49" t="s">
        <v>169</v>
      </c>
      <c r="K19" s="46" t="s">
        <v>170</v>
      </c>
      <c r="L19" s="49" t="s">
        <v>169</v>
      </c>
      <c r="M19" s="46" t="s">
        <v>170</v>
      </c>
      <c r="O19" s="46" t="s">
        <v>170</v>
      </c>
      <c r="AS19" t="s">
        <v>218</v>
      </c>
      <c r="AT19" s="48" t="s">
        <v>168</v>
      </c>
      <c r="AU19" s="53" t="s">
        <v>169</v>
      </c>
      <c r="AV19" s="46" t="s">
        <v>170</v>
      </c>
      <c r="AW19" s="53" t="s">
        <v>169</v>
      </c>
      <c r="AX19" s="53" t="s">
        <v>169</v>
      </c>
      <c r="AY19" s="53" t="s">
        <v>169</v>
      </c>
      <c r="AZ19" s="48" t="s">
        <v>168</v>
      </c>
      <c r="BA19" s="53" t="s">
        <v>169</v>
      </c>
      <c r="BB19" s="46" t="s">
        <v>170</v>
      </c>
      <c r="BC19" s="53" t="s">
        <v>169</v>
      </c>
      <c r="BD19" s="46" t="s">
        <v>170</v>
      </c>
      <c r="BE19" s="46" t="s">
        <v>170</v>
      </c>
      <c r="BG19" s="50" t="s">
        <v>192</v>
      </c>
    </row>
    <row r="20" spans="1:59" x14ac:dyDescent="0.25">
      <c r="A20" t="s">
        <v>176</v>
      </c>
      <c r="B20" s="48" t="s">
        <v>168</v>
      </c>
      <c r="C20" s="48" t="s">
        <v>168</v>
      </c>
      <c r="D20" s="48" t="s">
        <v>168</v>
      </c>
      <c r="E20" s="48" t="s">
        <v>168</v>
      </c>
      <c r="F20" s="48" t="s">
        <v>168</v>
      </c>
      <c r="G20" s="48" t="s">
        <v>168</v>
      </c>
      <c r="H20" s="48" t="s">
        <v>168</v>
      </c>
      <c r="I20" s="48" t="s">
        <v>168</v>
      </c>
      <c r="J20" s="48" t="s">
        <v>168</v>
      </c>
      <c r="K20" s="48" t="s">
        <v>168</v>
      </c>
      <c r="L20" s="48" t="s">
        <v>168</v>
      </c>
      <c r="M20" s="48" t="s">
        <v>168</v>
      </c>
      <c r="O20" s="48" t="s">
        <v>168</v>
      </c>
      <c r="AS20" t="s">
        <v>219</v>
      </c>
      <c r="AT20" s="46" t="s">
        <v>170</v>
      </c>
      <c r="AU20" s="53" t="s">
        <v>169</v>
      </c>
      <c r="AV20" s="46" t="s">
        <v>170</v>
      </c>
      <c r="AW20" s="46" t="s">
        <v>170</v>
      </c>
      <c r="AX20" s="46" t="s">
        <v>170</v>
      </c>
      <c r="AY20" s="53" t="s">
        <v>169</v>
      </c>
      <c r="AZ20" s="53" t="s">
        <v>169</v>
      </c>
      <c r="BA20" s="46" t="s">
        <v>170</v>
      </c>
      <c r="BB20" s="46" t="s">
        <v>170</v>
      </c>
      <c r="BC20" s="46" t="s">
        <v>170</v>
      </c>
      <c r="BD20" s="46" t="s">
        <v>170</v>
      </c>
      <c r="BE20" s="46" t="s">
        <v>170</v>
      </c>
      <c r="BG20" s="46" t="s">
        <v>170</v>
      </c>
    </row>
    <row r="21" spans="1:59" x14ac:dyDescent="0.25">
      <c r="A21" t="s">
        <v>177</v>
      </c>
      <c r="B21" s="46" t="s">
        <v>170</v>
      </c>
      <c r="C21" s="49" t="s">
        <v>169</v>
      </c>
      <c r="D21" s="49" t="s">
        <v>169</v>
      </c>
      <c r="E21" s="49" t="s">
        <v>169</v>
      </c>
      <c r="F21" s="49" t="s">
        <v>169</v>
      </c>
      <c r="G21" s="46" t="s">
        <v>170</v>
      </c>
      <c r="H21" s="46" t="s">
        <v>170</v>
      </c>
      <c r="I21" s="48" t="s">
        <v>168</v>
      </c>
      <c r="J21" s="48" t="s">
        <v>168</v>
      </c>
      <c r="K21" s="46" t="s">
        <v>170</v>
      </c>
      <c r="L21" s="48" t="s">
        <v>168</v>
      </c>
      <c r="M21" s="49" t="s">
        <v>169</v>
      </c>
      <c r="O21" s="50" t="s">
        <v>192</v>
      </c>
      <c r="AS21" t="s">
        <v>220</v>
      </c>
      <c r="AT21" s="46" t="s">
        <v>170</v>
      </c>
      <c r="AU21" s="46" t="s">
        <v>170</v>
      </c>
      <c r="AV21" s="46" t="s">
        <v>170</v>
      </c>
      <c r="AW21" s="46" t="s">
        <v>170</v>
      </c>
      <c r="AX21" s="46" t="s">
        <v>170</v>
      </c>
      <c r="AY21" s="46" t="s">
        <v>170</v>
      </c>
      <c r="AZ21" s="46" t="s">
        <v>170</v>
      </c>
      <c r="BA21" s="53" t="s">
        <v>169</v>
      </c>
      <c r="BB21" s="46" t="s">
        <v>170</v>
      </c>
      <c r="BC21" s="46" t="s">
        <v>170</v>
      </c>
      <c r="BD21" s="46" t="s">
        <v>170</v>
      </c>
      <c r="BE21" s="46" t="s">
        <v>170</v>
      </c>
      <c r="BG21" s="46" t="s">
        <v>170</v>
      </c>
    </row>
    <row r="22" spans="1:59" x14ac:dyDescent="0.25">
      <c r="A22" t="s">
        <v>178</v>
      </c>
      <c r="B22" s="48" t="s">
        <v>168</v>
      </c>
      <c r="C22" s="46" t="s">
        <v>170</v>
      </c>
      <c r="D22" s="48" t="s">
        <v>168</v>
      </c>
      <c r="E22" s="48" t="s">
        <v>168</v>
      </c>
      <c r="F22" s="48" t="s">
        <v>168</v>
      </c>
      <c r="G22" s="49" t="s">
        <v>169</v>
      </c>
      <c r="H22" s="48" t="s">
        <v>168</v>
      </c>
      <c r="I22" s="48" t="s">
        <v>168</v>
      </c>
      <c r="J22" s="48" t="s">
        <v>168</v>
      </c>
      <c r="K22" s="48" t="s">
        <v>168</v>
      </c>
      <c r="L22" s="49" t="s">
        <v>169</v>
      </c>
      <c r="M22" s="49" t="s">
        <v>169</v>
      </c>
      <c r="O22" s="48" t="s">
        <v>168</v>
      </c>
      <c r="AS22" t="s">
        <v>221</v>
      </c>
      <c r="AT22" s="46" t="s">
        <v>170</v>
      </c>
      <c r="AU22" s="46" t="s">
        <v>170</v>
      </c>
      <c r="AV22" s="53" t="s">
        <v>169</v>
      </c>
      <c r="AW22" s="46" t="s">
        <v>170</v>
      </c>
      <c r="AX22" s="53" t="s">
        <v>169</v>
      </c>
      <c r="AY22" s="53" t="s">
        <v>169</v>
      </c>
      <c r="AZ22" s="46" t="s">
        <v>170</v>
      </c>
      <c r="BA22" s="48" t="s">
        <v>168</v>
      </c>
      <c r="BB22" s="53" t="s">
        <v>169</v>
      </c>
      <c r="BC22" s="46" t="s">
        <v>170</v>
      </c>
      <c r="BD22" s="46" t="s">
        <v>170</v>
      </c>
      <c r="BE22" s="46" t="s">
        <v>170</v>
      </c>
      <c r="BG22" s="46" t="s">
        <v>170</v>
      </c>
    </row>
    <row r="23" spans="1:59" x14ac:dyDescent="0.25">
      <c r="A23" t="s">
        <v>179</v>
      </c>
      <c r="B23" s="48" t="s">
        <v>168</v>
      </c>
      <c r="C23" s="49" t="s">
        <v>169</v>
      </c>
      <c r="D23" s="48" t="s">
        <v>168</v>
      </c>
      <c r="E23" s="48" t="s">
        <v>168</v>
      </c>
      <c r="F23" s="46" t="s">
        <v>170</v>
      </c>
      <c r="G23" s="48" t="s">
        <v>168</v>
      </c>
      <c r="H23" s="49" t="s">
        <v>169</v>
      </c>
      <c r="I23" s="48" t="s">
        <v>168</v>
      </c>
      <c r="J23" s="48" t="s">
        <v>168</v>
      </c>
      <c r="K23" s="49" t="s">
        <v>169</v>
      </c>
      <c r="L23" s="48" t="s">
        <v>168</v>
      </c>
      <c r="M23" s="48" t="s">
        <v>168</v>
      </c>
      <c r="O23" s="48" t="s">
        <v>168</v>
      </c>
    </row>
    <row r="24" spans="1:59" x14ac:dyDescent="0.25">
      <c r="A24" t="s">
        <v>213</v>
      </c>
      <c r="B24" s="48" t="s">
        <v>168</v>
      </c>
      <c r="C24" s="48" t="s">
        <v>168</v>
      </c>
      <c r="D24" s="48" t="s">
        <v>168</v>
      </c>
      <c r="E24" s="48" t="s">
        <v>168</v>
      </c>
      <c r="F24" s="48" t="s">
        <v>168</v>
      </c>
      <c r="G24" s="48" t="s">
        <v>168</v>
      </c>
      <c r="H24" s="48" t="s">
        <v>168</v>
      </c>
      <c r="I24" s="48" t="s">
        <v>168</v>
      </c>
      <c r="J24" s="48" t="s">
        <v>168</v>
      </c>
      <c r="K24" s="48" t="s">
        <v>168</v>
      </c>
      <c r="L24" s="48" t="s">
        <v>168</v>
      </c>
      <c r="M24" s="48" t="s">
        <v>168</v>
      </c>
      <c r="O24" s="48" t="s">
        <v>168</v>
      </c>
    </row>
    <row r="25" spans="1:59" x14ac:dyDescent="0.25">
      <c r="A25" t="s">
        <v>214</v>
      </c>
      <c r="B25" s="48" t="s">
        <v>168</v>
      </c>
      <c r="C25" s="48" t="s">
        <v>168</v>
      </c>
      <c r="D25" s="48" t="s">
        <v>168</v>
      </c>
      <c r="E25" s="48" t="s">
        <v>168</v>
      </c>
      <c r="F25" s="48" t="s">
        <v>168</v>
      </c>
      <c r="G25" s="48" t="s">
        <v>168</v>
      </c>
      <c r="H25" s="48" t="s">
        <v>168</v>
      </c>
      <c r="I25" s="48" t="s">
        <v>168</v>
      </c>
      <c r="J25" s="48" t="s">
        <v>168</v>
      </c>
      <c r="K25" s="48" t="s">
        <v>168</v>
      </c>
      <c r="L25" s="48" t="s">
        <v>168</v>
      </c>
      <c r="M25" s="48" t="s">
        <v>168</v>
      </c>
      <c r="O25" s="48" t="s">
        <v>168</v>
      </c>
    </row>
    <row r="33" spans="1:87" x14ac:dyDescent="0.25">
      <c r="BX33" t="s">
        <v>235</v>
      </c>
      <c r="BY33" t="s">
        <v>237</v>
      </c>
      <c r="CC33" t="s">
        <v>234</v>
      </c>
      <c r="CD33" t="s">
        <v>238</v>
      </c>
    </row>
    <row r="39" spans="1:87" x14ac:dyDescent="0.25">
      <c r="A39" s="20" t="s">
        <v>194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185</v>
      </c>
      <c r="H39" t="s">
        <v>186</v>
      </c>
      <c r="I39" t="s">
        <v>187</v>
      </c>
      <c r="J39" t="s">
        <v>188</v>
      </c>
      <c r="K39" t="s">
        <v>189</v>
      </c>
      <c r="L39" t="s">
        <v>190</v>
      </c>
      <c r="M39" t="s">
        <v>191</v>
      </c>
      <c r="O39" t="s">
        <v>90</v>
      </c>
      <c r="Y39" t="s">
        <v>204</v>
      </c>
    </row>
    <row r="40" spans="1:87" x14ac:dyDescent="0.25">
      <c r="A40" t="s">
        <v>171</v>
      </c>
      <c r="B40" s="48" t="s">
        <v>168</v>
      </c>
      <c r="C40" s="48" t="s">
        <v>168</v>
      </c>
      <c r="D40" s="48" t="s">
        <v>168</v>
      </c>
      <c r="E40" s="48" t="s">
        <v>168</v>
      </c>
      <c r="F40" s="48" t="s">
        <v>168</v>
      </c>
      <c r="G40" s="48" t="s">
        <v>168</v>
      </c>
      <c r="H40" s="48" t="s">
        <v>168</v>
      </c>
      <c r="I40" s="48" t="s">
        <v>168</v>
      </c>
      <c r="J40" s="48" t="s">
        <v>168</v>
      </c>
      <c r="K40" s="48" t="s">
        <v>168</v>
      </c>
      <c r="L40" s="48" t="s">
        <v>168</v>
      </c>
      <c r="M40" s="48" t="s">
        <v>168</v>
      </c>
      <c r="O40" s="47" t="s">
        <v>168</v>
      </c>
    </row>
    <row r="41" spans="1:87" x14ac:dyDescent="0.25">
      <c r="A41" t="s">
        <v>172</v>
      </c>
      <c r="B41" s="48" t="s">
        <v>168</v>
      </c>
      <c r="C41" s="48" t="s">
        <v>168</v>
      </c>
      <c r="D41" s="49" t="s">
        <v>169</v>
      </c>
      <c r="E41" s="48" t="s">
        <v>168</v>
      </c>
      <c r="F41" s="48" t="s">
        <v>168</v>
      </c>
      <c r="G41" s="48" t="s">
        <v>168</v>
      </c>
      <c r="H41" s="48" t="s">
        <v>168</v>
      </c>
      <c r="I41" s="48" t="s">
        <v>168</v>
      </c>
      <c r="J41" s="46" t="s">
        <v>170</v>
      </c>
      <c r="K41" s="49" t="s">
        <v>169</v>
      </c>
      <c r="L41" s="48" t="s">
        <v>168</v>
      </c>
      <c r="M41" s="48" t="s">
        <v>168</v>
      </c>
      <c r="O41" s="48" t="s">
        <v>168</v>
      </c>
      <c r="AS41" s="20" t="s">
        <v>223</v>
      </c>
      <c r="AT41" s="20" t="s">
        <v>180</v>
      </c>
      <c r="AU41" s="20" t="s">
        <v>181</v>
      </c>
      <c r="AV41" s="20" t="s">
        <v>182</v>
      </c>
      <c r="AW41" s="20" t="s">
        <v>183</v>
      </c>
      <c r="AX41" s="20" t="s">
        <v>184</v>
      </c>
      <c r="AY41" s="20" t="s">
        <v>185</v>
      </c>
      <c r="AZ41" s="20" t="s">
        <v>186</v>
      </c>
      <c r="BA41" s="20" t="s">
        <v>187</v>
      </c>
      <c r="BB41" s="20" t="s">
        <v>188</v>
      </c>
      <c r="BC41" s="20" t="s">
        <v>189</v>
      </c>
      <c r="BD41" s="20" t="s">
        <v>190</v>
      </c>
      <c r="BE41" s="20" t="s">
        <v>191</v>
      </c>
      <c r="BG41" s="20" t="s">
        <v>90</v>
      </c>
      <c r="CI41" s="20"/>
    </row>
    <row r="42" spans="1:87" x14ac:dyDescent="0.25">
      <c r="A42" t="s">
        <v>173</v>
      </c>
      <c r="B42" s="48" t="s">
        <v>168</v>
      </c>
      <c r="C42" s="48" t="s">
        <v>168</v>
      </c>
      <c r="D42" s="48" t="s">
        <v>168</v>
      </c>
      <c r="E42" s="48" t="s">
        <v>168</v>
      </c>
      <c r="F42" s="48" t="s">
        <v>168</v>
      </c>
      <c r="G42" s="48" t="s">
        <v>168</v>
      </c>
      <c r="H42" s="48" t="s">
        <v>168</v>
      </c>
      <c r="I42" s="48" t="s">
        <v>168</v>
      </c>
      <c r="J42" s="48" t="s">
        <v>168</v>
      </c>
      <c r="K42" s="48" t="s">
        <v>168</v>
      </c>
      <c r="L42" s="48" t="s">
        <v>168</v>
      </c>
      <c r="M42" s="48" t="s">
        <v>168</v>
      </c>
      <c r="O42" s="48" t="s">
        <v>168</v>
      </c>
      <c r="AS42" t="s">
        <v>215</v>
      </c>
      <c r="AT42" s="48" t="s">
        <v>168</v>
      </c>
      <c r="AU42" s="48" t="s">
        <v>168</v>
      </c>
      <c r="AV42" s="48" t="s">
        <v>168</v>
      </c>
      <c r="AW42" s="53" t="s">
        <v>169</v>
      </c>
      <c r="AX42" s="46" t="s">
        <v>170</v>
      </c>
      <c r="AY42" s="46" t="s">
        <v>170</v>
      </c>
      <c r="AZ42" s="46" t="s">
        <v>170</v>
      </c>
      <c r="BA42" s="46" t="s">
        <v>170</v>
      </c>
      <c r="BB42" s="46" t="s">
        <v>170</v>
      </c>
      <c r="BC42" s="46" t="s">
        <v>170</v>
      </c>
      <c r="BD42" s="46" t="s">
        <v>170</v>
      </c>
      <c r="BE42" s="53" t="s">
        <v>169</v>
      </c>
      <c r="BG42" s="46" t="s">
        <v>170</v>
      </c>
    </row>
    <row r="43" spans="1:87" x14ac:dyDescent="0.25">
      <c r="A43" t="s">
        <v>174</v>
      </c>
      <c r="B43" s="48" t="s">
        <v>168</v>
      </c>
      <c r="C43" s="48" t="s">
        <v>168</v>
      </c>
      <c r="D43" s="48" t="s">
        <v>168</v>
      </c>
      <c r="E43" s="48" t="s">
        <v>168</v>
      </c>
      <c r="F43" s="48" t="s">
        <v>168</v>
      </c>
      <c r="G43" s="48" t="s">
        <v>168</v>
      </c>
      <c r="H43" s="48" t="s">
        <v>168</v>
      </c>
      <c r="I43" s="48" t="s">
        <v>168</v>
      </c>
      <c r="J43" s="48" t="s">
        <v>168</v>
      </c>
      <c r="K43" s="48" t="s">
        <v>168</v>
      </c>
      <c r="L43" s="48" t="s">
        <v>168</v>
      </c>
      <c r="M43" s="48" t="s">
        <v>168</v>
      </c>
      <c r="O43" s="48" t="s">
        <v>168</v>
      </c>
      <c r="AS43" t="s">
        <v>216</v>
      </c>
      <c r="AT43" s="48" t="s">
        <v>168</v>
      </c>
      <c r="AU43" s="48" t="s">
        <v>168</v>
      </c>
      <c r="AV43" s="48" t="s">
        <v>168</v>
      </c>
      <c r="AW43" s="46" t="s">
        <v>170</v>
      </c>
      <c r="AX43" s="46" t="s">
        <v>170</v>
      </c>
      <c r="AY43" s="46" t="s">
        <v>170</v>
      </c>
      <c r="AZ43" s="46" t="s">
        <v>170</v>
      </c>
      <c r="BA43" s="46" t="s">
        <v>170</v>
      </c>
      <c r="BB43" s="46" t="s">
        <v>170</v>
      </c>
      <c r="BC43" s="46" t="s">
        <v>170</v>
      </c>
      <c r="BD43" s="53" t="s">
        <v>169</v>
      </c>
      <c r="BE43" s="48" t="s">
        <v>168</v>
      </c>
      <c r="BG43" s="46" t="s">
        <v>170</v>
      </c>
    </row>
    <row r="44" spans="1:87" x14ac:dyDescent="0.25">
      <c r="A44" t="s">
        <v>175</v>
      </c>
      <c r="B44" s="46" t="s">
        <v>170</v>
      </c>
      <c r="C44" s="46" t="s">
        <v>170</v>
      </c>
      <c r="D44" s="46" t="s">
        <v>170</v>
      </c>
      <c r="E44" s="46" t="s">
        <v>170</v>
      </c>
      <c r="F44" s="46" t="s">
        <v>170</v>
      </c>
      <c r="G44" s="46" t="s">
        <v>170</v>
      </c>
      <c r="H44" s="46" t="s">
        <v>170</v>
      </c>
      <c r="I44" s="46" t="s">
        <v>170</v>
      </c>
      <c r="J44" s="46" t="s">
        <v>170</v>
      </c>
      <c r="K44" s="46" t="s">
        <v>170</v>
      </c>
      <c r="L44" s="46" t="s">
        <v>170</v>
      </c>
      <c r="M44" s="46" t="s">
        <v>170</v>
      </c>
      <c r="O44" s="46" t="s">
        <v>170</v>
      </c>
      <c r="AS44" t="s">
        <v>217</v>
      </c>
      <c r="AT44" s="53" t="s">
        <v>169</v>
      </c>
      <c r="AU44" s="48" t="s">
        <v>168</v>
      </c>
      <c r="AV44" s="48" t="s">
        <v>168</v>
      </c>
      <c r="AW44" s="46" t="s">
        <v>170</v>
      </c>
      <c r="AX44" s="46" t="s">
        <v>170</v>
      </c>
      <c r="AY44" s="46" t="s">
        <v>170</v>
      </c>
      <c r="AZ44" s="46" t="s">
        <v>170</v>
      </c>
      <c r="BA44" s="46" t="s">
        <v>170</v>
      </c>
      <c r="BB44" s="53" t="s">
        <v>169</v>
      </c>
      <c r="BC44" s="53" t="s">
        <v>169</v>
      </c>
      <c r="BD44" s="48" t="s">
        <v>168</v>
      </c>
      <c r="BE44" s="53" t="s">
        <v>169</v>
      </c>
      <c r="BG44" s="50" t="s">
        <v>192</v>
      </c>
    </row>
    <row r="45" spans="1:87" x14ac:dyDescent="0.25">
      <c r="A45" t="s">
        <v>176</v>
      </c>
      <c r="B45" s="48" t="s">
        <v>168</v>
      </c>
      <c r="C45" s="48" t="s">
        <v>168</v>
      </c>
      <c r="D45" s="48" t="s">
        <v>168</v>
      </c>
      <c r="E45" s="48" t="s">
        <v>168</v>
      </c>
      <c r="F45" s="48" t="s">
        <v>168</v>
      </c>
      <c r="G45" s="48" t="s">
        <v>168</v>
      </c>
      <c r="H45" s="48" t="s">
        <v>168</v>
      </c>
      <c r="I45" s="48" t="s">
        <v>168</v>
      </c>
      <c r="J45" s="48" t="s">
        <v>168</v>
      </c>
      <c r="K45" s="48" t="s">
        <v>168</v>
      </c>
      <c r="L45" s="48" t="s">
        <v>168</v>
      </c>
      <c r="M45" s="48" t="s">
        <v>168</v>
      </c>
      <c r="O45" s="48" t="s">
        <v>168</v>
      </c>
      <c r="AS45" t="s">
        <v>218</v>
      </c>
      <c r="AT45" s="53" t="s">
        <v>169</v>
      </c>
      <c r="AU45" s="48" t="s">
        <v>168</v>
      </c>
      <c r="AV45" s="48" t="s">
        <v>168</v>
      </c>
      <c r="AW45" s="53" t="s">
        <v>169</v>
      </c>
      <c r="AX45" s="48" t="s">
        <v>168</v>
      </c>
      <c r="AY45" s="46" t="s">
        <v>170</v>
      </c>
      <c r="AZ45" s="53" t="s">
        <v>169</v>
      </c>
      <c r="BA45" s="46" t="s">
        <v>170</v>
      </c>
      <c r="BB45" s="48" t="s">
        <v>168</v>
      </c>
      <c r="BC45" s="53" t="s">
        <v>169</v>
      </c>
      <c r="BD45" s="53" t="s">
        <v>169</v>
      </c>
      <c r="BE45" s="46" t="s">
        <v>170</v>
      </c>
      <c r="BG45" s="52" t="s">
        <v>195</v>
      </c>
    </row>
    <row r="46" spans="1:87" x14ac:dyDescent="0.25">
      <c r="A46" t="s">
        <v>177</v>
      </c>
      <c r="B46" s="48" t="s">
        <v>168</v>
      </c>
      <c r="C46" s="49" t="s">
        <v>169</v>
      </c>
      <c r="D46" s="46" t="s">
        <v>170</v>
      </c>
      <c r="E46" s="46" t="s">
        <v>170</v>
      </c>
      <c r="F46" s="49" t="s">
        <v>169</v>
      </c>
      <c r="G46" s="46" t="s">
        <v>170</v>
      </c>
      <c r="H46" s="48" t="s">
        <v>168</v>
      </c>
      <c r="I46" s="49" t="s">
        <v>169</v>
      </c>
      <c r="J46" s="48" t="s">
        <v>168</v>
      </c>
      <c r="K46" s="46" t="s">
        <v>170</v>
      </c>
      <c r="L46" s="46" t="s">
        <v>170</v>
      </c>
      <c r="M46" s="49" t="s">
        <v>169</v>
      </c>
      <c r="O46" s="50" t="s">
        <v>192</v>
      </c>
      <c r="AS46" t="s">
        <v>219</v>
      </c>
      <c r="AT46" s="48" t="s">
        <v>168</v>
      </c>
      <c r="AU46" s="53" t="s">
        <v>169</v>
      </c>
      <c r="AV46" s="48" t="s">
        <v>168</v>
      </c>
      <c r="AW46" s="48" t="s">
        <v>168</v>
      </c>
      <c r="AX46" s="48" t="s">
        <v>168</v>
      </c>
      <c r="AY46" s="53" t="s">
        <v>169</v>
      </c>
      <c r="AZ46" s="48" t="s">
        <v>168</v>
      </c>
      <c r="BA46" s="46" t="s">
        <v>170</v>
      </c>
      <c r="BB46" s="48" t="s">
        <v>168</v>
      </c>
      <c r="BC46" s="48" t="s">
        <v>168</v>
      </c>
      <c r="BD46" s="46" t="s">
        <v>170</v>
      </c>
      <c r="BE46" s="46" t="s">
        <v>170</v>
      </c>
      <c r="BG46" s="48" t="s">
        <v>168</v>
      </c>
    </row>
    <row r="47" spans="1:87" x14ac:dyDescent="0.25">
      <c r="A47" t="s">
        <v>178</v>
      </c>
      <c r="B47" s="49" t="s">
        <v>169</v>
      </c>
      <c r="C47" s="46" t="s">
        <v>170</v>
      </c>
      <c r="D47" s="49" t="s">
        <v>169</v>
      </c>
      <c r="E47" s="48" t="s">
        <v>168</v>
      </c>
      <c r="F47" s="48" t="s">
        <v>168</v>
      </c>
      <c r="G47" s="46" t="s">
        <v>170</v>
      </c>
      <c r="H47" s="48" t="s">
        <v>168</v>
      </c>
      <c r="I47" s="48" t="s">
        <v>168</v>
      </c>
      <c r="J47" s="48" t="s">
        <v>168</v>
      </c>
      <c r="K47" s="49" t="s">
        <v>169</v>
      </c>
      <c r="L47" s="46" t="s">
        <v>170</v>
      </c>
      <c r="M47" s="49" t="s">
        <v>169</v>
      </c>
      <c r="O47" s="52" t="s">
        <v>195</v>
      </c>
      <c r="AS47" t="s">
        <v>220</v>
      </c>
      <c r="AT47" s="53" t="s">
        <v>169</v>
      </c>
      <c r="AU47" s="46" t="s">
        <v>170</v>
      </c>
      <c r="AV47" s="48" t="s">
        <v>168</v>
      </c>
      <c r="AW47" s="48" t="s">
        <v>168</v>
      </c>
      <c r="AX47" s="48" t="s">
        <v>168</v>
      </c>
      <c r="AY47" s="48" t="s">
        <v>168</v>
      </c>
      <c r="AZ47" s="48" t="s">
        <v>168</v>
      </c>
      <c r="BA47" s="53" t="s">
        <v>169</v>
      </c>
      <c r="BB47" s="48" t="s">
        <v>168</v>
      </c>
      <c r="BC47" s="48" t="s">
        <v>168</v>
      </c>
      <c r="BD47" s="46" t="s">
        <v>170</v>
      </c>
      <c r="BE47" s="46" t="s">
        <v>170</v>
      </c>
      <c r="BG47" s="48" t="s">
        <v>168</v>
      </c>
    </row>
    <row r="48" spans="1:87" x14ac:dyDescent="0.25">
      <c r="A48" t="s">
        <v>179</v>
      </c>
      <c r="B48" s="48" t="s">
        <v>168</v>
      </c>
      <c r="C48" s="48" t="s">
        <v>168</v>
      </c>
      <c r="D48" s="49" t="s">
        <v>169</v>
      </c>
      <c r="E48" s="46" t="s">
        <v>170</v>
      </c>
      <c r="F48" s="46" t="s">
        <v>170</v>
      </c>
      <c r="G48" s="46" t="s">
        <v>170</v>
      </c>
      <c r="H48" s="49" t="s">
        <v>169</v>
      </c>
      <c r="I48" s="49" t="s">
        <v>169</v>
      </c>
      <c r="J48" s="48" t="s">
        <v>168</v>
      </c>
      <c r="K48" s="48" t="s">
        <v>168</v>
      </c>
      <c r="L48" s="48" t="s">
        <v>168</v>
      </c>
      <c r="M48" s="48" t="s">
        <v>168</v>
      </c>
      <c r="O48" s="52" t="s">
        <v>195</v>
      </c>
      <c r="AS48" t="s">
        <v>221</v>
      </c>
      <c r="AT48" s="48" t="s">
        <v>168</v>
      </c>
      <c r="AU48" s="46" t="s">
        <v>170</v>
      </c>
      <c r="AV48" s="53" t="s">
        <v>169</v>
      </c>
      <c r="AW48" s="46" t="s">
        <v>170</v>
      </c>
      <c r="AX48" s="53" t="s">
        <v>169</v>
      </c>
      <c r="AY48" s="46" t="s">
        <v>170</v>
      </c>
      <c r="AZ48" s="53" t="s">
        <v>169</v>
      </c>
      <c r="BA48" s="46" t="s">
        <v>170</v>
      </c>
      <c r="BB48" s="48" t="s">
        <v>168</v>
      </c>
      <c r="BC48" s="53" t="s">
        <v>169</v>
      </c>
      <c r="BD48" s="46" t="s">
        <v>170</v>
      </c>
      <c r="BE48" s="46" t="s">
        <v>170</v>
      </c>
      <c r="BG48" s="50" t="s">
        <v>192</v>
      </c>
    </row>
    <row r="49" spans="1:133" x14ac:dyDescent="0.25">
      <c r="A49" t="s">
        <v>213</v>
      </c>
      <c r="B49" s="48" t="s">
        <v>168</v>
      </c>
      <c r="C49" s="48" t="s">
        <v>168</v>
      </c>
      <c r="D49" s="48" t="s">
        <v>168</v>
      </c>
      <c r="E49" s="48" t="s">
        <v>168</v>
      </c>
      <c r="F49" s="48" t="s">
        <v>168</v>
      </c>
      <c r="G49" s="48" t="s">
        <v>168</v>
      </c>
      <c r="H49" s="48" t="s">
        <v>168</v>
      </c>
      <c r="I49" s="48" t="s">
        <v>168</v>
      </c>
      <c r="J49" s="48" t="s">
        <v>168</v>
      </c>
      <c r="K49" s="48" t="s">
        <v>168</v>
      </c>
      <c r="L49" s="48" t="s">
        <v>168</v>
      </c>
      <c r="M49" s="48" t="s">
        <v>168</v>
      </c>
      <c r="O49" s="47" t="s">
        <v>168</v>
      </c>
    </row>
    <row r="50" spans="1:133" x14ac:dyDescent="0.25">
      <c r="A50" t="s">
        <v>214</v>
      </c>
      <c r="B50" s="48" t="s">
        <v>168</v>
      </c>
      <c r="C50" s="48" t="s">
        <v>168</v>
      </c>
      <c r="D50" s="48" t="s">
        <v>168</v>
      </c>
      <c r="E50" s="48" t="s">
        <v>168</v>
      </c>
      <c r="F50" s="48" t="s">
        <v>168</v>
      </c>
      <c r="G50" s="48" t="s">
        <v>168</v>
      </c>
      <c r="H50" s="48" t="s">
        <v>168</v>
      </c>
      <c r="I50" s="48" t="s">
        <v>168</v>
      </c>
      <c r="J50" s="48" t="s">
        <v>168</v>
      </c>
      <c r="K50" s="48" t="s">
        <v>168</v>
      </c>
      <c r="L50" s="48" t="s">
        <v>168</v>
      </c>
      <c r="M50" s="48" t="s">
        <v>168</v>
      </c>
      <c r="O50" s="48" t="s">
        <v>168</v>
      </c>
      <c r="X50" t="s">
        <v>203</v>
      </c>
    </row>
    <row r="55" spans="1:133" x14ac:dyDescent="0.25">
      <c r="CP55" s="64"/>
      <c r="CQ55" s="64"/>
      <c r="CR55" s="64"/>
      <c r="CS55" s="64"/>
      <c r="CT55" s="64"/>
      <c r="CU55" s="64"/>
      <c r="CV55" s="64"/>
      <c r="CW55" s="64"/>
      <c r="CX55" s="64"/>
      <c r="CY55" s="64"/>
      <c r="CZ55" s="64"/>
      <c r="DA55" s="64"/>
    </row>
    <row r="56" spans="1:133" x14ac:dyDescent="0.25">
      <c r="CP56" s="64"/>
      <c r="CQ56" s="64"/>
      <c r="CR56" s="64"/>
      <c r="CS56" s="64"/>
      <c r="CT56" s="64"/>
      <c r="CU56" s="64"/>
      <c r="CV56" s="64"/>
      <c r="CW56" s="64"/>
      <c r="CX56" s="64"/>
      <c r="CY56" s="64"/>
      <c r="CZ56" s="64"/>
      <c r="DA56" s="64"/>
      <c r="DC56" s="64"/>
      <c r="DD56" s="64"/>
      <c r="DE56" s="64"/>
      <c r="DF56" s="64"/>
      <c r="DG56" s="64"/>
      <c r="DH56" s="64"/>
      <c r="DI56" s="64"/>
      <c r="DJ56" s="64"/>
      <c r="DK56" s="64"/>
      <c r="DL56" s="64"/>
      <c r="DM56" s="64"/>
      <c r="DN56" s="64"/>
      <c r="DO56" s="64"/>
    </row>
    <row r="57" spans="1:133" x14ac:dyDescent="0.25">
      <c r="CP57" s="64"/>
      <c r="CQ57" s="64"/>
      <c r="CR57" s="64"/>
      <c r="CS57" s="64"/>
      <c r="CT57" s="64"/>
      <c r="CU57" s="64"/>
      <c r="CV57" s="64"/>
      <c r="CW57" s="64"/>
      <c r="CX57" s="64"/>
      <c r="CY57" s="64"/>
      <c r="CZ57" s="64"/>
      <c r="DA57" s="64"/>
      <c r="DC57" s="64"/>
      <c r="DD57" s="64"/>
      <c r="DE57" s="64"/>
      <c r="DF57" s="64"/>
      <c r="DG57" s="64"/>
      <c r="DH57" s="64"/>
      <c r="DI57" s="64"/>
      <c r="DJ57" s="64"/>
      <c r="DK57" s="64"/>
      <c r="DL57" s="64"/>
      <c r="DM57" s="64"/>
      <c r="DN57" s="64"/>
      <c r="DO57" s="64"/>
      <c r="DQ57" s="64"/>
      <c r="DR57" s="64"/>
      <c r="DS57" s="64"/>
      <c r="DT57" s="64"/>
      <c r="DU57" s="64"/>
      <c r="DV57" s="64"/>
      <c r="DW57" s="64"/>
      <c r="DX57" s="64"/>
      <c r="DY57" s="64"/>
      <c r="DZ57" s="64"/>
      <c r="EA57" s="64"/>
      <c r="EB57" s="64"/>
      <c r="EC57" s="64"/>
    </row>
    <row r="58" spans="1:133" x14ac:dyDescent="0.25">
      <c r="CP58" s="64"/>
      <c r="CQ58" s="64"/>
      <c r="CR58" s="64"/>
      <c r="CS58" s="64"/>
      <c r="CT58" s="64"/>
      <c r="CU58" s="64"/>
      <c r="CV58" s="64"/>
      <c r="CW58" s="64"/>
      <c r="CX58" s="64"/>
      <c r="CY58" s="64"/>
      <c r="CZ58" s="64"/>
      <c r="DA58" s="64"/>
      <c r="DC58" s="64"/>
      <c r="DD58" s="64"/>
      <c r="DE58" s="64"/>
      <c r="DF58" s="64"/>
      <c r="DG58" s="64"/>
      <c r="DH58" s="64"/>
      <c r="DI58" s="64"/>
      <c r="DJ58" s="64"/>
      <c r="DK58" s="64"/>
      <c r="DL58" s="64"/>
      <c r="DM58" s="64"/>
      <c r="DN58" s="64"/>
      <c r="DO58" s="64"/>
      <c r="DQ58" s="64"/>
      <c r="DR58" s="64"/>
      <c r="DS58" s="64"/>
      <c r="DT58" s="64"/>
      <c r="DU58" s="64"/>
      <c r="DV58" s="64"/>
      <c r="DW58" s="64"/>
      <c r="DX58" s="64"/>
      <c r="DY58" s="64"/>
      <c r="DZ58" s="64"/>
      <c r="EA58" s="64"/>
      <c r="EB58" s="64"/>
      <c r="EC58" s="64"/>
    </row>
    <row r="59" spans="1:133" x14ac:dyDescent="0.25">
      <c r="CP59" s="64"/>
      <c r="CQ59" s="64"/>
      <c r="CR59" s="64"/>
      <c r="CS59" s="64"/>
      <c r="CT59" s="64"/>
      <c r="CU59" s="64"/>
      <c r="CV59" s="64"/>
      <c r="CW59" s="64"/>
      <c r="CX59" s="64"/>
      <c r="CY59" s="64"/>
      <c r="CZ59" s="64"/>
      <c r="DA59" s="64"/>
      <c r="DC59" s="64"/>
      <c r="DD59" s="64"/>
      <c r="DE59" s="64"/>
      <c r="DF59" s="64"/>
      <c r="DG59" s="64"/>
      <c r="DH59" s="64"/>
      <c r="DI59" s="64"/>
      <c r="DJ59" s="64"/>
      <c r="DK59" s="64"/>
      <c r="DL59" s="64"/>
      <c r="DM59" s="64"/>
      <c r="DN59" s="64"/>
      <c r="DO59" s="64"/>
      <c r="DQ59" s="64"/>
      <c r="DR59" s="64"/>
      <c r="DS59" s="64"/>
      <c r="DT59" s="64"/>
      <c r="DU59" s="64"/>
      <c r="DV59" s="64"/>
      <c r="DW59" s="64"/>
      <c r="DX59" s="64"/>
      <c r="DY59" s="64"/>
      <c r="DZ59" s="64"/>
      <c r="EA59" s="64"/>
      <c r="EB59" s="64"/>
      <c r="EC59" s="64"/>
    </row>
    <row r="60" spans="1:133" x14ac:dyDescent="0.25">
      <c r="CP60" s="64"/>
      <c r="CQ60" s="64"/>
      <c r="CR60" s="64"/>
      <c r="CS60" s="64"/>
      <c r="CT60" s="64"/>
      <c r="CU60" s="64"/>
      <c r="CV60" s="64"/>
      <c r="CW60" s="64"/>
      <c r="CX60" s="64"/>
      <c r="CY60" s="64"/>
      <c r="CZ60" s="64"/>
      <c r="DA60" s="64"/>
      <c r="DC60" s="64"/>
      <c r="DD60" s="64"/>
      <c r="DE60" s="64"/>
      <c r="DF60" s="64"/>
      <c r="DG60" s="64"/>
      <c r="DH60" s="64"/>
      <c r="DI60" s="64"/>
      <c r="DJ60" s="64"/>
      <c r="DK60" s="64"/>
      <c r="DL60" s="64"/>
      <c r="DM60" s="64"/>
      <c r="DN60" s="64"/>
      <c r="DO60" s="64"/>
      <c r="DQ60" s="64"/>
      <c r="DR60" s="64"/>
      <c r="DS60" s="64"/>
      <c r="DT60" s="64"/>
      <c r="DU60" s="64"/>
      <c r="DV60" s="64"/>
      <c r="DW60" s="64"/>
      <c r="DX60" s="64"/>
      <c r="DY60" s="64"/>
      <c r="DZ60" s="64"/>
      <c r="EA60" s="64"/>
      <c r="EB60" s="64"/>
      <c r="EC60" s="64"/>
    </row>
    <row r="61" spans="1:133" x14ac:dyDescent="0.25">
      <c r="CP61" s="64"/>
      <c r="CQ61" s="64"/>
      <c r="CR61" s="64"/>
      <c r="CS61" s="64"/>
      <c r="CT61" s="64"/>
      <c r="CU61" s="64"/>
      <c r="CV61" s="64"/>
      <c r="CW61" s="64"/>
      <c r="CX61" s="64"/>
      <c r="CY61" s="64"/>
      <c r="CZ61" s="64"/>
      <c r="DA61" s="64"/>
      <c r="DC61" s="64"/>
      <c r="DD61" s="64"/>
      <c r="DE61" s="64"/>
      <c r="DF61" s="64"/>
      <c r="DG61" s="64"/>
      <c r="DH61" s="64"/>
      <c r="DI61" s="64"/>
      <c r="DJ61" s="64"/>
      <c r="DK61" s="64"/>
      <c r="DL61" s="64"/>
      <c r="DM61" s="64"/>
      <c r="DN61" s="64"/>
      <c r="DO61" s="64"/>
      <c r="DQ61" s="64"/>
      <c r="DR61" s="64"/>
      <c r="DS61" s="64"/>
      <c r="DT61" s="64"/>
      <c r="DU61" s="64"/>
      <c r="DV61" s="64"/>
      <c r="DW61" s="64"/>
      <c r="DX61" s="64"/>
      <c r="DY61" s="64"/>
      <c r="DZ61" s="64"/>
      <c r="EA61" s="64"/>
      <c r="EB61" s="64"/>
      <c r="EC61" s="64"/>
    </row>
    <row r="62" spans="1:133" x14ac:dyDescent="0.25">
      <c r="Y62" t="s">
        <v>206</v>
      </c>
      <c r="AS62" s="20" t="s">
        <v>224</v>
      </c>
      <c r="AT62" s="20" t="s">
        <v>180</v>
      </c>
      <c r="AU62" s="20" t="s">
        <v>181</v>
      </c>
      <c r="AV62" s="20" t="s">
        <v>182</v>
      </c>
      <c r="AW62" s="20" t="s">
        <v>183</v>
      </c>
      <c r="AX62" s="20" t="s">
        <v>184</v>
      </c>
      <c r="AY62" s="20" t="s">
        <v>185</v>
      </c>
      <c r="AZ62" s="20" t="s">
        <v>186</v>
      </c>
      <c r="BA62" s="20" t="s">
        <v>187</v>
      </c>
      <c r="BB62" s="20" t="s">
        <v>188</v>
      </c>
      <c r="BC62" s="20" t="s">
        <v>189</v>
      </c>
      <c r="BD62" s="20" t="s">
        <v>190</v>
      </c>
      <c r="BE62" s="20" t="s">
        <v>191</v>
      </c>
      <c r="BG62" s="20" t="s">
        <v>90</v>
      </c>
      <c r="DC62" s="64"/>
      <c r="DD62" s="64"/>
      <c r="DE62" s="64"/>
      <c r="DF62" s="64"/>
      <c r="DG62" s="64"/>
      <c r="DH62" s="64"/>
      <c r="DI62" s="64"/>
      <c r="DJ62" s="64"/>
      <c r="DK62" s="64"/>
      <c r="DL62" s="64"/>
      <c r="DM62" s="64"/>
      <c r="DN62" s="64"/>
      <c r="DO62" s="64"/>
      <c r="DQ62" s="64"/>
      <c r="DR62" s="64"/>
      <c r="DS62" s="64"/>
      <c r="DT62" s="64"/>
      <c r="DU62" s="64"/>
      <c r="DV62" s="64"/>
      <c r="DW62" s="64"/>
      <c r="DX62" s="64"/>
      <c r="DY62" s="64"/>
      <c r="DZ62" s="64"/>
      <c r="EA62" s="64"/>
      <c r="EB62" s="64"/>
      <c r="EC62" s="64"/>
    </row>
    <row r="63" spans="1:133" x14ac:dyDescent="0.25">
      <c r="A63" s="20" t="s">
        <v>196</v>
      </c>
      <c r="B63" t="s">
        <v>180</v>
      </c>
      <c r="C63" t="s">
        <v>181</v>
      </c>
      <c r="D63" t="s">
        <v>182</v>
      </c>
      <c r="E63" t="s">
        <v>183</v>
      </c>
      <c r="F63" t="s">
        <v>184</v>
      </c>
      <c r="G63" t="s">
        <v>185</v>
      </c>
      <c r="H63" t="s">
        <v>186</v>
      </c>
      <c r="I63" t="s">
        <v>187</v>
      </c>
      <c r="J63" t="s">
        <v>188</v>
      </c>
      <c r="K63" t="s">
        <v>189</v>
      </c>
      <c r="L63" t="s">
        <v>190</v>
      </c>
      <c r="M63" t="s">
        <v>191</v>
      </c>
      <c r="O63" t="s">
        <v>90</v>
      </c>
      <c r="AS63" t="s">
        <v>215</v>
      </c>
      <c r="AT63" s="48" t="s">
        <v>168</v>
      </c>
      <c r="AU63" s="48" t="s">
        <v>168</v>
      </c>
      <c r="AV63" s="48" t="s">
        <v>168</v>
      </c>
      <c r="AW63" s="53" t="s">
        <v>169</v>
      </c>
      <c r="AX63" s="46" t="s">
        <v>170</v>
      </c>
      <c r="AY63" s="46" t="s">
        <v>170</v>
      </c>
      <c r="AZ63" s="46" t="s">
        <v>170</v>
      </c>
      <c r="BA63" s="46" t="s">
        <v>170</v>
      </c>
      <c r="BB63" s="46" t="s">
        <v>170</v>
      </c>
      <c r="BC63" s="46" t="s">
        <v>170</v>
      </c>
      <c r="BD63" s="48" t="s">
        <v>168</v>
      </c>
      <c r="BE63" s="48" t="s">
        <v>168</v>
      </c>
      <c r="BG63" s="50" t="s">
        <v>192</v>
      </c>
      <c r="DC63" s="64"/>
      <c r="DD63" s="64"/>
      <c r="DE63" s="64"/>
      <c r="DF63" s="64"/>
      <c r="DG63" s="64"/>
      <c r="DH63" s="64"/>
      <c r="DI63" s="64"/>
      <c r="DJ63" s="64"/>
      <c r="DK63" s="64"/>
      <c r="DL63" s="64"/>
      <c r="DM63" s="64"/>
      <c r="DN63" s="64"/>
      <c r="DO63" s="64"/>
      <c r="DQ63" s="64"/>
      <c r="DR63" s="64"/>
      <c r="DS63" s="64"/>
      <c r="DT63" s="64"/>
      <c r="DU63" s="64"/>
      <c r="DV63" s="64"/>
      <c r="DW63" s="64"/>
      <c r="DX63" s="64"/>
      <c r="DY63" s="64"/>
      <c r="DZ63" s="64"/>
      <c r="EA63" s="64"/>
      <c r="EB63" s="64"/>
      <c r="EC63" s="64"/>
    </row>
    <row r="64" spans="1:133" x14ac:dyDescent="0.25">
      <c r="A64" t="s">
        <v>171</v>
      </c>
      <c r="B64" s="48" t="s">
        <v>168</v>
      </c>
      <c r="C64" s="48" t="s">
        <v>168</v>
      </c>
      <c r="D64" s="48" t="s">
        <v>168</v>
      </c>
      <c r="E64" s="48" t="s">
        <v>168</v>
      </c>
      <c r="F64" s="48" t="s">
        <v>168</v>
      </c>
      <c r="G64" s="48" t="s">
        <v>168</v>
      </c>
      <c r="H64" s="48" t="s">
        <v>168</v>
      </c>
      <c r="I64" s="48" t="s">
        <v>168</v>
      </c>
      <c r="J64" s="48" t="s">
        <v>168</v>
      </c>
      <c r="K64" s="48" t="s">
        <v>168</v>
      </c>
      <c r="L64" s="48" t="s">
        <v>168</v>
      </c>
      <c r="M64" s="48" t="s">
        <v>168</v>
      </c>
      <c r="O64" s="47" t="s">
        <v>168</v>
      </c>
      <c r="AS64" t="s">
        <v>216</v>
      </c>
      <c r="AT64" s="48" t="s">
        <v>168</v>
      </c>
      <c r="AU64" s="48" t="s">
        <v>168</v>
      </c>
      <c r="AV64" s="53" t="s">
        <v>169</v>
      </c>
      <c r="AW64" s="53" t="s">
        <v>169</v>
      </c>
      <c r="AX64" s="46" t="s">
        <v>170</v>
      </c>
      <c r="AY64" s="46" t="s">
        <v>170</v>
      </c>
      <c r="AZ64" s="46" t="s">
        <v>170</v>
      </c>
      <c r="BA64" s="46" t="s">
        <v>170</v>
      </c>
      <c r="BB64" s="46" t="s">
        <v>170</v>
      </c>
      <c r="BC64" s="53" t="s">
        <v>169</v>
      </c>
      <c r="BD64" s="48" t="s">
        <v>168</v>
      </c>
      <c r="BE64" s="53" t="s">
        <v>169</v>
      </c>
      <c r="BG64" s="50" t="s">
        <v>192</v>
      </c>
      <c r="DC64" s="64"/>
      <c r="DD64" s="64"/>
      <c r="DE64" s="64"/>
      <c r="DF64" s="64"/>
      <c r="DG64" s="64"/>
      <c r="DH64" s="64"/>
      <c r="DI64" s="64"/>
      <c r="DJ64" s="64"/>
      <c r="DK64" s="64"/>
      <c r="DL64" s="64"/>
      <c r="DM64" s="64"/>
      <c r="DN64" s="64"/>
      <c r="DO64" s="64"/>
      <c r="DQ64" s="64"/>
      <c r="DR64" s="64"/>
      <c r="DS64" s="64"/>
      <c r="DT64" s="64"/>
      <c r="DU64" s="64"/>
      <c r="DV64" s="64"/>
      <c r="DW64" s="64"/>
      <c r="DX64" s="64"/>
      <c r="DY64" s="64"/>
      <c r="DZ64" s="64"/>
      <c r="EA64" s="64"/>
      <c r="EB64" s="64"/>
      <c r="EC64" s="64"/>
    </row>
    <row r="65" spans="1:133" x14ac:dyDescent="0.25">
      <c r="A65" t="s">
        <v>172</v>
      </c>
      <c r="B65" s="53" t="s">
        <v>169</v>
      </c>
      <c r="C65" s="48" t="s">
        <v>168</v>
      </c>
      <c r="D65" s="48" t="s">
        <v>168</v>
      </c>
      <c r="E65" s="48" t="s">
        <v>168</v>
      </c>
      <c r="F65" s="48" t="s">
        <v>168</v>
      </c>
      <c r="G65" s="48" t="s">
        <v>168</v>
      </c>
      <c r="H65" s="53" t="s">
        <v>169</v>
      </c>
      <c r="I65" s="48" t="s">
        <v>168</v>
      </c>
      <c r="J65" s="48" t="s">
        <v>168</v>
      </c>
      <c r="K65" s="53" t="s">
        <v>169</v>
      </c>
      <c r="L65" s="48" t="s">
        <v>168</v>
      </c>
      <c r="M65" s="53" t="s">
        <v>169</v>
      </c>
      <c r="O65" s="48" t="s">
        <v>168</v>
      </c>
      <c r="AS65" t="s">
        <v>217</v>
      </c>
      <c r="AT65" s="48" t="s">
        <v>168</v>
      </c>
      <c r="AU65" s="48" t="s">
        <v>168</v>
      </c>
      <c r="AV65" s="48" t="s">
        <v>168</v>
      </c>
      <c r="AW65" s="48" t="s">
        <v>168</v>
      </c>
      <c r="AX65" s="53" t="s">
        <v>169</v>
      </c>
      <c r="AY65" s="53" t="s">
        <v>169</v>
      </c>
      <c r="AZ65" s="53" t="s">
        <v>169</v>
      </c>
      <c r="BA65" s="53" t="s">
        <v>169</v>
      </c>
      <c r="BB65" s="48" t="s">
        <v>168</v>
      </c>
      <c r="BC65" s="48" t="s">
        <v>168</v>
      </c>
      <c r="BD65" s="53" t="s">
        <v>169</v>
      </c>
      <c r="BE65" s="48" t="s">
        <v>168</v>
      </c>
      <c r="BG65" s="52" t="s">
        <v>195</v>
      </c>
      <c r="DC65" s="64"/>
      <c r="DD65" s="64"/>
      <c r="DE65" s="64"/>
      <c r="DF65" s="64"/>
      <c r="DG65" s="64"/>
      <c r="DH65" s="64"/>
      <c r="DI65" s="64"/>
      <c r="DJ65" s="64"/>
      <c r="DK65" s="64"/>
      <c r="DL65" s="64"/>
      <c r="DM65" s="64"/>
      <c r="DN65" s="64"/>
      <c r="DO65" s="64"/>
      <c r="DQ65" s="64"/>
      <c r="DR65" s="64"/>
      <c r="DS65" s="64"/>
      <c r="DT65" s="64"/>
      <c r="DU65" s="64"/>
      <c r="DV65" s="64"/>
      <c r="DW65" s="64"/>
      <c r="DX65" s="64"/>
      <c r="DY65" s="64"/>
      <c r="DZ65" s="64"/>
      <c r="EA65" s="64"/>
      <c r="EB65" s="64"/>
      <c r="EC65" s="64"/>
    </row>
    <row r="66" spans="1:133" x14ac:dyDescent="0.25">
      <c r="A66" t="s">
        <v>173</v>
      </c>
      <c r="B66" s="48" t="s">
        <v>168</v>
      </c>
      <c r="C66" s="48" t="s">
        <v>168</v>
      </c>
      <c r="D66" s="48" t="s">
        <v>168</v>
      </c>
      <c r="E66" s="48" t="s">
        <v>168</v>
      </c>
      <c r="F66" s="48" t="s">
        <v>168</v>
      </c>
      <c r="G66" s="48" t="s">
        <v>168</v>
      </c>
      <c r="H66" s="48" t="s">
        <v>168</v>
      </c>
      <c r="I66" s="48" t="s">
        <v>168</v>
      </c>
      <c r="J66" s="48" t="s">
        <v>168</v>
      </c>
      <c r="K66" s="48" t="s">
        <v>168</v>
      </c>
      <c r="L66" s="48" t="s">
        <v>168</v>
      </c>
      <c r="M66" s="48" t="s">
        <v>168</v>
      </c>
      <c r="O66" s="48" t="s">
        <v>168</v>
      </c>
      <c r="AS66" t="s">
        <v>218</v>
      </c>
      <c r="AT66" s="48" t="s">
        <v>168</v>
      </c>
      <c r="AU66" s="48" t="s">
        <v>168</v>
      </c>
      <c r="AV66" s="48" t="s">
        <v>168</v>
      </c>
      <c r="AW66" s="48" t="s">
        <v>168</v>
      </c>
      <c r="AX66" s="53" t="s">
        <v>169</v>
      </c>
      <c r="AY66" s="48" t="s">
        <v>168</v>
      </c>
      <c r="AZ66" s="53" t="s">
        <v>169</v>
      </c>
      <c r="BA66" s="53" t="s">
        <v>169</v>
      </c>
      <c r="BB66" s="46" t="s">
        <v>170</v>
      </c>
      <c r="BC66" s="48" t="s">
        <v>168</v>
      </c>
      <c r="BD66" s="48" t="s">
        <v>168</v>
      </c>
      <c r="BE66" s="48" t="s">
        <v>168</v>
      </c>
      <c r="BG66" s="52" t="s">
        <v>195</v>
      </c>
      <c r="DC66" s="64"/>
      <c r="DD66" s="64"/>
      <c r="DE66" s="64"/>
      <c r="DF66" s="64"/>
      <c r="DG66" s="64"/>
      <c r="DH66" s="64"/>
      <c r="DI66" s="64"/>
      <c r="DJ66" s="64"/>
      <c r="DK66" s="64"/>
      <c r="DL66" s="64"/>
      <c r="DM66" s="64"/>
      <c r="DN66" s="64"/>
      <c r="DO66" s="64"/>
      <c r="DQ66" s="64"/>
      <c r="DR66" s="64"/>
      <c r="DS66" s="64"/>
      <c r="DT66" s="64"/>
      <c r="DU66" s="64"/>
      <c r="DV66" s="64"/>
      <c r="DW66" s="64"/>
      <c r="DX66" s="64"/>
      <c r="DY66" s="64"/>
      <c r="DZ66" s="64"/>
      <c r="EA66" s="64"/>
      <c r="EB66" s="64"/>
      <c r="EC66" s="64"/>
    </row>
    <row r="67" spans="1:133" x14ac:dyDescent="0.25">
      <c r="A67" t="s">
        <v>174</v>
      </c>
      <c r="B67" s="48" t="s">
        <v>168</v>
      </c>
      <c r="C67" s="48" t="s">
        <v>168</v>
      </c>
      <c r="D67" s="48" t="s">
        <v>168</v>
      </c>
      <c r="E67" s="48" t="s">
        <v>168</v>
      </c>
      <c r="F67" s="48" t="s">
        <v>168</v>
      </c>
      <c r="G67" s="48" t="s">
        <v>168</v>
      </c>
      <c r="H67" s="48" t="s">
        <v>168</v>
      </c>
      <c r="I67" s="48" t="s">
        <v>168</v>
      </c>
      <c r="J67" s="48" t="s">
        <v>168</v>
      </c>
      <c r="K67" s="48" t="s">
        <v>168</v>
      </c>
      <c r="L67" s="48" t="s">
        <v>168</v>
      </c>
      <c r="M67" s="48" t="s">
        <v>168</v>
      </c>
      <c r="O67" s="48" t="s">
        <v>168</v>
      </c>
      <c r="AS67" t="s">
        <v>219</v>
      </c>
      <c r="AT67" s="48" t="s">
        <v>168</v>
      </c>
      <c r="AU67" s="48" t="s">
        <v>168</v>
      </c>
      <c r="AV67" s="48" t="s">
        <v>168</v>
      </c>
      <c r="AW67" s="48" t="s">
        <v>168</v>
      </c>
      <c r="AX67" s="48" t="s">
        <v>168</v>
      </c>
      <c r="AY67" s="48" t="s">
        <v>168</v>
      </c>
      <c r="AZ67" s="48" t="s">
        <v>168</v>
      </c>
      <c r="BA67" s="48" t="s">
        <v>168</v>
      </c>
      <c r="BB67" s="46" t="s">
        <v>170</v>
      </c>
      <c r="BC67" s="48" t="s">
        <v>168</v>
      </c>
      <c r="BD67" s="48" t="s">
        <v>168</v>
      </c>
      <c r="BE67" s="48" t="s">
        <v>168</v>
      </c>
      <c r="BG67" s="48" t="s">
        <v>168</v>
      </c>
      <c r="DC67" s="64"/>
      <c r="DD67" s="64"/>
      <c r="DE67" s="64"/>
      <c r="DF67" s="64"/>
      <c r="DG67" s="64"/>
      <c r="DH67" s="64"/>
      <c r="DI67" s="64"/>
      <c r="DJ67" s="64"/>
      <c r="DK67" s="64"/>
      <c r="DL67" s="64"/>
      <c r="DM67" s="64"/>
      <c r="DN67" s="64"/>
      <c r="DO67" s="64"/>
      <c r="DQ67" s="64"/>
      <c r="DR67" s="64"/>
      <c r="DS67" s="64"/>
      <c r="DT67" s="64"/>
      <c r="DU67" s="64"/>
      <c r="DV67" s="64"/>
      <c r="DW67" s="64"/>
      <c r="DX67" s="64"/>
      <c r="DY67" s="64"/>
      <c r="DZ67" s="64"/>
      <c r="EA67" s="64"/>
      <c r="EB67" s="64"/>
      <c r="EC67" s="64"/>
    </row>
    <row r="68" spans="1:133" x14ac:dyDescent="0.25">
      <c r="A68" t="s">
        <v>175</v>
      </c>
      <c r="B68" s="53" t="s">
        <v>169</v>
      </c>
      <c r="C68" s="48" t="s">
        <v>168</v>
      </c>
      <c r="D68" s="53" t="s">
        <v>169</v>
      </c>
      <c r="E68" s="48" t="s">
        <v>168</v>
      </c>
      <c r="F68" s="48" t="s">
        <v>168</v>
      </c>
      <c r="G68" s="48" t="s">
        <v>168</v>
      </c>
      <c r="H68" s="48" t="s">
        <v>168</v>
      </c>
      <c r="I68" s="48" t="s">
        <v>168</v>
      </c>
      <c r="J68" s="53" t="s">
        <v>169</v>
      </c>
      <c r="K68" s="53" t="s">
        <v>169</v>
      </c>
      <c r="L68" s="48" t="s">
        <v>168</v>
      </c>
      <c r="M68" s="48" t="s">
        <v>168</v>
      </c>
      <c r="O68" s="48" t="s">
        <v>168</v>
      </c>
      <c r="AS68" t="s">
        <v>220</v>
      </c>
      <c r="AT68" s="48" t="s">
        <v>168</v>
      </c>
      <c r="AU68" s="53" t="s">
        <v>169</v>
      </c>
      <c r="AV68" s="48" t="s">
        <v>168</v>
      </c>
      <c r="AW68" s="53" t="s">
        <v>169</v>
      </c>
      <c r="AX68" s="48" t="s">
        <v>168</v>
      </c>
      <c r="AY68" s="48" t="s">
        <v>168</v>
      </c>
      <c r="AZ68" s="48" t="s">
        <v>168</v>
      </c>
      <c r="BA68" s="48" t="s">
        <v>168</v>
      </c>
      <c r="BB68" s="46" t="s">
        <v>170</v>
      </c>
      <c r="BC68" s="48" t="s">
        <v>168</v>
      </c>
      <c r="BD68" s="53" t="s">
        <v>169</v>
      </c>
      <c r="BE68" s="48" t="s">
        <v>168</v>
      </c>
      <c r="BG68" s="48" t="s">
        <v>168</v>
      </c>
      <c r="DC68" s="64"/>
      <c r="DD68" s="64"/>
      <c r="DE68" s="64"/>
      <c r="DF68" s="64"/>
      <c r="DG68" s="64"/>
      <c r="DH68" s="64"/>
      <c r="DI68" s="64"/>
      <c r="DJ68" s="64"/>
      <c r="DK68" s="64"/>
      <c r="DL68" s="64"/>
      <c r="DM68" s="64"/>
      <c r="DN68" s="64"/>
      <c r="DO68" s="64"/>
      <c r="DQ68" s="64"/>
      <c r="DR68" s="64"/>
      <c r="DS68" s="64"/>
      <c r="DT68" s="64"/>
      <c r="DU68" s="64"/>
      <c r="DV68" s="64"/>
      <c r="DW68" s="64"/>
      <c r="DX68" s="64"/>
      <c r="DY68" s="64"/>
      <c r="DZ68" s="64"/>
      <c r="EA68" s="64"/>
      <c r="EB68" s="64"/>
      <c r="EC68" s="64"/>
    </row>
    <row r="69" spans="1:133" x14ac:dyDescent="0.25">
      <c r="A69" t="s">
        <v>176</v>
      </c>
      <c r="B69" s="48" t="s">
        <v>168</v>
      </c>
      <c r="C69" s="48" t="s">
        <v>168</v>
      </c>
      <c r="D69" s="48" t="s">
        <v>168</v>
      </c>
      <c r="E69" s="48" t="s">
        <v>168</v>
      </c>
      <c r="F69" s="48" t="s">
        <v>168</v>
      </c>
      <c r="G69" s="48" t="s">
        <v>168</v>
      </c>
      <c r="H69" s="48" t="s">
        <v>168</v>
      </c>
      <c r="I69" s="48" t="s">
        <v>168</v>
      </c>
      <c r="J69" s="48" t="s">
        <v>168</v>
      </c>
      <c r="K69" s="48" t="s">
        <v>168</v>
      </c>
      <c r="L69" s="48" t="s">
        <v>168</v>
      </c>
      <c r="M69" s="48" t="s">
        <v>168</v>
      </c>
      <c r="O69" s="48" t="s">
        <v>168</v>
      </c>
      <c r="AS69" t="s">
        <v>221</v>
      </c>
      <c r="AT69" s="48" t="s">
        <v>168</v>
      </c>
      <c r="AU69" s="53" t="s">
        <v>169</v>
      </c>
      <c r="AV69" s="53" t="s">
        <v>169</v>
      </c>
      <c r="AW69" s="46" t="s">
        <v>170</v>
      </c>
      <c r="AX69" s="46" t="s">
        <v>170</v>
      </c>
      <c r="AY69" s="53" t="s">
        <v>169</v>
      </c>
      <c r="AZ69" s="48" t="s">
        <v>168</v>
      </c>
      <c r="BA69" s="48" t="s">
        <v>168</v>
      </c>
      <c r="BB69" s="48" t="s">
        <v>168</v>
      </c>
      <c r="BC69" s="48" t="s">
        <v>168</v>
      </c>
      <c r="BD69" s="48" t="s">
        <v>168</v>
      </c>
      <c r="BE69" s="48" t="s">
        <v>168</v>
      </c>
      <c r="BG69" s="48" t="s">
        <v>168</v>
      </c>
      <c r="DC69" s="64"/>
      <c r="DD69" s="64"/>
      <c r="DE69" s="64"/>
      <c r="DF69" s="64"/>
      <c r="DG69" s="64"/>
      <c r="DH69" s="64"/>
      <c r="DI69" s="64"/>
      <c r="DJ69" s="64"/>
      <c r="DK69" s="64"/>
      <c r="DL69" s="64"/>
      <c r="DM69" s="64"/>
      <c r="DN69" s="64"/>
      <c r="DO69" s="64"/>
      <c r="DQ69" s="64"/>
      <c r="DR69" s="64"/>
      <c r="DS69" s="64"/>
      <c r="DT69" s="64"/>
      <c r="DU69" s="64"/>
      <c r="DV69" s="64"/>
      <c r="DW69" s="64"/>
      <c r="DX69" s="64"/>
      <c r="DY69" s="64"/>
      <c r="DZ69" s="64"/>
      <c r="EA69" s="64"/>
      <c r="EB69" s="64"/>
      <c r="EC69" s="64"/>
    </row>
    <row r="70" spans="1:133" x14ac:dyDescent="0.25">
      <c r="A70" t="s">
        <v>177</v>
      </c>
      <c r="B70" s="53" t="s">
        <v>169</v>
      </c>
      <c r="C70" s="48" t="s">
        <v>168</v>
      </c>
      <c r="D70" s="48" t="s">
        <v>168</v>
      </c>
      <c r="E70" s="46" t="s">
        <v>170</v>
      </c>
      <c r="F70" s="53" t="s">
        <v>169</v>
      </c>
      <c r="G70" s="53" t="s">
        <v>169</v>
      </c>
      <c r="H70" s="48" t="s">
        <v>168</v>
      </c>
      <c r="I70" s="48" t="s">
        <v>168</v>
      </c>
      <c r="J70" s="48" t="s">
        <v>168</v>
      </c>
      <c r="K70" s="48" t="s">
        <v>168</v>
      </c>
      <c r="L70" s="48" t="s">
        <v>168</v>
      </c>
      <c r="M70" s="48" t="s">
        <v>168</v>
      </c>
      <c r="O70" s="48" t="s">
        <v>168</v>
      </c>
      <c r="DC70" s="64"/>
      <c r="DD70" s="64"/>
      <c r="DE70" s="64"/>
      <c r="DF70" s="64"/>
      <c r="DG70" s="64"/>
      <c r="DH70" s="64"/>
      <c r="DI70" s="64"/>
      <c r="DJ70" s="64"/>
      <c r="DK70" s="64"/>
      <c r="DL70" s="64"/>
      <c r="DM70" s="64"/>
      <c r="DN70" s="64"/>
      <c r="DO70" s="64"/>
      <c r="DQ70" s="64"/>
      <c r="DR70" s="64"/>
      <c r="DS70" s="64"/>
      <c r="DT70" s="64"/>
      <c r="DU70" s="64"/>
      <c r="DV70" s="64"/>
      <c r="DW70" s="64"/>
      <c r="DX70" s="64"/>
      <c r="DY70" s="64"/>
      <c r="DZ70" s="64"/>
      <c r="EA70" s="64"/>
      <c r="EB70" s="64"/>
      <c r="EC70" s="64"/>
    </row>
    <row r="71" spans="1:133" x14ac:dyDescent="0.25">
      <c r="A71" t="s">
        <v>178</v>
      </c>
      <c r="B71" s="48" t="s">
        <v>168</v>
      </c>
      <c r="C71" s="48" t="s">
        <v>168</v>
      </c>
      <c r="D71" s="48" t="s">
        <v>168</v>
      </c>
      <c r="E71" s="48" t="s">
        <v>168</v>
      </c>
      <c r="F71" s="53" t="s">
        <v>169</v>
      </c>
      <c r="G71" s="48" t="s">
        <v>168</v>
      </c>
      <c r="H71" s="53" t="s">
        <v>169</v>
      </c>
      <c r="I71" s="48" t="s">
        <v>168</v>
      </c>
      <c r="J71" s="48" t="s">
        <v>168</v>
      </c>
      <c r="K71" s="48" t="s">
        <v>168</v>
      </c>
      <c r="L71" s="48" t="s">
        <v>168</v>
      </c>
      <c r="M71" s="48" t="s">
        <v>168</v>
      </c>
      <c r="O71" s="48" t="s">
        <v>168</v>
      </c>
      <c r="DC71" s="64"/>
      <c r="DD71" s="64"/>
      <c r="DE71" s="64"/>
      <c r="DF71" s="64"/>
      <c r="DG71" s="64"/>
      <c r="DH71" s="64"/>
      <c r="DI71" s="64"/>
      <c r="DJ71" s="64"/>
      <c r="DK71" s="64"/>
      <c r="DL71" s="64"/>
      <c r="DM71" s="64"/>
      <c r="DN71" s="64"/>
      <c r="DO71" s="64"/>
      <c r="DQ71" s="64"/>
      <c r="DR71" s="64"/>
      <c r="DS71" s="64"/>
      <c r="DT71" s="64"/>
      <c r="DU71" s="64"/>
      <c r="DV71" s="64"/>
      <c r="DW71" s="64"/>
      <c r="DX71" s="64"/>
      <c r="DY71" s="64"/>
      <c r="DZ71" s="64"/>
      <c r="EA71" s="64"/>
      <c r="EB71" s="64"/>
      <c r="EC71" s="64"/>
    </row>
    <row r="72" spans="1:133" x14ac:dyDescent="0.25">
      <c r="A72" t="s">
        <v>179</v>
      </c>
      <c r="B72" s="48" t="s">
        <v>168</v>
      </c>
      <c r="C72" s="48" t="s">
        <v>168</v>
      </c>
      <c r="D72" s="48" t="s">
        <v>168</v>
      </c>
      <c r="E72" s="48" t="s">
        <v>168</v>
      </c>
      <c r="F72" s="53" t="s">
        <v>169</v>
      </c>
      <c r="G72" s="48" t="s">
        <v>168</v>
      </c>
      <c r="H72" s="48" t="s">
        <v>168</v>
      </c>
      <c r="I72" s="48" t="s">
        <v>168</v>
      </c>
      <c r="J72" s="53" t="s">
        <v>169</v>
      </c>
      <c r="K72" s="48" t="s">
        <v>168</v>
      </c>
      <c r="L72" s="48" t="s">
        <v>168</v>
      </c>
      <c r="M72" s="48" t="s">
        <v>168</v>
      </c>
      <c r="O72" s="48" t="s">
        <v>168</v>
      </c>
      <c r="DC72" s="64"/>
      <c r="DD72" s="64"/>
      <c r="DE72" s="64"/>
      <c r="DF72" s="64"/>
      <c r="DG72" s="64"/>
      <c r="DH72" s="64"/>
      <c r="DI72" s="64"/>
      <c r="DJ72" s="64"/>
      <c r="DK72" s="64"/>
      <c r="DL72" s="64"/>
      <c r="DM72" s="64"/>
      <c r="DN72" s="64"/>
      <c r="DO72" s="64"/>
      <c r="DQ72" s="64"/>
      <c r="DR72" s="64"/>
      <c r="DS72" s="64"/>
      <c r="DT72" s="64"/>
      <c r="DU72" s="64"/>
      <c r="DV72" s="64"/>
      <c r="DW72" s="64"/>
      <c r="DX72" s="64"/>
      <c r="DY72" s="64"/>
      <c r="DZ72" s="64"/>
      <c r="EA72" s="64"/>
      <c r="EB72" s="64"/>
      <c r="EC72" s="64"/>
    </row>
    <row r="73" spans="1:133" x14ac:dyDescent="0.25">
      <c r="DC73" s="64"/>
      <c r="DD73" s="64"/>
      <c r="DE73" s="64"/>
      <c r="DF73" s="64"/>
      <c r="DG73" s="64"/>
      <c r="DH73" s="64"/>
      <c r="DI73" s="64"/>
      <c r="DJ73" s="64"/>
      <c r="DK73" s="64"/>
      <c r="DL73" s="64"/>
      <c r="DM73" s="64"/>
      <c r="DN73" s="64"/>
      <c r="DO73" s="64"/>
      <c r="DQ73" s="64"/>
      <c r="DR73" s="64"/>
      <c r="DS73" s="64"/>
      <c r="DT73" s="64"/>
      <c r="DU73" s="64"/>
      <c r="DV73" s="64"/>
      <c r="DW73" s="64"/>
      <c r="DX73" s="64"/>
      <c r="DY73" s="64"/>
      <c r="DZ73" s="64"/>
      <c r="EA73" s="64"/>
      <c r="EB73" s="64"/>
      <c r="EC73" s="64"/>
    </row>
    <row r="74" spans="1:133" x14ac:dyDescent="0.25">
      <c r="DC74" s="64"/>
      <c r="DD74" s="64"/>
      <c r="DE74" s="64"/>
      <c r="DF74" s="64"/>
      <c r="DG74" s="64"/>
      <c r="DH74" s="64"/>
      <c r="DI74" s="64"/>
      <c r="DJ74" s="64"/>
      <c r="DK74" s="64"/>
      <c r="DL74" s="64"/>
      <c r="DM74" s="64"/>
      <c r="DN74" s="64"/>
      <c r="DO74" s="64"/>
      <c r="DQ74" s="64"/>
      <c r="DR74" s="64"/>
      <c r="DS74" s="64"/>
      <c r="DT74" s="64"/>
      <c r="DU74" s="64"/>
      <c r="DV74" s="64"/>
      <c r="DW74" s="64"/>
      <c r="DX74" s="64"/>
      <c r="DY74" s="64"/>
      <c r="DZ74" s="64"/>
      <c r="EA74" s="64"/>
      <c r="EB74" s="64"/>
      <c r="EC74" s="64"/>
    </row>
    <row r="75" spans="1:133" x14ac:dyDescent="0.25">
      <c r="DC75" s="64"/>
      <c r="DD75" s="64"/>
      <c r="DE75" s="64"/>
      <c r="DF75" s="64"/>
      <c r="DG75" s="64"/>
      <c r="DH75" s="64"/>
      <c r="DI75" s="64"/>
      <c r="DJ75" s="64"/>
      <c r="DK75" s="64"/>
      <c r="DL75" s="64"/>
      <c r="DM75" s="64"/>
      <c r="DN75" s="64"/>
      <c r="DO75" s="64"/>
      <c r="DQ75" s="64"/>
      <c r="DR75" s="64"/>
      <c r="DS75" s="64"/>
      <c r="DT75" s="64"/>
      <c r="DU75" s="64"/>
      <c r="DV75" s="64"/>
      <c r="DW75" s="64"/>
      <c r="DX75" s="64"/>
      <c r="DY75" s="64"/>
      <c r="DZ75" s="64"/>
      <c r="EA75" s="64"/>
      <c r="EB75" s="64"/>
      <c r="EC75" s="64"/>
    </row>
    <row r="76" spans="1:133" x14ac:dyDescent="0.25">
      <c r="DC76" s="64"/>
      <c r="DD76" s="64"/>
      <c r="DE76" s="64"/>
      <c r="DF76" s="64"/>
      <c r="DG76" s="64"/>
      <c r="DH76" s="64"/>
      <c r="DI76" s="64"/>
      <c r="DJ76" s="64"/>
      <c r="DK76" s="64"/>
      <c r="DL76" s="64"/>
      <c r="DM76" s="64"/>
      <c r="DN76" s="64"/>
      <c r="DO76" s="64"/>
    </row>
    <row r="77" spans="1:133" x14ac:dyDescent="0.25">
      <c r="DC77" s="64"/>
      <c r="DD77" s="64"/>
      <c r="DE77" s="64"/>
      <c r="DF77" s="64"/>
      <c r="DG77" s="64"/>
      <c r="DH77" s="64"/>
      <c r="DI77" s="64"/>
      <c r="DJ77" s="64"/>
      <c r="DK77" s="64"/>
      <c r="DL77" s="64"/>
      <c r="DM77" s="64"/>
      <c r="DN77" s="64"/>
      <c r="DO77" s="64"/>
    </row>
    <row r="78" spans="1:133" x14ac:dyDescent="0.25">
      <c r="DC78" s="64"/>
      <c r="DD78" s="64"/>
      <c r="DE78" s="64"/>
      <c r="DF78" s="64"/>
      <c r="DG78" s="64"/>
      <c r="DH78" s="64"/>
      <c r="DI78" s="64"/>
      <c r="DJ78" s="64"/>
      <c r="DK78" s="64"/>
      <c r="DL78" s="64"/>
      <c r="DM78" s="64"/>
      <c r="DN78" s="64"/>
      <c r="DO78" s="64"/>
    </row>
    <row r="79" spans="1:133" x14ac:dyDescent="0.25">
      <c r="DC79" s="64"/>
      <c r="DD79" s="64"/>
      <c r="DE79" s="64"/>
      <c r="DF79" s="64"/>
      <c r="DG79" s="64"/>
      <c r="DH79" s="64"/>
      <c r="DI79" s="64"/>
      <c r="DJ79" s="64"/>
      <c r="DK79" s="64"/>
      <c r="DL79" s="64"/>
      <c r="DM79" s="64"/>
      <c r="DN79" s="64"/>
      <c r="DO79" s="64"/>
    </row>
    <row r="85" spans="1:126" x14ac:dyDescent="0.25">
      <c r="A85" s="20" t="s">
        <v>197</v>
      </c>
      <c r="B85" t="s">
        <v>180</v>
      </c>
      <c r="C85" t="s">
        <v>181</v>
      </c>
      <c r="D85" t="s">
        <v>182</v>
      </c>
      <c r="E85" t="s">
        <v>183</v>
      </c>
      <c r="F85" t="s">
        <v>184</v>
      </c>
      <c r="G85" t="s">
        <v>185</v>
      </c>
      <c r="H85" t="s">
        <v>186</v>
      </c>
      <c r="I85" t="s">
        <v>187</v>
      </c>
      <c r="J85" t="s">
        <v>188</v>
      </c>
      <c r="K85" t="s">
        <v>189</v>
      </c>
      <c r="L85" t="s">
        <v>190</v>
      </c>
      <c r="M85" t="s">
        <v>191</v>
      </c>
      <c r="O85" t="s">
        <v>90</v>
      </c>
      <c r="Y85" t="s">
        <v>207</v>
      </c>
    </row>
    <row r="86" spans="1:126" x14ac:dyDescent="0.25">
      <c r="A86" t="s">
        <v>171</v>
      </c>
      <c r="B86" s="48" t="s">
        <v>168</v>
      </c>
      <c r="C86" s="48" t="s">
        <v>168</v>
      </c>
      <c r="D86" s="48" t="s">
        <v>168</v>
      </c>
      <c r="E86" s="48" t="s">
        <v>168</v>
      </c>
      <c r="F86" s="48" t="s">
        <v>168</v>
      </c>
      <c r="G86" s="48" t="s">
        <v>168</v>
      </c>
      <c r="H86" s="48" t="s">
        <v>168</v>
      </c>
      <c r="I86" s="48" t="s">
        <v>168</v>
      </c>
      <c r="J86" s="48" t="s">
        <v>168</v>
      </c>
      <c r="K86" s="48" t="s">
        <v>168</v>
      </c>
      <c r="L86" s="48" t="s">
        <v>168</v>
      </c>
      <c r="M86" s="48" t="s">
        <v>168</v>
      </c>
      <c r="O86" s="47" t="s">
        <v>168</v>
      </c>
      <c r="AS86" s="20" t="s">
        <v>225</v>
      </c>
      <c r="AT86" s="20" t="s">
        <v>180</v>
      </c>
      <c r="AU86" s="20" t="s">
        <v>181</v>
      </c>
      <c r="AV86" s="20" t="s">
        <v>182</v>
      </c>
      <c r="AW86" s="20" t="s">
        <v>183</v>
      </c>
      <c r="AX86" s="20" t="s">
        <v>184</v>
      </c>
      <c r="AY86" s="20" t="s">
        <v>185</v>
      </c>
      <c r="AZ86" s="20" t="s">
        <v>186</v>
      </c>
      <c r="BA86" s="20" t="s">
        <v>187</v>
      </c>
      <c r="BB86" s="20" t="s">
        <v>188</v>
      </c>
      <c r="BC86" s="20" t="s">
        <v>189</v>
      </c>
      <c r="BD86" s="20" t="s">
        <v>190</v>
      </c>
      <c r="BE86" s="20" t="s">
        <v>191</v>
      </c>
      <c r="BG86" s="20" t="s">
        <v>90</v>
      </c>
      <c r="DS86" s="64"/>
      <c r="DT86" s="64"/>
      <c r="DU86" s="64"/>
      <c r="DV86" s="64"/>
    </row>
    <row r="87" spans="1:126" x14ac:dyDescent="0.25">
      <c r="A87" t="s">
        <v>172</v>
      </c>
      <c r="B87" s="46" t="s">
        <v>170</v>
      </c>
      <c r="C87" s="48" t="s">
        <v>168</v>
      </c>
      <c r="D87" s="48" t="s">
        <v>168</v>
      </c>
      <c r="E87" s="48" t="s">
        <v>168</v>
      </c>
      <c r="F87" s="48" t="s">
        <v>168</v>
      </c>
      <c r="G87" s="48" t="s">
        <v>168</v>
      </c>
      <c r="H87" s="48" t="s">
        <v>168</v>
      </c>
      <c r="I87" s="53" t="s">
        <v>169</v>
      </c>
      <c r="J87" s="48" t="s">
        <v>168</v>
      </c>
      <c r="K87" s="48" t="s">
        <v>168</v>
      </c>
      <c r="L87" s="48" t="s">
        <v>168</v>
      </c>
      <c r="M87" s="48" t="s">
        <v>168</v>
      </c>
      <c r="O87" s="48" t="s">
        <v>168</v>
      </c>
      <c r="AS87" t="s">
        <v>215</v>
      </c>
      <c r="AT87" s="48" t="s">
        <v>168</v>
      </c>
      <c r="AU87" s="48" t="s">
        <v>168</v>
      </c>
      <c r="AV87" s="48" t="s">
        <v>168</v>
      </c>
      <c r="AW87" s="53" t="s">
        <v>169</v>
      </c>
      <c r="AX87" s="46" t="s">
        <v>170</v>
      </c>
      <c r="AY87" s="48" t="s">
        <v>168</v>
      </c>
      <c r="AZ87" s="53" t="s">
        <v>169</v>
      </c>
      <c r="BA87" s="53" t="s">
        <v>169</v>
      </c>
      <c r="BB87" s="53" t="s">
        <v>169</v>
      </c>
      <c r="BC87" s="48" t="s">
        <v>168</v>
      </c>
      <c r="BD87" s="53" t="s">
        <v>169</v>
      </c>
      <c r="BE87" s="48" t="s">
        <v>168</v>
      </c>
      <c r="BG87" s="52" t="s">
        <v>195</v>
      </c>
      <c r="DS87" s="64"/>
      <c r="DT87" s="71"/>
      <c r="DU87" s="71"/>
      <c r="DV87" s="71"/>
    </row>
    <row r="88" spans="1:126" x14ac:dyDescent="0.25">
      <c r="A88" t="s">
        <v>173</v>
      </c>
      <c r="B88" s="48" t="s">
        <v>168</v>
      </c>
      <c r="C88" s="48" t="s">
        <v>168</v>
      </c>
      <c r="D88" s="48" t="s">
        <v>168</v>
      </c>
      <c r="E88" s="48" t="s">
        <v>168</v>
      </c>
      <c r="F88" s="48" t="s">
        <v>168</v>
      </c>
      <c r="G88" s="48" t="s">
        <v>168</v>
      </c>
      <c r="H88" s="48" t="s">
        <v>168</v>
      </c>
      <c r="I88" s="48" t="s">
        <v>168</v>
      </c>
      <c r="J88" s="48" t="s">
        <v>168</v>
      </c>
      <c r="K88" s="48" t="s">
        <v>168</v>
      </c>
      <c r="L88" s="48" t="s">
        <v>168</v>
      </c>
      <c r="M88" s="48" t="s">
        <v>168</v>
      </c>
      <c r="O88" s="48" t="s">
        <v>168</v>
      </c>
      <c r="AS88" t="s">
        <v>216</v>
      </c>
      <c r="AT88" s="48" t="s">
        <v>168</v>
      </c>
      <c r="AU88" s="48" t="s">
        <v>168</v>
      </c>
      <c r="AV88" s="53" t="s">
        <v>169</v>
      </c>
      <c r="AW88" s="48" t="s">
        <v>168</v>
      </c>
      <c r="AX88" s="48" t="s">
        <v>168</v>
      </c>
      <c r="AY88" s="48" t="s">
        <v>168</v>
      </c>
      <c r="AZ88" s="48" t="s">
        <v>168</v>
      </c>
      <c r="BA88" s="53" t="s">
        <v>169</v>
      </c>
      <c r="BB88" s="48" t="s">
        <v>168</v>
      </c>
      <c r="BC88" s="48" t="s">
        <v>168</v>
      </c>
      <c r="BD88" s="46" t="s">
        <v>170</v>
      </c>
      <c r="BE88" s="46" t="s">
        <v>170</v>
      </c>
      <c r="BG88" s="48" t="s">
        <v>168</v>
      </c>
      <c r="DH88" s="64"/>
      <c r="DI88" s="64"/>
      <c r="DJ88" s="64"/>
      <c r="DS88" s="64"/>
      <c r="DT88" s="71"/>
      <c r="DU88" s="71"/>
      <c r="DV88" s="71"/>
    </row>
    <row r="89" spans="1:126" x14ac:dyDescent="0.25">
      <c r="A89" t="s">
        <v>174</v>
      </c>
      <c r="B89" s="48" t="s">
        <v>168</v>
      </c>
      <c r="C89" s="48" t="s">
        <v>168</v>
      </c>
      <c r="D89" s="48" t="s">
        <v>168</v>
      </c>
      <c r="E89" s="48" t="s">
        <v>168</v>
      </c>
      <c r="F89" s="48" t="s">
        <v>168</v>
      </c>
      <c r="G89" s="48" t="s">
        <v>168</v>
      </c>
      <c r="H89" s="48" t="s">
        <v>168</v>
      </c>
      <c r="I89" s="48" t="s">
        <v>168</v>
      </c>
      <c r="J89" s="48" t="s">
        <v>168</v>
      </c>
      <c r="K89" s="48" t="s">
        <v>168</v>
      </c>
      <c r="L89" s="48" t="s">
        <v>168</v>
      </c>
      <c r="M89" s="48" t="s">
        <v>168</v>
      </c>
      <c r="O89" s="48" t="s">
        <v>168</v>
      </c>
      <c r="AS89" t="s">
        <v>217</v>
      </c>
      <c r="AT89" s="48" t="s">
        <v>168</v>
      </c>
      <c r="AU89" s="48" t="s">
        <v>168</v>
      </c>
      <c r="AV89" s="48" t="s">
        <v>168</v>
      </c>
      <c r="AW89" s="48" t="s">
        <v>168</v>
      </c>
      <c r="AX89" s="48" t="s">
        <v>168</v>
      </c>
      <c r="AY89" s="48" t="s">
        <v>168</v>
      </c>
      <c r="AZ89" s="48" t="s">
        <v>168</v>
      </c>
      <c r="BA89" s="48" t="s">
        <v>168</v>
      </c>
      <c r="BB89" s="48" t="s">
        <v>168</v>
      </c>
      <c r="BC89" s="48" t="s">
        <v>168</v>
      </c>
      <c r="BD89" s="46" t="s">
        <v>170</v>
      </c>
      <c r="BE89" s="46" t="s">
        <v>170</v>
      </c>
      <c r="BG89" s="48" t="s">
        <v>168</v>
      </c>
      <c r="DH89" s="71"/>
      <c r="DI89" s="71"/>
      <c r="DJ89" s="71"/>
      <c r="DS89" s="64"/>
      <c r="DT89" s="71"/>
      <c r="DU89" s="71"/>
      <c r="DV89" s="71"/>
    </row>
    <row r="90" spans="1:126" x14ac:dyDescent="0.25">
      <c r="A90" t="s">
        <v>175</v>
      </c>
      <c r="B90" s="53" t="s">
        <v>169</v>
      </c>
      <c r="C90" s="53" t="s">
        <v>169</v>
      </c>
      <c r="D90" s="53" t="s">
        <v>169</v>
      </c>
      <c r="E90" s="48" t="s">
        <v>168</v>
      </c>
      <c r="F90" s="48" t="s">
        <v>168</v>
      </c>
      <c r="G90" s="48" t="s">
        <v>168</v>
      </c>
      <c r="H90" s="48" t="s">
        <v>168</v>
      </c>
      <c r="I90" s="48" t="s">
        <v>168</v>
      </c>
      <c r="J90" s="46" t="s">
        <v>170</v>
      </c>
      <c r="K90" s="53" t="s">
        <v>169</v>
      </c>
      <c r="L90" s="53" t="s">
        <v>169</v>
      </c>
      <c r="M90" s="48" t="s">
        <v>168</v>
      </c>
      <c r="O90" s="52" t="s">
        <v>195</v>
      </c>
      <c r="AS90" t="s">
        <v>218</v>
      </c>
      <c r="AT90" s="48" t="s">
        <v>168</v>
      </c>
      <c r="AU90" s="48" t="s">
        <v>168</v>
      </c>
      <c r="AV90" s="48" t="s">
        <v>168</v>
      </c>
      <c r="AW90" s="48" t="s">
        <v>168</v>
      </c>
      <c r="AX90" s="48" t="s">
        <v>168</v>
      </c>
      <c r="AY90" s="48" t="s">
        <v>168</v>
      </c>
      <c r="AZ90" s="48" t="s">
        <v>168</v>
      </c>
      <c r="BA90" s="48" t="s">
        <v>168</v>
      </c>
      <c r="BB90" s="53" t="s">
        <v>169</v>
      </c>
      <c r="BC90" s="48" t="s">
        <v>168</v>
      </c>
      <c r="BD90" s="46" t="s">
        <v>170</v>
      </c>
      <c r="BE90" s="46" t="s">
        <v>170</v>
      </c>
      <c r="BG90" s="48" t="s">
        <v>168</v>
      </c>
      <c r="DH90" s="71"/>
      <c r="DI90" s="71"/>
      <c r="DJ90" s="71"/>
      <c r="DS90" s="64"/>
      <c r="DT90" s="71"/>
      <c r="DU90" s="71"/>
      <c r="DV90" s="71"/>
    </row>
    <row r="91" spans="1:126" x14ac:dyDescent="0.25">
      <c r="A91" t="s">
        <v>176</v>
      </c>
      <c r="B91" s="48" t="s">
        <v>168</v>
      </c>
      <c r="C91" s="48" t="s">
        <v>168</v>
      </c>
      <c r="D91" s="48" t="s">
        <v>168</v>
      </c>
      <c r="E91" s="48" t="s">
        <v>168</v>
      </c>
      <c r="F91" s="48" t="s">
        <v>168</v>
      </c>
      <c r="G91" s="48" t="s">
        <v>168</v>
      </c>
      <c r="H91" s="48" t="s">
        <v>168</v>
      </c>
      <c r="I91" s="48" t="s">
        <v>168</v>
      </c>
      <c r="J91" s="48" t="s">
        <v>168</v>
      </c>
      <c r="K91" s="48" t="s">
        <v>168</v>
      </c>
      <c r="L91" s="48" t="s">
        <v>168</v>
      </c>
      <c r="M91" s="48" t="s">
        <v>168</v>
      </c>
      <c r="O91" s="48" t="s">
        <v>168</v>
      </c>
      <c r="AS91" t="s">
        <v>219</v>
      </c>
      <c r="AT91" s="48" t="s">
        <v>168</v>
      </c>
      <c r="AU91" s="53" t="s">
        <v>169</v>
      </c>
      <c r="AV91" s="48" t="s">
        <v>168</v>
      </c>
      <c r="AW91" s="53" t="s">
        <v>169</v>
      </c>
      <c r="AX91" s="48" t="s">
        <v>168</v>
      </c>
      <c r="AY91" s="48" t="s">
        <v>168</v>
      </c>
      <c r="AZ91" s="48" t="s">
        <v>168</v>
      </c>
      <c r="BA91" s="48" t="s">
        <v>168</v>
      </c>
      <c r="BB91" s="53" t="s">
        <v>169</v>
      </c>
      <c r="BC91" s="53" t="s">
        <v>169</v>
      </c>
      <c r="BD91" s="46" t="s">
        <v>170</v>
      </c>
      <c r="BE91" s="53" t="s">
        <v>169</v>
      </c>
      <c r="BG91" s="52" t="s">
        <v>195</v>
      </c>
      <c r="DH91" s="71"/>
      <c r="DI91" s="71"/>
      <c r="DJ91" s="71"/>
      <c r="DS91" s="64"/>
      <c r="DT91" s="71"/>
      <c r="DU91" s="71"/>
      <c r="DV91" s="71"/>
    </row>
    <row r="92" spans="1:126" x14ac:dyDescent="0.25">
      <c r="A92" t="s">
        <v>177</v>
      </c>
      <c r="B92" s="53" t="s">
        <v>169</v>
      </c>
      <c r="C92" s="48" t="s">
        <v>168</v>
      </c>
      <c r="D92" s="53" t="s">
        <v>169</v>
      </c>
      <c r="E92" s="46" t="s">
        <v>170</v>
      </c>
      <c r="F92" s="48" t="s">
        <v>168</v>
      </c>
      <c r="G92" s="46" t="s">
        <v>170</v>
      </c>
      <c r="H92" s="53" t="s">
        <v>169</v>
      </c>
      <c r="I92" s="48" t="s">
        <v>168</v>
      </c>
      <c r="J92" s="53" t="s">
        <v>169</v>
      </c>
      <c r="K92" s="48" t="s">
        <v>168</v>
      </c>
      <c r="L92" s="48" t="s">
        <v>168</v>
      </c>
      <c r="M92" s="46" t="s">
        <v>170</v>
      </c>
      <c r="O92" s="52" t="s">
        <v>195</v>
      </c>
      <c r="AS92" t="s">
        <v>220</v>
      </c>
      <c r="AT92" s="48" t="s">
        <v>168</v>
      </c>
      <c r="AU92" s="46" t="s">
        <v>170</v>
      </c>
      <c r="AV92" s="53" t="s">
        <v>169</v>
      </c>
      <c r="AW92" s="48" t="s">
        <v>168</v>
      </c>
      <c r="AX92" s="53" t="s">
        <v>169</v>
      </c>
      <c r="AY92" s="48" t="s">
        <v>168</v>
      </c>
      <c r="AZ92" s="48" t="s">
        <v>168</v>
      </c>
      <c r="BA92" s="48" t="s">
        <v>168</v>
      </c>
      <c r="BB92" s="53" t="s">
        <v>169</v>
      </c>
      <c r="BC92" s="53" t="s">
        <v>169</v>
      </c>
      <c r="BD92" s="53" t="s">
        <v>169</v>
      </c>
      <c r="BE92" s="53" t="s">
        <v>169</v>
      </c>
      <c r="BG92" s="52" t="s">
        <v>195</v>
      </c>
      <c r="DH92" s="71"/>
      <c r="DI92" s="71"/>
      <c r="DJ92" s="71"/>
      <c r="DS92" s="64"/>
      <c r="DT92" s="71"/>
      <c r="DU92" s="71"/>
      <c r="DV92" s="71"/>
    </row>
    <row r="93" spans="1:126" x14ac:dyDescent="0.25">
      <c r="A93" t="s">
        <v>178</v>
      </c>
      <c r="B93" s="46" t="s">
        <v>170</v>
      </c>
      <c r="C93" s="53" t="s">
        <v>169</v>
      </c>
      <c r="D93" s="48" t="s">
        <v>168</v>
      </c>
      <c r="E93" s="53" t="s">
        <v>169</v>
      </c>
      <c r="F93" s="48" t="s">
        <v>168</v>
      </c>
      <c r="G93" s="48" t="s">
        <v>168</v>
      </c>
      <c r="H93" s="48" t="s">
        <v>168</v>
      </c>
      <c r="I93" s="48" t="s">
        <v>168</v>
      </c>
      <c r="J93" s="48" t="s">
        <v>168</v>
      </c>
      <c r="K93" s="53" t="s">
        <v>169</v>
      </c>
      <c r="L93" s="53" t="s">
        <v>169</v>
      </c>
      <c r="M93" s="48" t="s">
        <v>168</v>
      </c>
      <c r="O93" s="48" t="s">
        <v>168</v>
      </c>
      <c r="AS93" t="s">
        <v>221</v>
      </c>
      <c r="AT93" s="46" t="s">
        <v>170</v>
      </c>
      <c r="AU93" s="46" t="s">
        <v>170</v>
      </c>
      <c r="AV93" s="46" t="s">
        <v>170</v>
      </c>
      <c r="AW93" s="53" t="s">
        <v>169</v>
      </c>
      <c r="AX93" s="46" t="s">
        <v>170</v>
      </c>
      <c r="AY93" s="53" t="s">
        <v>169</v>
      </c>
      <c r="AZ93" s="53" t="s">
        <v>169</v>
      </c>
      <c r="BA93" s="48" t="s">
        <v>168</v>
      </c>
      <c r="BB93" s="53" t="s">
        <v>169</v>
      </c>
      <c r="BC93" s="53" t="s">
        <v>169</v>
      </c>
      <c r="BD93" s="48" t="s">
        <v>168</v>
      </c>
      <c r="BE93" s="46" t="s">
        <v>170</v>
      </c>
      <c r="BG93" s="50" t="s">
        <v>192</v>
      </c>
      <c r="DH93" s="71"/>
      <c r="DI93" s="71"/>
      <c r="DJ93" s="71"/>
      <c r="DS93" s="64"/>
      <c r="DT93" s="71"/>
      <c r="DU93" s="71"/>
      <c r="DV93" s="71"/>
    </row>
    <row r="94" spans="1:126" x14ac:dyDescent="0.25">
      <c r="A94" t="s">
        <v>179</v>
      </c>
      <c r="B94" s="53" t="s">
        <v>169</v>
      </c>
      <c r="C94" s="48" t="s">
        <v>168</v>
      </c>
      <c r="D94" s="48" t="s">
        <v>168</v>
      </c>
      <c r="E94" s="48" t="s">
        <v>168</v>
      </c>
      <c r="F94" s="48" t="s">
        <v>168</v>
      </c>
      <c r="G94" s="46" t="s">
        <v>170</v>
      </c>
      <c r="H94" s="48" t="s">
        <v>168</v>
      </c>
      <c r="I94" s="48" t="s">
        <v>168</v>
      </c>
      <c r="J94" s="48" t="s">
        <v>168</v>
      </c>
      <c r="K94" s="48" t="s">
        <v>168</v>
      </c>
      <c r="L94" s="48" t="s">
        <v>168</v>
      </c>
      <c r="M94" s="48" t="s">
        <v>168</v>
      </c>
      <c r="O94" s="48" t="s">
        <v>168</v>
      </c>
      <c r="DH94" s="71"/>
      <c r="DI94" s="71"/>
      <c r="DJ94" s="71"/>
      <c r="DS94" s="64"/>
      <c r="DT94" s="64"/>
      <c r="DU94" s="64"/>
      <c r="DV94" s="64"/>
    </row>
    <row r="95" spans="1:126" x14ac:dyDescent="0.25">
      <c r="A95" t="s">
        <v>213</v>
      </c>
      <c r="B95" s="48" t="s">
        <v>168</v>
      </c>
      <c r="C95" s="48" t="s">
        <v>168</v>
      </c>
      <c r="D95" s="48" t="s">
        <v>168</v>
      </c>
      <c r="E95" s="48" t="s">
        <v>168</v>
      </c>
      <c r="F95" s="48" t="s">
        <v>168</v>
      </c>
      <c r="G95" s="48" t="s">
        <v>168</v>
      </c>
      <c r="H95" s="48" t="s">
        <v>168</v>
      </c>
      <c r="I95" s="48" t="s">
        <v>168</v>
      </c>
      <c r="J95" s="48" t="s">
        <v>168</v>
      </c>
      <c r="K95" s="48" t="s">
        <v>168</v>
      </c>
      <c r="L95" s="48" t="s">
        <v>168</v>
      </c>
      <c r="M95" s="48" t="s">
        <v>168</v>
      </c>
      <c r="O95" s="48" t="s">
        <v>168</v>
      </c>
      <c r="DH95" s="71"/>
      <c r="DI95" s="71"/>
      <c r="DJ95" s="71"/>
      <c r="DS95" s="64"/>
      <c r="DT95" s="64"/>
      <c r="DU95" s="64"/>
      <c r="DV95" s="64"/>
    </row>
    <row r="96" spans="1:126" x14ac:dyDescent="0.25">
      <c r="A96" t="s">
        <v>214</v>
      </c>
      <c r="B96" s="48" t="s">
        <v>168</v>
      </c>
      <c r="C96" s="48" t="s">
        <v>168</v>
      </c>
      <c r="D96" s="48" t="s">
        <v>168</v>
      </c>
      <c r="E96" s="48" t="s">
        <v>168</v>
      </c>
      <c r="F96" s="48" t="s">
        <v>168</v>
      </c>
      <c r="G96" s="48" t="s">
        <v>168</v>
      </c>
      <c r="H96" s="48" t="s">
        <v>168</v>
      </c>
      <c r="I96" s="48" t="s">
        <v>168</v>
      </c>
      <c r="J96" s="48" t="s">
        <v>168</v>
      </c>
      <c r="K96" s="48" t="s">
        <v>168</v>
      </c>
      <c r="L96" s="48" t="s">
        <v>168</v>
      </c>
      <c r="M96" s="48" t="s">
        <v>168</v>
      </c>
      <c r="O96" s="48" t="s">
        <v>168</v>
      </c>
      <c r="DH96" s="71"/>
      <c r="DI96" s="71"/>
      <c r="DJ96" s="71"/>
      <c r="DS96" s="64"/>
      <c r="DT96" s="64"/>
      <c r="DU96" s="64"/>
      <c r="DV96" s="64"/>
    </row>
    <row r="97" spans="1:126" x14ac:dyDescent="0.25">
      <c r="DH97" s="71"/>
      <c r="DI97" s="71"/>
      <c r="DJ97" s="71"/>
      <c r="DS97" s="64"/>
      <c r="DT97" s="64"/>
      <c r="DU97" s="64"/>
      <c r="DV97" s="64"/>
    </row>
    <row r="98" spans="1:126" x14ac:dyDescent="0.25">
      <c r="DH98" s="71"/>
      <c r="DI98" s="71"/>
      <c r="DJ98" s="71"/>
      <c r="DS98" s="64"/>
      <c r="DT98" s="64"/>
      <c r="DU98" s="64"/>
      <c r="DV98" s="64"/>
    </row>
    <row r="99" spans="1:126" x14ac:dyDescent="0.25">
      <c r="DH99" s="71"/>
      <c r="DI99" s="71"/>
      <c r="DJ99" s="71"/>
      <c r="DS99" s="64"/>
      <c r="DT99" s="71"/>
      <c r="DU99" s="71"/>
      <c r="DV99" s="71"/>
    </row>
    <row r="100" spans="1:126" x14ac:dyDescent="0.25">
      <c r="DH100" s="64"/>
      <c r="DI100" s="64"/>
      <c r="DJ100" s="64"/>
      <c r="DS100" s="64"/>
      <c r="DT100" s="71"/>
      <c r="DU100" s="71"/>
      <c r="DV100" s="71"/>
    </row>
    <row r="101" spans="1:126" x14ac:dyDescent="0.25">
      <c r="DH101" s="64"/>
      <c r="DI101" s="64"/>
      <c r="DJ101" s="64"/>
      <c r="DS101" s="64"/>
      <c r="DT101" s="71"/>
      <c r="DU101" s="71"/>
      <c r="DV101" s="71"/>
    </row>
    <row r="102" spans="1:126" x14ac:dyDescent="0.25">
      <c r="DH102" s="71"/>
      <c r="DI102" s="71"/>
      <c r="DJ102" s="71"/>
      <c r="DS102" s="64"/>
      <c r="DT102" s="71"/>
      <c r="DU102" s="71"/>
      <c r="DV102" s="71"/>
    </row>
    <row r="103" spans="1:126" x14ac:dyDescent="0.25">
      <c r="DH103" s="71"/>
      <c r="DI103" s="71"/>
      <c r="DJ103" s="71"/>
      <c r="DS103" s="64"/>
      <c r="DT103" s="71"/>
      <c r="DU103" s="71"/>
      <c r="DV103" s="71"/>
    </row>
    <row r="104" spans="1:126" x14ac:dyDescent="0.25">
      <c r="DH104" s="71"/>
      <c r="DI104" s="71"/>
      <c r="DJ104" s="71"/>
      <c r="DS104" s="64"/>
      <c r="DT104" s="71"/>
      <c r="DU104" s="71"/>
      <c r="DV104" s="71"/>
    </row>
    <row r="105" spans="1:126" x14ac:dyDescent="0.25">
      <c r="DH105" s="71"/>
      <c r="DI105" s="71"/>
      <c r="DJ105" s="71"/>
      <c r="DS105" s="64"/>
      <c r="DT105" s="71"/>
      <c r="DU105" s="71"/>
      <c r="DV105" s="71"/>
    </row>
    <row r="106" spans="1:126" x14ac:dyDescent="0.25">
      <c r="DH106" s="71"/>
      <c r="DI106" s="71"/>
      <c r="DJ106" s="71"/>
    </row>
    <row r="107" spans="1:126" x14ac:dyDescent="0.25">
      <c r="DH107" s="71"/>
      <c r="DI107" s="71"/>
      <c r="DJ107" s="71"/>
    </row>
    <row r="108" spans="1:126" x14ac:dyDescent="0.25">
      <c r="DH108" s="71"/>
      <c r="DI108" s="71"/>
      <c r="DJ108" s="71"/>
    </row>
    <row r="109" spans="1:126" x14ac:dyDescent="0.25">
      <c r="A109" s="20" t="s">
        <v>198</v>
      </c>
      <c r="B109" t="s">
        <v>180</v>
      </c>
      <c r="C109" t="s">
        <v>181</v>
      </c>
      <c r="D109" t="s">
        <v>182</v>
      </c>
      <c r="E109" t="s">
        <v>183</v>
      </c>
      <c r="F109" t="s">
        <v>184</v>
      </c>
      <c r="G109" t="s">
        <v>185</v>
      </c>
      <c r="H109" t="s">
        <v>186</v>
      </c>
      <c r="I109" t="s">
        <v>187</v>
      </c>
      <c r="J109" t="s">
        <v>188</v>
      </c>
      <c r="K109" t="s">
        <v>189</v>
      </c>
      <c r="L109" t="s">
        <v>190</v>
      </c>
      <c r="M109" t="s">
        <v>191</v>
      </c>
      <c r="O109" t="s">
        <v>90</v>
      </c>
      <c r="Y109" t="s">
        <v>208</v>
      </c>
      <c r="DH109" s="71"/>
      <c r="DI109" s="71"/>
      <c r="DJ109" s="71"/>
    </row>
    <row r="110" spans="1:126" x14ac:dyDescent="0.25">
      <c r="A110" t="s">
        <v>171</v>
      </c>
      <c r="B110" s="48" t="s">
        <v>168</v>
      </c>
      <c r="C110" s="48" t="s">
        <v>168</v>
      </c>
      <c r="D110" s="48" t="s">
        <v>168</v>
      </c>
      <c r="E110" s="48" t="s">
        <v>168</v>
      </c>
      <c r="F110" s="48" t="s">
        <v>168</v>
      </c>
      <c r="G110" s="48" t="s">
        <v>168</v>
      </c>
      <c r="H110" s="48" t="s">
        <v>168</v>
      </c>
      <c r="I110" s="48" t="s">
        <v>168</v>
      </c>
      <c r="J110" s="48" t="s">
        <v>168</v>
      </c>
      <c r="K110" s="48" t="s">
        <v>168</v>
      </c>
      <c r="L110" s="48" t="s">
        <v>168</v>
      </c>
      <c r="M110" s="48" t="s">
        <v>168</v>
      </c>
      <c r="O110" s="47" t="s">
        <v>168</v>
      </c>
      <c r="AS110" s="20" t="s">
        <v>226</v>
      </c>
      <c r="AT110" s="20" t="s">
        <v>180</v>
      </c>
      <c r="AU110" s="20" t="s">
        <v>181</v>
      </c>
      <c r="AV110" s="20" t="s">
        <v>182</v>
      </c>
      <c r="AW110" s="20" t="s">
        <v>183</v>
      </c>
      <c r="AX110" s="20" t="s">
        <v>184</v>
      </c>
      <c r="AY110" s="20" t="s">
        <v>185</v>
      </c>
      <c r="AZ110" s="20" t="s">
        <v>186</v>
      </c>
      <c r="BA110" s="20" t="s">
        <v>187</v>
      </c>
      <c r="BB110" s="20" t="s">
        <v>188</v>
      </c>
      <c r="BC110" s="20" t="s">
        <v>189</v>
      </c>
      <c r="BD110" s="20" t="s">
        <v>190</v>
      </c>
      <c r="BE110" s="20" t="s">
        <v>191</v>
      </c>
      <c r="BG110" s="20" t="s">
        <v>90</v>
      </c>
      <c r="DH110" s="71"/>
      <c r="DI110" s="71"/>
      <c r="DJ110" s="71"/>
    </row>
    <row r="111" spans="1:126" x14ac:dyDescent="0.25">
      <c r="A111" t="s">
        <v>172</v>
      </c>
      <c r="B111" s="48" t="s">
        <v>168</v>
      </c>
      <c r="C111" s="48" t="s">
        <v>168</v>
      </c>
      <c r="D111" s="48" t="s">
        <v>168</v>
      </c>
      <c r="E111" s="48" t="s">
        <v>168</v>
      </c>
      <c r="F111" s="48" t="s">
        <v>169</v>
      </c>
      <c r="G111" s="48" t="s">
        <v>168</v>
      </c>
      <c r="H111" s="48" t="s">
        <v>168</v>
      </c>
      <c r="I111" s="48" t="s">
        <v>168</v>
      </c>
      <c r="J111" s="48" t="s">
        <v>168</v>
      </c>
      <c r="K111" s="48" t="s">
        <v>168</v>
      </c>
      <c r="L111" s="48" t="s">
        <v>168</v>
      </c>
      <c r="M111" s="48" t="s">
        <v>170</v>
      </c>
      <c r="O111" s="48" t="s">
        <v>168</v>
      </c>
      <c r="AS111" t="s">
        <v>215</v>
      </c>
      <c r="AT111" s="53" t="s">
        <v>169</v>
      </c>
      <c r="AU111" s="53" t="s">
        <v>169</v>
      </c>
      <c r="AV111" s="53" t="s">
        <v>169</v>
      </c>
      <c r="AW111" s="48" t="s">
        <v>168</v>
      </c>
      <c r="AX111" s="48" t="s">
        <v>168</v>
      </c>
      <c r="AY111" s="48" t="s">
        <v>168</v>
      </c>
      <c r="AZ111" s="46" t="s">
        <v>170</v>
      </c>
      <c r="BA111" s="46" t="s">
        <v>170</v>
      </c>
      <c r="BB111" s="46" t="s">
        <v>170</v>
      </c>
      <c r="BC111" s="46" t="s">
        <v>170</v>
      </c>
      <c r="BD111" s="46" t="s">
        <v>170</v>
      </c>
      <c r="BE111" s="46" t="s">
        <v>170</v>
      </c>
      <c r="BG111" s="50" t="s">
        <v>192</v>
      </c>
      <c r="DH111" s="71"/>
      <c r="DI111" s="71"/>
      <c r="DJ111" s="71"/>
    </row>
    <row r="112" spans="1:126" x14ac:dyDescent="0.25">
      <c r="A112" t="s">
        <v>173</v>
      </c>
      <c r="B112" s="48" t="s">
        <v>168</v>
      </c>
      <c r="C112" s="48" t="s">
        <v>168</v>
      </c>
      <c r="D112" s="48" t="s">
        <v>168</v>
      </c>
      <c r="E112" s="48" t="s">
        <v>168</v>
      </c>
      <c r="F112" s="48" t="s">
        <v>168</v>
      </c>
      <c r="G112" s="48" t="s">
        <v>168</v>
      </c>
      <c r="H112" s="48" t="s">
        <v>168</v>
      </c>
      <c r="I112" s="48" t="s">
        <v>168</v>
      </c>
      <c r="J112" s="48" t="s">
        <v>168</v>
      </c>
      <c r="K112" s="48" t="s">
        <v>168</v>
      </c>
      <c r="L112" s="48" t="s">
        <v>168</v>
      </c>
      <c r="M112" s="48" t="s">
        <v>168</v>
      </c>
      <c r="O112" s="48" t="s">
        <v>168</v>
      </c>
      <c r="AS112" t="s">
        <v>216</v>
      </c>
      <c r="AT112" s="48" t="s">
        <v>168</v>
      </c>
      <c r="AU112" s="48" t="s">
        <v>168</v>
      </c>
      <c r="AV112" s="48" t="s">
        <v>168</v>
      </c>
      <c r="AW112" s="48" t="s">
        <v>168</v>
      </c>
      <c r="AX112" s="48" t="s">
        <v>168</v>
      </c>
      <c r="AY112" s="48" t="s">
        <v>168</v>
      </c>
      <c r="AZ112" s="48" t="s">
        <v>168</v>
      </c>
      <c r="BA112" s="48" t="s">
        <v>168</v>
      </c>
      <c r="BB112" s="46" t="s">
        <v>170</v>
      </c>
      <c r="BC112" s="46" t="s">
        <v>170</v>
      </c>
      <c r="BD112" s="46" t="s">
        <v>170</v>
      </c>
      <c r="BE112" s="53" t="s">
        <v>169</v>
      </c>
      <c r="BG112" s="48" t="s">
        <v>168</v>
      </c>
      <c r="DH112" s="71"/>
      <c r="DI112" s="71"/>
      <c r="DJ112" s="71"/>
    </row>
    <row r="113" spans="1:59" x14ac:dyDescent="0.25">
      <c r="A113" t="s">
        <v>174</v>
      </c>
      <c r="B113" s="48" t="s">
        <v>168</v>
      </c>
      <c r="C113" s="48" t="s">
        <v>168</v>
      </c>
      <c r="D113" s="48" t="s">
        <v>168</v>
      </c>
      <c r="E113" s="48" t="s">
        <v>168</v>
      </c>
      <c r="F113" s="48" t="s">
        <v>168</v>
      </c>
      <c r="G113" s="48" t="s">
        <v>168</v>
      </c>
      <c r="H113" s="48" t="s">
        <v>168</v>
      </c>
      <c r="I113" s="48" t="s">
        <v>168</v>
      </c>
      <c r="J113" s="48" t="s">
        <v>168</v>
      </c>
      <c r="K113" s="48" t="s">
        <v>168</v>
      </c>
      <c r="L113" s="48" t="s">
        <v>168</v>
      </c>
      <c r="M113" s="48" t="s">
        <v>168</v>
      </c>
      <c r="O113" s="48" t="s">
        <v>168</v>
      </c>
      <c r="AS113" t="s">
        <v>217</v>
      </c>
      <c r="AT113" s="48" t="s">
        <v>168</v>
      </c>
      <c r="AU113" s="48" t="s">
        <v>168</v>
      </c>
      <c r="AV113" s="48" t="s">
        <v>168</v>
      </c>
      <c r="AW113" s="48" t="s">
        <v>168</v>
      </c>
      <c r="AX113" s="48" t="s">
        <v>168</v>
      </c>
      <c r="AY113" s="48" t="s">
        <v>168</v>
      </c>
      <c r="AZ113" s="48" t="s">
        <v>168</v>
      </c>
      <c r="BA113" s="48" t="s">
        <v>168</v>
      </c>
      <c r="BB113" s="48" t="s">
        <v>168</v>
      </c>
      <c r="BC113" s="48" t="s">
        <v>168</v>
      </c>
      <c r="BD113" s="48" t="s">
        <v>168</v>
      </c>
      <c r="BE113" s="48" t="s">
        <v>168</v>
      </c>
      <c r="BG113" s="48" t="s">
        <v>168</v>
      </c>
    </row>
    <row r="114" spans="1:59" x14ac:dyDescent="0.25">
      <c r="A114" t="s">
        <v>175</v>
      </c>
      <c r="B114" s="48" t="s">
        <v>168</v>
      </c>
      <c r="C114" s="48" t="s">
        <v>168</v>
      </c>
      <c r="D114" s="48" t="s">
        <v>168</v>
      </c>
      <c r="E114" s="48" t="s">
        <v>168</v>
      </c>
      <c r="F114" s="48" t="s">
        <v>168</v>
      </c>
      <c r="G114" s="48" t="s">
        <v>168</v>
      </c>
      <c r="H114" s="48" t="s">
        <v>168</v>
      </c>
      <c r="I114" s="53" t="s">
        <v>169</v>
      </c>
      <c r="J114" s="48" t="s">
        <v>168</v>
      </c>
      <c r="K114" s="48" t="s">
        <v>168</v>
      </c>
      <c r="L114" s="48" t="s">
        <v>168</v>
      </c>
      <c r="M114" s="48" t="s">
        <v>168</v>
      </c>
      <c r="O114" s="48" t="s">
        <v>168</v>
      </c>
      <c r="AS114" t="s">
        <v>218</v>
      </c>
      <c r="AT114" s="48" t="s">
        <v>168</v>
      </c>
      <c r="AU114" s="48" t="s">
        <v>168</v>
      </c>
      <c r="AV114" s="48" t="s">
        <v>168</v>
      </c>
      <c r="AW114" s="48" t="s">
        <v>168</v>
      </c>
      <c r="AX114" s="48" t="s">
        <v>168</v>
      </c>
      <c r="AY114" s="48" t="s">
        <v>168</v>
      </c>
      <c r="AZ114" s="48" t="s">
        <v>168</v>
      </c>
      <c r="BA114" s="53" t="s">
        <v>169</v>
      </c>
      <c r="BB114" s="53" t="s">
        <v>169</v>
      </c>
      <c r="BC114" s="53" t="s">
        <v>169</v>
      </c>
      <c r="BD114" s="48" t="s">
        <v>168</v>
      </c>
      <c r="BE114" s="48" t="s">
        <v>168</v>
      </c>
      <c r="BG114" s="48" t="s">
        <v>168</v>
      </c>
    </row>
    <row r="115" spans="1:59" x14ac:dyDescent="0.25">
      <c r="A115" t="s">
        <v>176</v>
      </c>
      <c r="B115" s="48" t="s">
        <v>168</v>
      </c>
      <c r="C115" s="48" t="s">
        <v>168</v>
      </c>
      <c r="D115" s="48" t="s">
        <v>168</v>
      </c>
      <c r="E115" s="48" t="s">
        <v>168</v>
      </c>
      <c r="F115" s="48" t="s">
        <v>168</v>
      </c>
      <c r="G115" s="48" t="s">
        <v>168</v>
      </c>
      <c r="H115" s="48" t="s">
        <v>168</v>
      </c>
      <c r="I115" s="48" t="s">
        <v>168</v>
      </c>
      <c r="J115" s="48" t="s">
        <v>168</v>
      </c>
      <c r="K115" s="48" t="s">
        <v>168</v>
      </c>
      <c r="L115" s="48" t="s">
        <v>168</v>
      </c>
      <c r="M115" s="48" t="s">
        <v>168</v>
      </c>
      <c r="O115" s="48" t="s">
        <v>168</v>
      </c>
      <c r="AS115" t="s">
        <v>219</v>
      </c>
      <c r="AT115" s="48" t="s">
        <v>168</v>
      </c>
      <c r="AU115" s="48" t="s">
        <v>168</v>
      </c>
      <c r="AV115" s="46" t="s">
        <v>170</v>
      </c>
      <c r="AW115" s="46" t="s">
        <v>170</v>
      </c>
      <c r="AX115" s="53" t="s">
        <v>169</v>
      </c>
      <c r="AY115" s="48" t="s">
        <v>168</v>
      </c>
      <c r="AZ115" s="46" t="s">
        <v>170</v>
      </c>
      <c r="BA115" s="46" t="s">
        <v>170</v>
      </c>
      <c r="BB115" s="46" t="s">
        <v>170</v>
      </c>
      <c r="BC115" s="46" t="s">
        <v>170</v>
      </c>
      <c r="BD115" s="48" t="s">
        <v>168</v>
      </c>
      <c r="BE115" s="48" t="s">
        <v>168</v>
      </c>
      <c r="BG115" s="50" t="s">
        <v>192</v>
      </c>
    </row>
    <row r="116" spans="1:59" x14ac:dyDescent="0.25">
      <c r="A116" t="s">
        <v>177</v>
      </c>
      <c r="B116" s="48" t="s">
        <v>168</v>
      </c>
      <c r="C116" s="48" t="s">
        <v>168</v>
      </c>
      <c r="D116" s="48" t="s">
        <v>168</v>
      </c>
      <c r="E116" s="48" t="s">
        <v>168</v>
      </c>
      <c r="F116" s="46" t="s">
        <v>170</v>
      </c>
      <c r="G116" s="46" t="s">
        <v>168</v>
      </c>
      <c r="H116" s="53" t="s">
        <v>169</v>
      </c>
      <c r="I116" s="46" t="s">
        <v>170</v>
      </c>
      <c r="J116" s="48" t="s">
        <v>168</v>
      </c>
      <c r="K116" s="46" t="s">
        <v>170</v>
      </c>
      <c r="L116" s="48" t="s">
        <v>168</v>
      </c>
      <c r="M116" s="48" t="s">
        <v>168</v>
      </c>
      <c r="O116" s="48" t="s">
        <v>168</v>
      </c>
      <c r="AS116" t="s">
        <v>220</v>
      </c>
      <c r="AT116" s="53" t="s">
        <v>169</v>
      </c>
      <c r="AU116" s="53" t="s">
        <v>169</v>
      </c>
      <c r="AV116" s="46" t="s">
        <v>170</v>
      </c>
      <c r="AW116" s="46" t="s">
        <v>170</v>
      </c>
      <c r="AX116" s="53" t="s">
        <v>169</v>
      </c>
      <c r="AY116" s="48" t="s">
        <v>168</v>
      </c>
      <c r="AZ116" s="46" t="s">
        <v>170</v>
      </c>
      <c r="BA116" s="53" t="s">
        <v>169</v>
      </c>
      <c r="BB116" s="46" t="s">
        <v>170</v>
      </c>
      <c r="BC116" s="46" t="s">
        <v>170</v>
      </c>
      <c r="BD116" s="48" t="s">
        <v>168</v>
      </c>
      <c r="BE116" s="46" t="s">
        <v>170</v>
      </c>
      <c r="BG116" s="50" t="s">
        <v>192</v>
      </c>
    </row>
    <row r="117" spans="1:59" x14ac:dyDescent="0.25">
      <c r="A117" t="s">
        <v>178</v>
      </c>
      <c r="B117" s="48" t="s">
        <v>168</v>
      </c>
      <c r="C117" s="48" t="s">
        <v>168</v>
      </c>
      <c r="D117" s="48" t="s">
        <v>168</v>
      </c>
      <c r="E117" s="48" t="s">
        <v>168</v>
      </c>
      <c r="F117" s="48" t="s">
        <v>168</v>
      </c>
      <c r="G117" s="48" t="s">
        <v>168</v>
      </c>
      <c r="H117" s="48" t="s">
        <v>168</v>
      </c>
      <c r="I117" s="48" t="s">
        <v>168</v>
      </c>
      <c r="J117" s="48" t="s">
        <v>168</v>
      </c>
      <c r="K117" s="48" t="s">
        <v>168</v>
      </c>
      <c r="L117" s="48" t="s">
        <v>168</v>
      </c>
      <c r="M117" s="48" t="s">
        <v>168</v>
      </c>
      <c r="O117" s="48" t="s">
        <v>168</v>
      </c>
      <c r="AS117" t="s">
        <v>221</v>
      </c>
      <c r="AT117" s="48" t="s">
        <v>168</v>
      </c>
      <c r="AU117" s="53" t="s">
        <v>169</v>
      </c>
      <c r="AV117" s="53" t="s">
        <v>169</v>
      </c>
      <c r="AW117" s="48" t="s">
        <v>168</v>
      </c>
      <c r="AX117" s="48" t="s">
        <v>168</v>
      </c>
      <c r="AY117" s="48" t="s">
        <v>168</v>
      </c>
      <c r="AZ117" s="53" t="s">
        <v>169</v>
      </c>
      <c r="BA117" s="48" t="s">
        <v>168</v>
      </c>
      <c r="BB117" s="53" t="s">
        <v>169</v>
      </c>
      <c r="BC117" s="46" t="s">
        <v>170</v>
      </c>
      <c r="BD117" s="48" t="s">
        <v>168</v>
      </c>
      <c r="BE117" s="53" t="s">
        <v>169</v>
      </c>
      <c r="BG117" s="52" t="s">
        <v>195</v>
      </c>
    </row>
    <row r="118" spans="1:59" x14ac:dyDescent="0.25">
      <c r="A118" t="s">
        <v>179</v>
      </c>
      <c r="B118" s="48" t="s">
        <v>168</v>
      </c>
      <c r="C118" s="48" t="s">
        <v>168</v>
      </c>
      <c r="D118" s="48" t="s">
        <v>168</v>
      </c>
      <c r="E118" s="48" t="s">
        <v>168</v>
      </c>
      <c r="F118" s="48" t="s">
        <v>168</v>
      </c>
      <c r="G118" s="48" t="s">
        <v>168</v>
      </c>
      <c r="H118" s="53" t="s">
        <v>169</v>
      </c>
      <c r="I118" s="53" t="s">
        <v>169</v>
      </c>
      <c r="J118" s="48" t="s">
        <v>168</v>
      </c>
      <c r="K118" s="53" t="s">
        <v>169</v>
      </c>
      <c r="L118" s="48" t="s">
        <v>168</v>
      </c>
      <c r="M118" s="48" t="s">
        <v>168</v>
      </c>
      <c r="O118" s="48" t="s">
        <v>168</v>
      </c>
    </row>
    <row r="119" spans="1:59" x14ac:dyDescent="0.25">
      <c r="A119" t="s">
        <v>213</v>
      </c>
      <c r="B119" s="48" t="s">
        <v>168</v>
      </c>
      <c r="C119" s="48" t="s">
        <v>168</v>
      </c>
      <c r="D119" s="48" t="s">
        <v>168</v>
      </c>
      <c r="E119" s="48" t="s">
        <v>168</v>
      </c>
      <c r="F119" s="48" t="s">
        <v>168</v>
      </c>
      <c r="G119" s="48" t="s">
        <v>168</v>
      </c>
      <c r="H119" s="48" t="s">
        <v>168</v>
      </c>
      <c r="I119" s="48" t="s">
        <v>168</v>
      </c>
      <c r="J119" s="48" t="s">
        <v>168</v>
      </c>
      <c r="K119" s="48" t="s">
        <v>168</v>
      </c>
      <c r="L119" s="48" t="s">
        <v>168</v>
      </c>
      <c r="M119" s="48" t="s">
        <v>168</v>
      </c>
      <c r="O119" s="48" t="s">
        <v>168</v>
      </c>
    </row>
    <row r="120" spans="1:59" x14ac:dyDescent="0.25">
      <c r="A120" t="s">
        <v>214</v>
      </c>
      <c r="B120" s="48" t="s">
        <v>168</v>
      </c>
      <c r="C120" s="48" t="s">
        <v>168</v>
      </c>
      <c r="D120" s="48" t="s">
        <v>168</v>
      </c>
      <c r="E120" s="48" t="s">
        <v>168</v>
      </c>
      <c r="F120" s="48" t="s">
        <v>168</v>
      </c>
      <c r="G120" s="48" t="s">
        <v>168</v>
      </c>
      <c r="H120" s="48" t="s">
        <v>168</v>
      </c>
      <c r="I120" s="48" t="s">
        <v>168</v>
      </c>
      <c r="J120" s="48" t="s">
        <v>168</v>
      </c>
      <c r="K120" s="48" t="s">
        <v>168</v>
      </c>
      <c r="L120" s="48" t="s">
        <v>168</v>
      </c>
      <c r="M120" s="48" t="s">
        <v>168</v>
      </c>
      <c r="O120" s="48" t="s">
        <v>168</v>
      </c>
    </row>
    <row r="133" spans="1:59" x14ac:dyDescent="0.25">
      <c r="A133" s="20" t="s">
        <v>199</v>
      </c>
      <c r="B133" t="s">
        <v>180</v>
      </c>
      <c r="C133" t="s">
        <v>181</v>
      </c>
      <c r="D133" t="s">
        <v>182</v>
      </c>
      <c r="E133" t="s">
        <v>183</v>
      </c>
      <c r="F133" t="s">
        <v>184</v>
      </c>
      <c r="G133" t="s">
        <v>185</v>
      </c>
      <c r="H133" t="s">
        <v>186</v>
      </c>
      <c r="I133" t="s">
        <v>187</v>
      </c>
      <c r="J133" t="s">
        <v>188</v>
      </c>
      <c r="K133" t="s">
        <v>189</v>
      </c>
      <c r="L133" t="s">
        <v>190</v>
      </c>
      <c r="M133" t="s">
        <v>191</v>
      </c>
      <c r="O133" t="s">
        <v>90</v>
      </c>
      <c r="Y133" t="s">
        <v>209</v>
      </c>
    </row>
    <row r="134" spans="1:59" x14ac:dyDescent="0.25">
      <c r="A134" t="s">
        <v>171</v>
      </c>
      <c r="B134" s="48" t="s">
        <v>168</v>
      </c>
      <c r="C134" s="48" t="s">
        <v>168</v>
      </c>
      <c r="D134" s="48" t="s">
        <v>168</v>
      </c>
      <c r="E134" s="48" t="s">
        <v>168</v>
      </c>
      <c r="F134" s="48" t="s">
        <v>168</v>
      </c>
      <c r="G134" s="48" t="s">
        <v>168</v>
      </c>
      <c r="H134" s="48" t="s">
        <v>168</v>
      </c>
      <c r="I134" s="48" t="s">
        <v>168</v>
      </c>
      <c r="J134" s="48" t="s">
        <v>168</v>
      </c>
      <c r="K134" s="48" t="s">
        <v>168</v>
      </c>
      <c r="L134" s="48" t="s">
        <v>168</v>
      </c>
      <c r="M134" s="48" t="s">
        <v>168</v>
      </c>
      <c r="O134" s="47" t="s">
        <v>168</v>
      </c>
      <c r="AS134" s="20" t="s">
        <v>227</v>
      </c>
      <c r="AT134" s="20" t="s">
        <v>180</v>
      </c>
      <c r="AU134" s="20" t="s">
        <v>181</v>
      </c>
      <c r="AV134" s="20" t="s">
        <v>182</v>
      </c>
      <c r="AW134" s="20" t="s">
        <v>183</v>
      </c>
      <c r="AX134" s="20" t="s">
        <v>184</v>
      </c>
      <c r="AY134" s="20" t="s">
        <v>185</v>
      </c>
      <c r="AZ134" s="20" t="s">
        <v>186</v>
      </c>
      <c r="BA134" s="20" t="s">
        <v>187</v>
      </c>
      <c r="BB134" s="20" t="s">
        <v>188</v>
      </c>
      <c r="BC134" s="20" t="s">
        <v>189</v>
      </c>
      <c r="BD134" s="20" t="s">
        <v>190</v>
      </c>
      <c r="BE134" s="20" t="s">
        <v>191</v>
      </c>
      <c r="BG134" s="20" t="s">
        <v>90</v>
      </c>
    </row>
    <row r="135" spans="1:59" x14ac:dyDescent="0.25">
      <c r="A135" t="s">
        <v>172</v>
      </c>
      <c r="B135" s="48" t="s">
        <v>168</v>
      </c>
      <c r="C135" s="48" t="s">
        <v>168</v>
      </c>
      <c r="D135" s="48" t="s">
        <v>168</v>
      </c>
      <c r="E135" s="48" t="s">
        <v>168</v>
      </c>
      <c r="F135" s="48" t="s">
        <v>168</v>
      </c>
      <c r="G135" s="48" t="s">
        <v>168</v>
      </c>
      <c r="H135" s="48" t="s">
        <v>168</v>
      </c>
      <c r="I135" s="53" t="s">
        <v>169</v>
      </c>
      <c r="J135" s="48" t="s">
        <v>168</v>
      </c>
      <c r="K135" s="48" t="s">
        <v>168</v>
      </c>
      <c r="L135" s="48" t="s">
        <v>168</v>
      </c>
      <c r="M135" s="48" t="s">
        <v>168</v>
      </c>
      <c r="O135" s="48" t="s">
        <v>168</v>
      </c>
      <c r="AS135" t="s">
        <v>215</v>
      </c>
      <c r="AT135" s="46" t="s">
        <v>170</v>
      </c>
      <c r="AU135" s="46" t="s">
        <v>170</v>
      </c>
      <c r="AV135" s="46" t="s">
        <v>170</v>
      </c>
      <c r="AW135" s="48" t="s">
        <v>168</v>
      </c>
      <c r="AX135" s="48" t="s">
        <v>168</v>
      </c>
      <c r="AY135" s="48" t="s">
        <v>168</v>
      </c>
      <c r="AZ135" s="53" t="s">
        <v>169</v>
      </c>
      <c r="BA135" s="46" t="s">
        <v>170</v>
      </c>
      <c r="BB135" s="46" t="s">
        <v>170</v>
      </c>
      <c r="BC135" s="46" t="s">
        <v>170</v>
      </c>
      <c r="BD135" s="46" t="s">
        <v>170</v>
      </c>
      <c r="BE135" s="46" t="s">
        <v>170</v>
      </c>
      <c r="BG135" s="46" t="s">
        <v>170</v>
      </c>
    </row>
    <row r="136" spans="1:59" x14ac:dyDescent="0.25">
      <c r="A136" t="s">
        <v>173</v>
      </c>
      <c r="B136" s="48" t="s">
        <v>168</v>
      </c>
      <c r="C136" s="48" t="s">
        <v>168</v>
      </c>
      <c r="D136" s="48" t="s">
        <v>168</v>
      </c>
      <c r="E136" s="48" t="s">
        <v>168</v>
      </c>
      <c r="F136" s="48" t="s">
        <v>168</v>
      </c>
      <c r="G136" s="48" t="s">
        <v>168</v>
      </c>
      <c r="H136" s="48" t="s">
        <v>168</v>
      </c>
      <c r="I136" s="48" t="s">
        <v>168</v>
      </c>
      <c r="J136" s="48" t="s">
        <v>168</v>
      </c>
      <c r="K136" s="48" t="s">
        <v>168</v>
      </c>
      <c r="L136" s="48" t="s">
        <v>168</v>
      </c>
      <c r="M136" s="48" t="s">
        <v>168</v>
      </c>
      <c r="O136" s="48" t="s">
        <v>168</v>
      </c>
      <c r="AS136" t="s">
        <v>216</v>
      </c>
      <c r="AT136" s="48" t="s">
        <v>168</v>
      </c>
      <c r="AU136" s="48" t="s">
        <v>168</v>
      </c>
      <c r="AV136" s="48" t="s">
        <v>168</v>
      </c>
      <c r="AW136" s="48" t="s">
        <v>168</v>
      </c>
      <c r="AX136" s="48" t="s">
        <v>168</v>
      </c>
      <c r="AY136" s="48" t="s">
        <v>168</v>
      </c>
      <c r="AZ136" s="48" t="s">
        <v>168</v>
      </c>
      <c r="BA136" s="48" t="s">
        <v>168</v>
      </c>
      <c r="BB136" s="48" t="s">
        <v>168</v>
      </c>
      <c r="BC136" s="46" t="s">
        <v>170</v>
      </c>
      <c r="BD136" s="46" t="s">
        <v>170</v>
      </c>
      <c r="BE136" s="53" t="s">
        <v>169</v>
      </c>
      <c r="BG136" s="48" t="s">
        <v>168</v>
      </c>
    </row>
    <row r="137" spans="1:59" x14ac:dyDescent="0.25">
      <c r="A137" t="s">
        <v>174</v>
      </c>
      <c r="B137" s="48" t="s">
        <v>168</v>
      </c>
      <c r="C137" s="48" t="s">
        <v>168</v>
      </c>
      <c r="D137" s="48" t="s">
        <v>168</v>
      </c>
      <c r="E137" s="48" t="s">
        <v>168</v>
      </c>
      <c r="F137" s="48" t="s">
        <v>168</v>
      </c>
      <c r="G137" s="48" t="s">
        <v>168</v>
      </c>
      <c r="H137" s="48" t="s">
        <v>168</v>
      </c>
      <c r="I137" s="48" t="s">
        <v>168</v>
      </c>
      <c r="J137" s="48" t="s">
        <v>168</v>
      </c>
      <c r="K137" s="48" t="s">
        <v>168</v>
      </c>
      <c r="L137" s="48" t="s">
        <v>168</v>
      </c>
      <c r="M137" s="48" t="s">
        <v>168</v>
      </c>
      <c r="O137" s="48" t="s">
        <v>168</v>
      </c>
      <c r="AS137" t="s">
        <v>217</v>
      </c>
      <c r="AT137" s="48" t="s">
        <v>168</v>
      </c>
      <c r="AU137" s="53" t="s">
        <v>169</v>
      </c>
      <c r="AV137" s="53" t="s">
        <v>169</v>
      </c>
      <c r="AW137" s="48" t="s">
        <v>168</v>
      </c>
      <c r="AX137" s="48" t="s">
        <v>168</v>
      </c>
      <c r="AY137" s="48" t="s">
        <v>168</v>
      </c>
      <c r="AZ137" s="48" t="s">
        <v>168</v>
      </c>
      <c r="BA137" s="48" t="s">
        <v>168</v>
      </c>
      <c r="BB137" s="48" t="s">
        <v>168</v>
      </c>
      <c r="BC137" s="48" t="s">
        <v>168</v>
      </c>
      <c r="BD137" s="48" t="s">
        <v>168</v>
      </c>
      <c r="BE137" s="53" t="s">
        <v>169</v>
      </c>
      <c r="BG137" s="48" t="s">
        <v>168</v>
      </c>
    </row>
    <row r="138" spans="1:59" x14ac:dyDescent="0.25">
      <c r="A138" t="s">
        <v>175</v>
      </c>
      <c r="B138" s="48" t="s">
        <v>168</v>
      </c>
      <c r="C138" s="48" t="s">
        <v>168</v>
      </c>
      <c r="D138" s="53" t="s">
        <v>169</v>
      </c>
      <c r="E138" s="48" t="s">
        <v>168</v>
      </c>
      <c r="F138" s="48" t="s">
        <v>168</v>
      </c>
      <c r="G138" s="48" t="s">
        <v>168</v>
      </c>
      <c r="H138" s="48" t="s">
        <v>168</v>
      </c>
      <c r="I138" s="46" t="s">
        <v>170</v>
      </c>
      <c r="J138" s="46" t="s">
        <v>170</v>
      </c>
      <c r="K138" s="46" t="s">
        <v>170</v>
      </c>
      <c r="L138" s="48" t="s">
        <v>168</v>
      </c>
      <c r="M138" s="53" t="s">
        <v>169</v>
      </c>
      <c r="O138" s="48" t="s">
        <v>168</v>
      </c>
      <c r="AS138" t="s">
        <v>218</v>
      </c>
      <c r="AT138" s="46" t="s">
        <v>170</v>
      </c>
      <c r="AU138" s="46" t="s">
        <v>170</v>
      </c>
      <c r="AV138" s="46" t="s">
        <v>170</v>
      </c>
      <c r="AW138" s="48" t="s">
        <v>168</v>
      </c>
      <c r="AX138" s="53" t="s">
        <v>169</v>
      </c>
      <c r="AY138" s="53" t="s">
        <v>169</v>
      </c>
      <c r="AZ138" s="53" t="s">
        <v>169</v>
      </c>
      <c r="BA138" s="53" t="s">
        <v>169</v>
      </c>
      <c r="BB138" s="53" t="s">
        <v>169</v>
      </c>
      <c r="BC138" s="46" t="s">
        <v>170</v>
      </c>
      <c r="BD138" s="46" t="s">
        <v>170</v>
      </c>
      <c r="BE138" s="46" t="s">
        <v>170</v>
      </c>
      <c r="BG138" s="50" t="s">
        <v>192</v>
      </c>
    </row>
    <row r="139" spans="1:59" x14ac:dyDescent="0.25">
      <c r="A139" t="s">
        <v>176</v>
      </c>
      <c r="B139" s="48" t="s">
        <v>168</v>
      </c>
      <c r="C139" s="48" t="s">
        <v>168</v>
      </c>
      <c r="D139" s="48" t="s">
        <v>168</v>
      </c>
      <c r="E139" s="48" t="s">
        <v>168</v>
      </c>
      <c r="F139" s="48" t="s">
        <v>168</v>
      </c>
      <c r="G139" s="48" t="s">
        <v>168</v>
      </c>
      <c r="H139" s="48" t="s">
        <v>168</v>
      </c>
      <c r="I139" s="48" t="s">
        <v>168</v>
      </c>
      <c r="J139" s="48" t="s">
        <v>168</v>
      </c>
      <c r="K139" s="48" t="s">
        <v>168</v>
      </c>
      <c r="L139" s="48" t="s">
        <v>168</v>
      </c>
      <c r="M139" s="48" t="s">
        <v>168</v>
      </c>
      <c r="O139" s="48" t="s">
        <v>168</v>
      </c>
      <c r="AS139" t="s">
        <v>219</v>
      </c>
      <c r="AT139" s="46" t="s">
        <v>170</v>
      </c>
      <c r="AU139" s="46" t="s">
        <v>170</v>
      </c>
      <c r="AV139" s="46" t="s">
        <v>170</v>
      </c>
      <c r="AW139" s="46" t="s">
        <v>170</v>
      </c>
      <c r="AX139" s="53" t="s">
        <v>169</v>
      </c>
      <c r="AY139" s="53" t="s">
        <v>169</v>
      </c>
      <c r="AZ139" s="46" t="s">
        <v>170</v>
      </c>
      <c r="BA139" s="46" t="s">
        <v>170</v>
      </c>
      <c r="BB139" s="46" t="s">
        <v>170</v>
      </c>
      <c r="BC139" s="46" t="s">
        <v>170</v>
      </c>
      <c r="BD139" s="46" t="s">
        <v>170</v>
      </c>
      <c r="BE139" s="46" t="s">
        <v>170</v>
      </c>
      <c r="BG139" s="46" t="s">
        <v>170</v>
      </c>
    </row>
    <row r="140" spans="1:59" x14ac:dyDescent="0.25">
      <c r="A140" t="s">
        <v>177</v>
      </c>
      <c r="B140" s="48" t="s">
        <v>168</v>
      </c>
      <c r="C140" s="46" t="s">
        <v>170</v>
      </c>
      <c r="D140" s="48" t="s">
        <v>168</v>
      </c>
      <c r="E140" s="48" t="s">
        <v>168</v>
      </c>
      <c r="F140" s="53" t="s">
        <v>169</v>
      </c>
      <c r="G140" s="53" t="s">
        <v>169</v>
      </c>
      <c r="H140" s="53" t="s">
        <v>169</v>
      </c>
      <c r="I140" s="53" t="s">
        <v>169</v>
      </c>
      <c r="J140" s="48" t="s">
        <v>168</v>
      </c>
      <c r="K140" s="53" t="s">
        <v>169</v>
      </c>
      <c r="L140" s="48" t="s">
        <v>168</v>
      </c>
      <c r="M140" s="48" t="s">
        <v>168</v>
      </c>
      <c r="O140" s="52" t="s">
        <v>195</v>
      </c>
      <c r="AS140" t="s">
        <v>220</v>
      </c>
      <c r="AT140" s="46" t="s">
        <v>170</v>
      </c>
      <c r="AU140" s="46" t="s">
        <v>170</v>
      </c>
      <c r="AV140" s="46" t="s">
        <v>170</v>
      </c>
      <c r="AW140" s="46" t="s">
        <v>170</v>
      </c>
      <c r="AX140" s="46" t="s">
        <v>170</v>
      </c>
      <c r="AY140" s="46" t="s">
        <v>170</v>
      </c>
      <c r="AZ140" s="46" t="s">
        <v>170</v>
      </c>
      <c r="BA140" s="46" t="s">
        <v>170</v>
      </c>
      <c r="BB140" s="46" t="s">
        <v>170</v>
      </c>
      <c r="BC140" s="46" t="s">
        <v>170</v>
      </c>
      <c r="BD140" s="46" t="s">
        <v>170</v>
      </c>
      <c r="BE140" s="46" t="s">
        <v>170</v>
      </c>
      <c r="BG140" s="46" t="s">
        <v>170</v>
      </c>
    </row>
    <row r="141" spans="1:59" x14ac:dyDescent="0.25">
      <c r="A141" t="s">
        <v>178</v>
      </c>
      <c r="B141" s="48" t="s">
        <v>168</v>
      </c>
      <c r="C141" s="48" t="s">
        <v>168</v>
      </c>
      <c r="D141" s="48" t="s">
        <v>168</v>
      </c>
      <c r="E141" s="48" t="s">
        <v>168</v>
      </c>
      <c r="F141" s="53" t="s">
        <v>169</v>
      </c>
      <c r="G141" s="48" t="s">
        <v>168</v>
      </c>
      <c r="H141" s="48" t="s">
        <v>168</v>
      </c>
      <c r="I141" s="53" t="s">
        <v>169</v>
      </c>
      <c r="J141" s="48" t="s">
        <v>168</v>
      </c>
      <c r="K141" s="53" t="s">
        <v>169</v>
      </c>
      <c r="L141" s="48" t="s">
        <v>168</v>
      </c>
      <c r="M141" s="53" t="s">
        <v>169</v>
      </c>
      <c r="O141" s="52" t="s">
        <v>195</v>
      </c>
      <c r="AS141" t="s">
        <v>221</v>
      </c>
      <c r="AT141" s="53" t="s">
        <v>169</v>
      </c>
      <c r="AU141" s="46" t="s">
        <v>170</v>
      </c>
      <c r="AV141" s="46" t="s">
        <v>170</v>
      </c>
      <c r="AW141" s="53" t="s">
        <v>169</v>
      </c>
      <c r="AX141" s="46" t="s">
        <v>170</v>
      </c>
      <c r="AY141" s="53" t="s">
        <v>169</v>
      </c>
      <c r="AZ141" s="46" t="s">
        <v>170</v>
      </c>
      <c r="BA141" s="53" t="s">
        <v>169</v>
      </c>
      <c r="BB141" s="46" t="s">
        <v>170</v>
      </c>
      <c r="BC141" s="53" t="s">
        <v>169</v>
      </c>
      <c r="BD141" s="53" t="s">
        <v>169</v>
      </c>
      <c r="BE141" s="46" t="s">
        <v>170</v>
      </c>
      <c r="BG141" s="50" t="s">
        <v>192</v>
      </c>
    </row>
    <row r="142" spans="1:59" x14ac:dyDescent="0.25">
      <c r="A142" t="s">
        <v>179</v>
      </c>
      <c r="B142" s="48" t="s">
        <v>168</v>
      </c>
      <c r="C142" s="53" t="s">
        <v>169</v>
      </c>
      <c r="D142" s="48" t="s">
        <v>168</v>
      </c>
      <c r="E142" s="48" t="s">
        <v>168</v>
      </c>
      <c r="F142" s="48" t="s">
        <v>168</v>
      </c>
      <c r="G142" s="48" t="s">
        <v>168</v>
      </c>
      <c r="H142" s="46" t="s">
        <v>170</v>
      </c>
      <c r="I142" s="53" t="s">
        <v>169</v>
      </c>
      <c r="J142" s="48" t="s">
        <v>168</v>
      </c>
      <c r="K142" s="48" t="s">
        <v>168</v>
      </c>
      <c r="L142" s="48" t="s">
        <v>168</v>
      </c>
      <c r="M142" s="48" t="s">
        <v>168</v>
      </c>
      <c r="O142" s="48" t="s">
        <v>168</v>
      </c>
    </row>
    <row r="143" spans="1:59" x14ac:dyDescent="0.25">
      <c r="A143" t="s">
        <v>213</v>
      </c>
      <c r="B143" s="48" t="s">
        <v>168</v>
      </c>
      <c r="C143" s="48" t="s">
        <v>168</v>
      </c>
      <c r="D143" s="48" t="s">
        <v>168</v>
      </c>
      <c r="E143" s="48" t="s">
        <v>168</v>
      </c>
      <c r="F143" s="48" t="s">
        <v>168</v>
      </c>
      <c r="G143" s="48" t="s">
        <v>168</v>
      </c>
      <c r="H143" s="48" t="s">
        <v>168</v>
      </c>
      <c r="I143" s="48" t="s">
        <v>168</v>
      </c>
      <c r="J143" s="48" t="s">
        <v>168</v>
      </c>
      <c r="K143" s="48" t="s">
        <v>168</v>
      </c>
      <c r="L143" s="48" t="s">
        <v>168</v>
      </c>
      <c r="M143" s="48" t="s">
        <v>168</v>
      </c>
      <c r="O143" s="48" t="s">
        <v>168</v>
      </c>
    </row>
    <row r="144" spans="1:59" x14ac:dyDescent="0.25">
      <c r="A144" t="s">
        <v>214</v>
      </c>
      <c r="B144" s="48" t="s">
        <v>168</v>
      </c>
      <c r="C144" s="48" t="s">
        <v>168</v>
      </c>
      <c r="D144" s="48" t="s">
        <v>168</v>
      </c>
      <c r="E144" s="48" t="s">
        <v>168</v>
      </c>
      <c r="F144" s="48" t="s">
        <v>168</v>
      </c>
      <c r="G144" s="48" t="s">
        <v>168</v>
      </c>
      <c r="H144" s="48" t="s">
        <v>168</v>
      </c>
      <c r="I144" s="48" t="s">
        <v>168</v>
      </c>
      <c r="J144" s="48" t="s">
        <v>168</v>
      </c>
      <c r="K144" s="48" t="s">
        <v>168</v>
      </c>
      <c r="L144" s="48" t="s">
        <v>168</v>
      </c>
      <c r="M144" s="48" t="s">
        <v>168</v>
      </c>
      <c r="O144" s="48" t="s">
        <v>168</v>
      </c>
    </row>
    <row r="159" spans="1:25" x14ac:dyDescent="0.25">
      <c r="A159" s="20" t="s">
        <v>200</v>
      </c>
      <c r="B159" t="s">
        <v>180</v>
      </c>
      <c r="C159" t="s">
        <v>181</v>
      </c>
      <c r="D159" t="s">
        <v>182</v>
      </c>
      <c r="E159" t="s">
        <v>183</v>
      </c>
      <c r="F159" t="s">
        <v>184</v>
      </c>
      <c r="G159" t="s">
        <v>185</v>
      </c>
      <c r="H159" t="s">
        <v>186</v>
      </c>
      <c r="I159" t="s">
        <v>187</v>
      </c>
      <c r="J159" t="s">
        <v>188</v>
      </c>
      <c r="K159" t="s">
        <v>189</v>
      </c>
      <c r="L159" t="s">
        <v>190</v>
      </c>
      <c r="M159" t="s">
        <v>191</v>
      </c>
      <c r="O159" t="s">
        <v>90</v>
      </c>
      <c r="Y159" t="s">
        <v>210</v>
      </c>
    </row>
    <row r="160" spans="1:25" x14ac:dyDescent="0.25">
      <c r="A160" t="s">
        <v>171</v>
      </c>
      <c r="B160" s="48" t="s">
        <v>168</v>
      </c>
      <c r="C160" s="48" t="s">
        <v>168</v>
      </c>
      <c r="D160" s="48" t="s">
        <v>168</v>
      </c>
      <c r="E160" s="48" t="s">
        <v>168</v>
      </c>
      <c r="F160" s="48" t="s">
        <v>168</v>
      </c>
      <c r="G160" s="48" t="s">
        <v>168</v>
      </c>
      <c r="H160" s="48" t="s">
        <v>168</v>
      </c>
      <c r="I160" s="48" t="s">
        <v>168</v>
      </c>
      <c r="J160" s="48" t="s">
        <v>168</v>
      </c>
      <c r="K160" s="48" t="s">
        <v>168</v>
      </c>
      <c r="L160" s="48" t="s">
        <v>168</v>
      </c>
      <c r="M160" s="48" t="s">
        <v>168</v>
      </c>
      <c r="O160" s="47" t="s">
        <v>168</v>
      </c>
    </row>
    <row r="161" spans="1:59" x14ac:dyDescent="0.25">
      <c r="A161" t="s">
        <v>172</v>
      </c>
      <c r="B161" s="48" t="s">
        <v>168</v>
      </c>
      <c r="C161" s="48" t="s">
        <v>168</v>
      </c>
      <c r="D161" s="48" t="s">
        <v>168</v>
      </c>
      <c r="E161" s="53" t="s">
        <v>169</v>
      </c>
      <c r="F161" s="48" t="s">
        <v>168</v>
      </c>
      <c r="G161" s="46" t="s">
        <v>170</v>
      </c>
      <c r="H161" s="48" t="s">
        <v>168</v>
      </c>
      <c r="I161" s="48" t="s">
        <v>168</v>
      </c>
      <c r="J161" s="48" t="s">
        <v>168</v>
      </c>
      <c r="K161" s="48" t="s">
        <v>168</v>
      </c>
      <c r="L161" s="48" t="s">
        <v>168</v>
      </c>
      <c r="M161" s="48" t="s">
        <v>168</v>
      </c>
      <c r="O161" s="48" t="s">
        <v>168</v>
      </c>
      <c r="AS161" s="20" t="s">
        <v>228</v>
      </c>
      <c r="AT161" s="20" t="s">
        <v>180</v>
      </c>
      <c r="AU161" s="20" t="s">
        <v>181</v>
      </c>
      <c r="AV161" s="20" t="s">
        <v>182</v>
      </c>
      <c r="AW161" s="20" t="s">
        <v>183</v>
      </c>
      <c r="AX161" s="20" t="s">
        <v>184</v>
      </c>
      <c r="AY161" s="20" t="s">
        <v>185</v>
      </c>
      <c r="AZ161" s="20" t="s">
        <v>186</v>
      </c>
      <c r="BA161" s="20" t="s">
        <v>187</v>
      </c>
      <c r="BB161" s="20" t="s">
        <v>188</v>
      </c>
      <c r="BC161" s="20" t="s">
        <v>189</v>
      </c>
      <c r="BD161" s="20" t="s">
        <v>190</v>
      </c>
      <c r="BE161" s="20" t="s">
        <v>191</v>
      </c>
      <c r="BG161" s="20" t="s">
        <v>90</v>
      </c>
    </row>
    <row r="162" spans="1:59" x14ac:dyDescent="0.25">
      <c r="A162" t="s">
        <v>173</v>
      </c>
      <c r="B162" s="48" t="s">
        <v>168</v>
      </c>
      <c r="C162" s="48" t="s">
        <v>168</v>
      </c>
      <c r="D162" s="48" t="s">
        <v>168</v>
      </c>
      <c r="E162" s="48" t="s">
        <v>168</v>
      </c>
      <c r="F162" s="48" t="s">
        <v>168</v>
      </c>
      <c r="G162" s="48" t="s">
        <v>168</v>
      </c>
      <c r="H162" s="48" t="s">
        <v>168</v>
      </c>
      <c r="I162" s="48" t="s">
        <v>168</v>
      </c>
      <c r="J162" s="48" t="s">
        <v>168</v>
      </c>
      <c r="K162" s="48" t="s">
        <v>168</v>
      </c>
      <c r="L162" s="48" t="s">
        <v>168</v>
      </c>
      <c r="M162" s="48" t="s">
        <v>168</v>
      </c>
      <c r="O162" s="48" t="s">
        <v>168</v>
      </c>
      <c r="AS162" t="s">
        <v>215</v>
      </c>
      <c r="AT162" s="46" t="s">
        <v>170</v>
      </c>
      <c r="AU162" s="53" t="s">
        <v>169</v>
      </c>
      <c r="AV162" s="48" t="s">
        <v>168</v>
      </c>
      <c r="AW162" s="48" t="s">
        <v>168</v>
      </c>
      <c r="AX162" s="53" t="s">
        <v>169</v>
      </c>
      <c r="AY162" s="46" t="s">
        <v>170</v>
      </c>
      <c r="AZ162" s="53" t="s">
        <v>169</v>
      </c>
      <c r="BA162" s="46" t="s">
        <v>170</v>
      </c>
      <c r="BB162" s="46" t="s">
        <v>170</v>
      </c>
      <c r="BC162" s="46" t="s">
        <v>170</v>
      </c>
      <c r="BD162" s="46" t="s">
        <v>170</v>
      </c>
      <c r="BE162" s="46" t="s">
        <v>170</v>
      </c>
      <c r="BG162" s="46" t="s">
        <v>170</v>
      </c>
    </row>
    <row r="163" spans="1:59" x14ac:dyDescent="0.25">
      <c r="A163" t="s">
        <v>174</v>
      </c>
      <c r="B163" s="48" t="s">
        <v>168</v>
      </c>
      <c r="C163" s="48" t="s">
        <v>168</v>
      </c>
      <c r="D163" s="48" t="s">
        <v>168</v>
      </c>
      <c r="E163" s="48" t="s">
        <v>168</v>
      </c>
      <c r="F163" s="48" t="s">
        <v>168</v>
      </c>
      <c r="G163" s="48" t="s">
        <v>168</v>
      </c>
      <c r="H163" s="48" t="s">
        <v>168</v>
      </c>
      <c r="I163" s="48" t="s">
        <v>168</v>
      </c>
      <c r="J163" s="48" t="s">
        <v>168</v>
      </c>
      <c r="K163" s="48" t="s">
        <v>168</v>
      </c>
      <c r="L163" s="48" t="s">
        <v>168</v>
      </c>
      <c r="M163" s="48" t="s">
        <v>168</v>
      </c>
      <c r="O163" s="48" t="s">
        <v>168</v>
      </c>
      <c r="AS163" t="s">
        <v>216</v>
      </c>
      <c r="AT163" s="46" t="s">
        <v>170</v>
      </c>
      <c r="AU163" s="53" t="s">
        <v>169</v>
      </c>
      <c r="AV163" s="53" t="s">
        <v>169</v>
      </c>
      <c r="AW163" s="53" t="s">
        <v>169</v>
      </c>
      <c r="AX163" s="53" t="s">
        <v>169</v>
      </c>
      <c r="AY163" s="53" t="s">
        <v>169</v>
      </c>
      <c r="AZ163" s="46" t="s">
        <v>170</v>
      </c>
      <c r="BA163" s="46" t="s">
        <v>170</v>
      </c>
      <c r="BB163" s="46" t="s">
        <v>170</v>
      </c>
      <c r="BC163" s="46" t="s">
        <v>170</v>
      </c>
      <c r="BD163" s="46" t="s">
        <v>170</v>
      </c>
      <c r="BE163" s="53" t="s">
        <v>169</v>
      </c>
      <c r="BG163" s="50" t="s">
        <v>192</v>
      </c>
    </row>
    <row r="164" spans="1:59" x14ac:dyDescent="0.25">
      <c r="A164" t="s">
        <v>175</v>
      </c>
      <c r="B164" s="48" t="s">
        <v>168</v>
      </c>
      <c r="C164" s="53" t="s">
        <v>169</v>
      </c>
      <c r="D164" s="48" t="s">
        <v>168</v>
      </c>
      <c r="E164" s="48" t="s">
        <v>168</v>
      </c>
      <c r="F164" s="48" t="s">
        <v>168</v>
      </c>
      <c r="G164" s="48" t="s">
        <v>168</v>
      </c>
      <c r="H164" s="48" t="s">
        <v>168</v>
      </c>
      <c r="I164" s="48" t="s">
        <v>168</v>
      </c>
      <c r="J164" s="46" t="s">
        <v>170</v>
      </c>
      <c r="K164" s="48" t="s">
        <v>168</v>
      </c>
      <c r="L164" s="48" t="s">
        <v>168</v>
      </c>
      <c r="M164" s="53" t="s">
        <v>169</v>
      </c>
      <c r="O164" s="48" t="s">
        <v>168</v>
      </c>
      <c r="AS164" t="s">
        <v>217</v>
      </c>
      <c r="AT164" s="53" t="s">
        <v>169</v>
      </c>
      <c r="AU164" s="48" t="s">
        <v>168</v>
      </c>
      <c r="AV164" s="53" t="s">
        <v>169</v>
      </c>
      <c r="AW164" s="48" t="s">
        <v>168</v>
      </c>
      <c r="AX164" s="48" t="s">
        <v>168</v>
      </c>
      <c r="AY164" s="48" t="s">
        <v>168</v>
      </c>
      <c r="AZ164" s="53" t="s">
        <v>169</v>
      </c>
      <c r="BA164" s="48" t="s">
        <v>168</v>
      </c>
      <c r="BB164" s="53" t="s">
        <v>169</v>
      </c>
      <c r="BC164" s="53" t="s">
        <v>169</v>
      </c>
      <c r="BD164" s="48" t="s">
        <v>168</v>
      </c>
      <c r="BE164" s="48" t="s">
        <v>168</v>
      </c>
      <c r="BG164" s="48" t="s">
        <v>168</v>
      </c>
    </row>
    <row r="165" spans="1:59" x14ac:dyDescent="0.25">
      <c r="A165" t="s">
        <v>176</v>
      </c>
      <c r="B165" s="48" t="s">
        <v>168</v>
      </c>
      <c r="C165" s="48" t="s">
        <v>168</v>
      </c>
      <c r="D165" s="48" t="s">
        <v>168</v>
      </c>
      <c r="E165" s="48" t="s">
        <v>168</v>
      </c>
      <c r="F165" s="48" t="s">
        <v>168</v>
      </c>
      <c r="G165" s="48" t="s">
        <v>168</v>
      </c>
      <c r="H165" s="48" t="s">
        <v>168</v>
      </c>
      <c r="I165" s="48" t="s">
        <v>168</v>
      </c>
      <c r="J165" s="48" t="s">
        <v>168</v>
      </c>
      <c r="K165" s="48" t="s">
        <v>168</v>
      </c>
      <c r="L165" s="48" t="s">
        <v>168</v>
      </c>
      <c r="M165" s="48" t="s">
        <v>168</v>
      </c>
      <c r="O165" s="48" t="s">
        <v>168</v>
      </c>
      <c r="AS165" t="s">
        <v>218</v>
      </c>
      <c r="AT165" s="48" t="s">
        <v>168</v>
      </c>
      <c r="AU165" s="48" t="s">
        <v>168</v>
      </c>
      <c r="AV165" s="48" t="s">
        <v>168</v>
      </c>
      <c r="AW165" s="48" t="s">
        <v>168</v>
      </c>
      <c r="AX165" s="48" t="s">
        <v>168</v>
      </c>
      <c r="AY165" s="48" t="s">
        <v>168</v>
      </c>
      <c r="AZ165" s="48" t="s">
        <v>168</v>
      </c>
      <c r="BA165" s="48" t="s">
        <v>168</v>
      </c>
      <c r="BB165" s="48" t="s">
        <v>168</v>
      </c>
      <c r="BC165" s="48" t="s">
        <v>168</v>
      </c>
      <c r="BD165" s="48" t="s">
        <v>168</v>
      </c>
      <c r="BE165" s="48" t="s">
        <v>168</v>
      </c>
      <c r="BG165" s="48" t="s">
        <v>168</v>
      </c>
    </row>
    <row r="166" spans="1:59" x14ac:dyDescent="0.25">
      <c r="A166" t="s">
        <v>177</v>
      </c>
      <c r="B166" s="53" t="s">
        <v>169</v>
      </c>
      <c r="C166" s="53" t="s">
        <v>169</v>
      </c>
      <c r="D166" s="48" t="s">
        <v>168</v>
      </c>
      <c r="E166" s="48" t="s">
        <v>168</v>
      </c>
      <c r="F166" s="53" t="s">
        <v>169</v>
      </c>
      <c r="G166" s="53" t="s">
        <v>169</v>
      </c>
      <c r="H166" s="46" t="s">
        <v>170</v>
      </c>
      <c r="I166" s="46" t="s">
        <v>170</v>
      </c>
      <c r="J166" s="53" t="s">
        <v>169</v>
      </c>
      <c r="K166" s="46" t="s">
        <v>170</v>
      </c>
      <c r="L166" s="48" t="s">
        <v>168</v>
      </c>
      <c r="M166" s="53" t="s">
        <v>169</v>
      </c>
      <c r="O166" s="52" t="s">
        <v>195</v>
      </c>
      <c r="AS166" t="s">
        <v>219</v>
      </c>
      <c r="AT166" s="48" t="s">
        <v>168</v>
      </c>
      <c r="AU166" s="48" t="s">
        <v>168</v>
      </c>
      <c r="AV166" s="48" t="s">
        <v>168</v>
      </c>
      <c r="AW166" s="48" t="s">
        <v>168</v>
      </c>
      <c r="AX166" s="53" t="s">
        <v>169</v>
      </c>
      <c r="AY166" s="48" t="s">
        <v>168</v>
      </c>
      <c r="AZ166" s="48" t="s">
        <v>168</v>
      </c>
      <c r="BA166" s="53" t="s">
        <v>169</v>
      </c>
      <c r="BB166" s="48" t="s">
        <v>168</v>
      </c>
      <c r="BC166" s="48" t="s">
        <v>168</v>
      </c>
      <c r="BD166" s="53" t="s">
        <v>169</v>
      </c>
      <c r="BE166" s="46" t="s">
        <v>170</v>
      </c>
      <c r="BG166" s="48" t="s">
        <v>168</v>
      </c>
    </row>
    <row r="167" spans="1:59" x14ac:dyDescent="0.25">
      <c r="A167" t="s">
        <v>178</v>
      </c>
      <c r="B167" s="48" t="s">
        <v>168</v>
      </c>
      <c r="C167" s="48" t="s">
        <v>168</v>
      </c>
      <c r="D167" s="46" t="s">
        <v>170</v>
      </c>
      <c r="E167" s="48" t="s">
        <v>168</v>
      </c>
      <c r="F167" s="53" t="s">
        <v>169</v>
      </c>
      <c r="G167" s="46" t="s">
        <v>170</v>
      </c>
      <c r="H167" s="48" t="s">
        <v>168</v>
      </c>
      <c r="I167" s="46" t="s">
        <v>170</v>
      </c>
      <c r="J167" s="53" t="s">
        <v>169</v>
      </c>
      <c r="K167" s="46" t="s">
        <v>170</v>
      </c>
      <c r="L167" s="48" t="s">
        <v>168</v>
      </c>
      <c r="M167" s="48" t="s">
        <v>168</v>
      </c>
      <c r="O167" s="52" t="s">
        <v>195</v>
      </c>
      <c r="AS167" t="s">
        <v>220</v>
      </c>
      <c r="AT167" s="48" t="s">
        <v>168</v>
      </c>
      <c r="AU167" s="53" t="s">
        <v>169</v>
      </c>
      <c r="AV167" s="48" t="s">
        <v>168</v>
      </c>
      <c r="AW167" s="48" t="s">
        <v>168</v>
      </c>
      <c r="AX167" s="48" t="s">
        <v>168</v>
      </c>
      <c r="AY167" s="53" t="s">
        <v>169</v>
      </c>
      <c r="AZ167" s="48" t="s">
        <v>168</v>
      </c>
      <c r="BA167" s="53" t="s">
        <v>169</v>
      </c>
      <c r="BB167" s="48" t="s">
        <v>168</v>
      </c>
      <c r="BC167" s="48" t="s">
        <v>168</v>
      </c>
      <c r="BD167" s="53" t="s">
        <v>169</v>
      </c>
      <c r="BE167" s="46" t="s">
        <v>170</v>
      </c>
      <c r="BG167" s="48" t="s">
        <v>168</v>
      </c>
    </row>
    <row r="168" spans="1:59" x14ac:dyDescent="0.25">
      <c r="A168" t="s">
        <v>179</v>
      </c>
      <c r="B168" s="48" t="s">
        <v>168</v>
      </c>
      <c r="C168" s="48" t="s">
        <v>168</v>
      </c>
      <c r="D168" s="48" t="s">
        <v>168</v>
      </c>
      <c r="E168" s="48" t="s">
        <v>168</v>
      </c>
      <c r="F168" s="48" t="s">
        <v>168</v>
      </c>
      <c r="G168" s="48" t="s">
        <v>168</v>
      </c>
      <c r="H168" s="48" t="s">
        <v>168</v>
      </c>
      <c r="I168" s="48" t="s">
        <v>168</v>
      </c>
      <c r="J168" s="48" t="s">
        <v>168</v>
      </c>
      <c r="K168" s="48" t="s">
        <v>168</v>
      </c>
      <c r="L168" s="48" t="s">
        <v>168</v>
      </c>
      <c r="M168" s="53" t="s">
        <v>169</v>
      </c>
      <c r="O168" s="48" t="s">
        <v>168</v>
      </c>
      <c r="AS168" t="s">
        <v>221</v>
      </c>
      <c r="AT168" s="48" t="s">
        <v>168</v>
      </c>
      <c r="AU168" s="46" t="s">
        <v>170</v>
      </c>
      <c r="AV168" s="53" t="s">
        <v>169</v>
      </c>
      <c r="AW168" s="53" t="s">
        <v>169</v>
      </c>
      <c r="AX168" s="48" t="s">
        <v>168</v>
      </c>
      <c r="AY168" s="48" t="s">
        <v>168</v>
      </c>
      <c r="AZ168" s="48" t="s">
        <v>168</v>
      </c>
      <c r="BA168" s="46" t="s">
        <v>170</v>
      </c>
      <c r="BB168" s="48" t="s">
        <v>168</v>
      </c>
      <c r="BC168" s="46" t="s">
        <v>170</v>
      </c>
      <c r="BD168" s="53" t="s">
        <v>169</v>
      </c>
      <c r="BE168" s="53" t="s">
        <v>169</v>
      </c>
      <c r="BG168" s="52" t="s">
        <v>195</v>
      </c>
    </row>
    <row r="169" spans="1:59" x14ac:dyDescent="0.25">
      <c r="A169" t="s">
        <v>213</v>
      </c>
      <c r="B169" s="48" t="s">
        <v>168</v>
      </c>
      <c r="C169" s="48" t="s">
        <v>168</v>
      </c>
      <c r="D169" s="48" t="s">
        <v>168</v>
      </c>
      <c r="E169" s="48" t="s">
        <v>168</v>
      </c>
      <c r="F169" s="48" t="s">
        <v>168</v>
      </c>
      <c r="G169" s="48" t="s">
        <v>168</v>
      </c>
      <c r="H169" s="48" t="s">
        <v>168</v>
      </c>
      <c r="I169" s="48" t="s">
        <v>168</v>
      </c>
      <c r="J169" s="48" t="s">
        <v>168</v>
      </c>
      <c r="K169" s="48" t="s">
        <v>168</v>
      </c>
      <c r="L169" s="48" t="s">
        <v>168</v>
      </c>
      <c r="M169" s="48" t="s">
        <v>168</v>
      </c>
      <c r="O169" s="48" t="s">
        <v>168</v>
      </c>
    </row>
    <row r="170" spans="1:59" x14ac:dyDescent="0.25">
      <c r="A170" t="s">
        <v>214</v>
      </c>
      <c r="B170" s="48" t="s">
        <v>168</v>
      </c>
      <c r="C170" s="48" t="s">
        <v>168</v>
      </c>
      <c r="D170" s="48" t="s">
        <v>168</v>
      </c>
      <c r="E170" s="48" t="s">
        <v>168</v>
      </c>
      <c r="F170" s="48" t="s">
        <v>168</v>
      </c>
      <c r="G170" s="48" t="s">
        <v>168</v>
      </c>
      <c r="H170" s="48" t="s">
        <v>168</v>
      </c>
      <c r="I170" s="48" t="s">
        <v>168</v>
      </c>
      <c r="J170" s="48" t="s">
        <v>168</v>
      </c>
      <c r="K170" s="48" t="s">
        <v>168</v>
      </c>
      <c r="L170" s="48" t="s">
        <v>168</v>
      </c>
      <c r="M170" s="48" t="s">
        <v>168</v>
      </c>
      <c r="O170" s="48" t="s">
        <v>168</v>
      </c>
    </row>
    <row r="183" spans="1:59" x14ac:dyDescent="0.25">
      <c r="A183" s="20" t="s">
        <v>201</v>
      </c>
      <c r="B183" t="s">
        <v>180</v>
      </c>
      <c r="C183" t="s">
        <v>181</v>
      </c>
      <c r="D183" t="s">
        <v>182</v>
      </c>
      <c r="E183" t="s">
        <v>183</v>
      </c>
      <c r="F183" t="s">
        <v>184</v>
      </c>
      <c r="G183" t="s">
        <v>185</v>
      </c>
      <c r="H183" t="s">
        <v>186</v>
      </c>
      <c r="I183" t="s">
        <v>187</v>
      </c>
      <c r="J183" t="s">
        <v>188</v>
      </c>
      <c r="K183" t="s">
        <v>189</v>
      </c>
      <c r="L183" t="s">
        <v>190</v>
      </c>
      <c r="M183" t="s">
        <v>191</v>
      </c>
      <c r="O183" t="s">
        <v>90</v>
      </c>
      <c r="Y183" t="s">
        <v>211</v>
      </c>
    </row>
    <row r="184" spans="1:59" x14ac:dyDescent="0.25">
      <c r="A184" s="62" t="s">
        <v>171</v>
      </c>
      <c r="B184" s="48" t="s">
        <v>168</v>
      </c>
      <c r="C184" s="48" t="s">
        <v>168</v>
      </c>
      <c r="D184" s="48" t="s">
        <v>168</v>
      </c>
      <c r="E184" s="48" t="s">
        <v>168</v>
      </c>
      <c r="F184" s="48" t="s">
        <v>168</v>
      </c>
      <c r="G184" s="48" t="s">
        <v>168</v>
      </c>
      <c r="H184" s="48" t="s">
        <v>168</v>
      </c>
      <c r="I184" s="48" t="s">
        <v>168</v>
      </c>
      <c r="J184" s="48" t="s">
        <v>168</v>
      </c>
      <c r="K184" s="48" t="s">
        <v>168</v>
      </c>
      <c r="L184" s="48" t="s">
        <v>168</v>
      </c>
      <c r="M184" s="48" t="s">
        <v>168</v>
      </c>
      <c r="O184" s="47" t="s">
        <v>168</v>
      </c>
    </row>
    <row r="185" spans="1:59" x14ac:dyDescent="0.25">
      <c r="A185" s="62" t="s">
        <v>172</v>
      </c>
      <c r="B185" s="48" t="s">
        <v>168</v>
      </c>
      <c r="C185" s="48" t="s">
        <v>168</v>
      </c>
      <c r="D185" s="48" t="s">
        <v>168</v>
      </c>
      <c r="E185" s="48" t="s">
        <v>168</v>
      </c>
      <c r="F185" s="48" t="s">
        <v>168</v>
      </c>
      <c r="G185" s="48" t="s">
        <v>168</v>
      </c>
      <c r="H185" s="48" t="s">
        <v>168</v>
      </c>
      <c r="I185" s="48" t="s">
        <v>168</v>
      </c>
      <c r="J185" s="48" t="s">
        <v>168</v>
      </c>
      <c r="K185" s="48" t="s">
        <v>168</v>
      </c>
      <c r="L185" s="48" t="s">
        <v>168</v>
      </c>
      <c r="M185" s="48" t="s">
        <v>168</v>
      </c>
      <c r="O185" s="48" t="s">
        <v>168</v>
      </c>
    </row>
    <row r="186" spans="1:59" x14ac:dyDescent="0.25">
      <c r="A186" s="62" t="s">
        <v>173</v>
      </c>
      <c r="B186" s="48" t="s">
        <v>168</v>
      </c>
      <c r="C186" s="48" t="s">
        <v>168</v>
      </c>
      <c r="D186" s="48" t="s">
        <v>168</v>
      </c>
      <c r="E186" s="48" t="s">
        <v>168</v>
      </c>
      <c r="F186" s="48" t="s">
        <v>168</v>
      </c>
      <c r="G186" s="48" t="s">
        <v>168</v>
      </c>
      <c r="H186" s="48" t="s">
        <v>168</v>
      </c>
      <c r="I186" s="48" t="s">
        <v>168</v>
      </c>
      <c r="J186" s="48" t="s">
        <v>168</v>
      </c>
      <c r="K186" s="48" t="s">
        <v>168</v>
      </c>
      <c r="L186" s="48" t="s">
        <v>168</v>
      </c>
      <c r="M186" s="48" t="s">
        <v>168</v>
      </c>
      <c r="O186" s="48" t="s">
        <v>168</v>
      </c>
    </row>
    <row r="187" spans="1:59" x14ac:dyDescent="0.25">
      <c r="A187" s="62" t="s">
        <v>174</v>
      </c>
      <c r="B187" s="48" t="s">
        <v>168</v>
      </c>
      <c r="C187" s="48" t="s">
        <v>168</v>
      </c>
      <c r="D187" s="48" t="s">
        <v>168</v>
      </c>
      <c r="E187" s="48" t="s">
        <v>168</v>
      </c>
      <c r="F187" s="48" t="s">
        <v>168</v>
      </c>
      <c r="G187" s="48" t="s">
        <v>168</v>
      </c>
      <c r="H187" s="48" t="s">
        <v>168</v>
      </c>
      <c r="I187" s="48" t="s">
        <v>168</v>
      </c>
      <c r="J187" s="48" t="s">
        <v>168</v>
      </c>
      <c r="K187" s="48" t="s">
        <v>168</v>
      </c>
      <c r="L187" s="48" t="s">
        <v>168</v>
      </c>
      <c r="M187" s="48" t="s">
        <v>168</v>
      </c>
      <c r="O187" s="48" t="s">
        <v>168</v>
      </c>
      <c r="AS187" s="20" t="s">
        <v>230</v>
      </c>
      <c r="AT187" s="20" t="s">
        <v>180</v>
      </c>
      <c r="AU187" s="20" t="s">
        <v>181</v>
      </c>
      <c r="AV187" s="20" t="s">
        <v>182</v>
      </c>
      <c r="AW187" s="20" t="s">
        <v>183</v>
      </c>
      <c r="AX187" s="20" t="s">
        <v>184</v>
      </c>
      <c r="AY187" s="20" t="s">
        <v>185</v>
      </c>
      <c r="AZ187" s="20" t="s">
        <v>186</v>
      </c>
      <c r="BA187" s="20" t="s">
        <v>187</v>
      </c>
      <c r="BB187" s="20" t="s">
        <v>188</v>
      </c>
      <c r="BC187" s="20" t="s">
        <v>189</v>
      </c>
      <c r="BD187" s="20" t="s">
        <v>190</v>
      </c>
      <c r="BE187" s="20" t="s">
        <v>191</v>
      </c>
      <c r="BG187" s="20" t="s">
        <v>90</v>
      </c>
    </row>
    <row r="188" spans="1:59" x14ac:dyDescent="0.25">
      <c r="A188" s="62" t="s">
        <v>175</v>
      </c>
      <c r="B188" s="46" t="s">
        <v>170</v>
      </c>
      <c r="C188" s="48" t="s">
        <v>168</v>
      </c>
      <c r="D188" s="48" t="s">
        <v>168</v>
      </c>
      <c r="E188" s="48" t="s">
        <v>168</v>
      </c>
      <c r="F188" s="48" t="s">
        <v>168</v>
      </c>
      <c r="G188" s="53" t="s">
        <v>169</v>
      </c>
      <c r="H188" s="53" t="s">
        <v>169</v>
      </c>
      <c r="I188" s="53" t="s">
        <v>169</v>
      </c>
      <c r="J188" s="48" t="s">
        <v>168</v>
      </c>
      <c r="K188" s="53" t="s">
        <v>169</v>
      </c>
      <c r="L188" s="48" t="s">
        <v>168</v>
      </c>
      <c r="M188" s="48" t="s">
        <v>168</v>
      </c>
      <c r="O188" s="48" t="s">
        <v>168</v>
      </c>
      <c r="AS188" t="s">
        <v>215</v>
      </c>
      <c r="AT188" s="53" t="s">
        <v>169</v>
      </c>
      <c r="AU188" s="48" t="s">
        <v>168</v>
      </c>
      <c r="AV188" s="48" t="s">
        <v>168</v>
      </c>
      <c r="AW188" s="48" t="s">
        <v>168</v>
      </c>
      <c r="AX188" s="48" t="s">
        <v>168</v>
      </c>
      <c r="AY188" s="48" t="s">
        <v>168</v>
      </c>
      <c r="AZ188" s="48" t="s">
        <v>168</v>
      </c>
      <c r="BA188" s="53" t="s">
        <v>169</v>
      </c>
      <c r="BB188" s="46" t="s">
        <v>170</v>
      </c>
      <c r="BC188" s="46" t="s">
        <v>170</v>
      </c>
      <c r="BD188" s="46" t="s">
        <v>170</v>
      </c>
      <c r="BE188" s="53" t="s">
        <v>169</v>
      </c>
      <c r="BG188" s="56" t="s">
        <v>229</v>
      </c>
    </row>
    <row r="189" spans="1:59" x14ac:dyDescent="0.25">
      <c r="A189" s="62" t="s">
        <v>176</v>
      </c>
      <c r="B189" s="48" t="s">
        <v>168</v>
      </c>
      <c r="C189" s="48" t="s">
        <v>168</v>
      </c>
      <c r="D189" s="48" t="s">
        <v>168</v>
      </c>
      <c r="E189" s="48" t="s">
        <v>168</v>
      </c>
      <c r="F189" s="48" t="s">
        <v>168</v>
      </c>
      <c r="G189" s="48" t="s">
        <v>168</v>
      </c>
      <c r="H189" s="48" t="s">
        <v>168</v>
      </c>
      <c r="I189" s="48" t="s">
        <v>168</v>
      </c>
      <c r="J189" s="48" t="s">
        <v>168</v>
      </c>
      <c r="K189" s="48" t="s">
        <v>168</v>
      </c>
      <c r="L189" s="48" t="s">
        <v>168</v>
      </c>
      <c r="M189" s="48" t="s">
        <v>168</v>
      </c>
      <c r="O189" s="48" t="s">
        <v>168</v>
      </c>
      <c r="AS189" t="s">
        <v>216</v>
      </c>
      <c r="AT189" s="48" t="s">
        <v>168</v>
      </c>
      <c r="AU189" s="48" t="s">
        <v>168</v>
      </c>
      <c r="AV189" s="53" t="s">
        <v>169</v>
      </c>
      <c r="AW189" s="48" t="s">
        <v>168</v>
      </c>
      <c r="AX189" s="48" t="s">
        <v>168</v>
      </c>
      <c r="AY189" s="48" t="s">
        <v>168</v>
      </c>
      <c r="AZ189" s="48" t="s">
        <v>168</v>
      </c>
      <c r="BA189" s="48" t="s">
        <v>168</v>
      </c>
      <c r="BB189" s="48" t="s">
        <v>168</v>
      </c>
      <c r="BC189" s="48" t="s">
        <v>168</v>
      </c>
      <c r="BD189" s="48" t="s">
        <v>168</v>
      </c>
      <c r="BE189" s="48" t="s">
        <v>168</v>
      </c>
      <c r="BG189" s="48" t="s">
        <v>168</v>
      </c>
    </row>
    <row r="190" spans="1:59" x14ac:dyDescent="0.25">
      <c r="A190" s="62" t="s">
        <v>177</v>
      </c>
      <c r="B190" s="48" t="s">
        <v>168</v>
      </c>
      <c r="C190" s="48" t="s">
        <v>168</v>
      </c>
      <c r="D190" s="53" t="s">
        <v>169</v>
      </c>
      <c r="E190" s="48" t="s">
        <v>168</v>
      </c>
      <c r="F190" s="48" t="s">
        <v>168</v>
      </c>
      <c r="G190" s="53" t="s">
        <v>169</v>
      </c>
      <c r="H190" s="48" t="s">
        <v>168</v>
      </c>
      <c r="I190" s="53" t="s">
        <v>169</v>
      </c>
      <c r="J190" s="48" t="s">
        <v>168</v>
      </c>
      <c r="K190" s="46" t="s">
        <v>170</v>
      </c>
      <c r="L190" s="48" t="s">
        <v>168</v>
      </c>
      <c r="M190" s="48" t="s">
        <v>168</v>
      </c>
      <c r="O190" s="48" t="s">
        <v>168</v>
      </c>
      <c r="AS190" t="s">
        <v>217</v>
      </c>
      <c r="AT190" s="48" t="s">
        <v>168</v>
      </c>
      <c r="AU190" s="48" t="s">
        <v>168</v>
      </c>
      <c r="AV190" s="46" t="s">
        <v>170</v>
      </c>
      <c r="AW190" s="53" t="s">
        <v>169</v>
      </c>
      <c r="AX190" s="48" t="s">
        <v>168</v>
      </c>
      <c r="AY190" s="48" t="s">
        <v>168</v>
      </c>
      <c r="AZ190" s="48" t="s">
        <v>168</v>
      </c>
      <c r="BA190" s="48" t="s">
        <v>168</v>
      </c>
      <c r="BB190" s="48" t="s">
        <v>168</v>
      </c>
      <c r="BC190" s="48" t="s">
        <v>168</v>
      </c>
      <c r="BD190" s="48" t="s">
        <v>168</v>
      </c>
      <c r="BE190" s="48" t="s">
        <v>168</v>
      </c>
      <c r="BG190" s="48" t="s">
        <v>168</v>
      </c>
    </row>
    <row r="191" spans="1:59" x14ac:dyDescent="0.25">
      <c r="A191" s="62" t="s">
        <v>178</v>
      </c>
      <c r="B191" s="48" t="s">
        <v>168</v>
      </c>
      <c r="C191" s="53" t="s">
        <v>169</v>
      </c>
      <c r="D191" s="48" t="s">
        <v>168</v>
      </c>
      <c r="E191" s="48" t="s">
        <v>168</v>
      </c>
      <c r="F191" s="48" t="s">
        <v>168</v>
      </c>
      <c r="G191" s="53" t="s">
        <v>169</v>
      </c>
      <c r="H191" s="48" t="s">
        <v>168</v>
      </c>
      <c r="I191" s="53" t="s">
        <v>169</v>
      </c>
      <c r="J191" s="48" t="s">
        <v>168</v>
      </c>
      <c r="K191" s="53" t="s">
        <v>169</v>
      </c>
      <c r="L191" s="48" t="s">
        <v>168</v>
      </c>
      <c r="M191" s="53" t="s">
        <v>169</v>
      </c>
      <c r="O191" s="48" t="s">
        <v>168</v>
      </c>
      <c r="AS191" t="s">
        <v>218</v>
      </c>
      <c r="AT191" s="48" t="s">
        <v>168</v>
      </c>
      <c r="AU191" s="48" t="s">
        <v>168</v>
      </c>
      <c r="AV191" s="46" t="s">
        <v>170</v>
      </c>
      <c r="AW191" s="48" t="s">
        <v>168</v>
      </c>
      <c r="AX191" s="53" t="s">
        <v>169</v>
      </c>
      <c r="AY191" s="48" t="s">
        <v>168</v>
      </c>
      <c r="AZ191" s="48" t="s">
        <v>168</v>
      </c>
      <c r="BA191" s="53" t="s">
        <v>169</v>
      </c>
      <c r="BB191" s="48" t="s">
        <v>168</v>
      </c>
      <c r="BC191" s="53" t="s">
        <v>169</v>
      </c>
      <c r="BD191" s="53" t="s">
        <v>169</v>
      </c>
      <c r="BE191" s="53" t="s">
        <v>169</v>
      </c>
      <c r="BG191" s="52" t="s">
        <v>195</v>
      </c>
    </row>
    <row r="192" spans="1:59" x14ac:dyDescent="0.25">
      <c r="A192" s="62" t="s">
        <v>179</v>
      </c>
      <c r="B192" s="48" t="s">
        <v>168</v>
      </c>
      <c r="C192" s="48" t="s">
        <v>168</v>
      </c>
      <c r="D192" s="48" t="s">
        <v>168</v>
      </c>
      <c r="E192" s="48" t="s">
        <v>168</v>
      </c>
      <c r="F192" s="48" t="s">
        <v>168</v>
      </c>
      <c r="G192" s="48" t="s">
        <v>168</v>
      </c>
      <c r="H192" s="48" t="s">
        <v>168</v>
      </c>
      <c r="I192" s="48" t="s">
        <v>168</v>
      </c>
      <c r="J192" s="48" t="s">
        <v>168</v>
      </c>
      <c r="K192" s="53" t="s">
        <v>169</v>
      </c>
      <c r="L192" s="48" t="s">
        <v>168</v>
      </c>
      <c r="M192" s="48" t="s">
        <v>168</v>
      </c>
      <c r="O192" s="48" t="s">
        <v>168</v>
      </c>
      <c r="AS192" t="s">
        <v>219</v>
      </c>
      <c r="AT192" s="46" t="s">
        <v>170</v>
      </c>
      <c r="AU192" s="46" t="s">
        <v>170</v>
      </c>
      <c r="AV192" s="46" t="s">
        <v>170</v>
      </c>
      <c r="AW192" s="48" t="s">
        <v>168</v>
      </c>
      <c r="AX192" s="48" t="s">
        <v>168</v>
      </c>
      <c r="AY192" s="48" t="s">
        <v>168</v>
      </c>
      <c r="AZ192" s="48" t="s">
        <v>168</v>
      </c>
      <c r="BA192" s="53" t="s">
        <v>169</v>
      </c>
      <c r="BB192" s="46" t="s">
        <v>170</v>
      </c>
      <c r="BC192" s="46" t="s">
        <v>170</v>
      </c>
      <c r="BD192" s="46" t="s">
        <v>170</v>
      </c>
      <c r="BE192" s="53" t="s">
        <v>169</v>
      </c>
      <c r="BG192" s="50" t="s">
        <v>192</v>
      </c>
    </row>
    <row r="193" spans="1:62" x14ac:dyDescent="0.25">
      <c r="A193" s="62" t="s">
        <v>213</v>
      </c>
      <c r="B193" s="48" t="s">
        <v>168</v>
      </c>
      <c r="C193" s="48" t="s">
        <v>168</v>
      </c>
      <c r="D193" s="48" t="s">
        <v>168</v>
      </c>
      <c r="E193" s="48" t="s">
        <v>168</v>
      </c>
      <c r="F193" s="48" t="s">
        <v>168</v>
      </c>
      <c r="G193" s="48" t="s">
        <v>168</v>
      </c>
      <c r="H193" s="48" t="s">
        <v>168</v>
      </c>
      <c r="I193" s="48" t="s">
        <v>168</v>
      </c>
      <c r="J193" s="48" t="s">
        <v>168</v>
      </c>
      <c r="K193" s="48" t="s">
        <v>168</v>
      </c>
      <c r="L193" s="48" t="s">
        <v>168</v>
      </c>
      <c r="M193" s="48" t="s">
        <v>168</v>
      </c>
      <c r="O193" s="48" t="s">
        <v>168</v>
      </c>
      <c r="AS193" t="s">
        <v>220</v>
      </c>
      <c r="AT193" s="46" t="s">
        <v>170</v>
      </c>
      <c r="AU193" s="46" t="s">
        <v>170</v>
      </c>
      <c r="AV193" s="53" t="s">
        <v>169</v>
      </c>
      <c r="AW193" s="48" t="s">
        <v>168</v>
      </c>
      <c r="AX193" s="48" t="s">
        <v>168</v>
      </c>
      <c r="AY193" s="53" t="s">
        <v>169</v>
      </c>
      <c r="AZ193" s="53" t="s">
        <v>169</v>
      </c>
      <c r="BA193" s="53" t="s">
        <v>169</v>
      </c>
      <c r="BB193" s="46" t="s">
        <v>170</v>
      </c>
      <c r="BC193" s="46" t="s">
        <v>170</v>
      </c>
      <c r="BD193" s="46" t="s">
        <v>170</v>
      </c>
      <c r="BE193" s="53" t="s">
        <v>169</v>
      </c>
      <c r="BG193" s="50" t="s">
        <v>192</v>
      </c>
    </row>
    <row r="194" spans="1:62" x14ac:dyDescent="0.25">
      <c r="A194" s="62" t="s">
        <v>214</v>
      </c>
      <c r="B194" s="48" t="s">
        <v>168</v>
      </c>
      <c r="C194" s="48" t="s">
        <v>168</v>
      </c>
      <c r="D194" s="48" t="s">
        <v>168</v>
      </c>
      <c r="E194" s="48" t="s">
        <v>168</v>
      </c>
      <c r="F194" s="48" t="s">
        <v>168</v>
      </c>
      <c r="G194" s="48" t="s">
        <v>168</v>
      </c>
      <c r="H194" s="48" t="s">
        <v>168</v>
      </c>
      <c r="I194" s="48" t="s">
        <v>168</v>
      </c>
      <c r="J194" s="48" t="s">
        <v>168</v>
      </c>
      <c r="K194" s="48" t="s">
        <v>168</v>
      </c>
      <c r="L194" s="48" t="s">
        <v>168</v>
      </c>
      <c r="M194" s="48" t="s">
        <v>168</v>
      </c>
      <c r="O194" s="48" t="s">
        <v>168</v>
      </c>
      <c r="P194" s="70"/>
      <c r="Q194" s="70"/>
      <c r="R194" s="70"/>
      <c r="AS194" t="s">
        <v>221</v>
      </c>
      <c r="AT194" s="46" t="s">
        <v>170</v>
      </c>
      <c r="AU194" s="53" t="s">
        <v>169</v>
      </c>
      <c r="AV194" s="48" t="s">
        <v>168</v>
      </c>
      <c r="AW194" s="48" t="s">
        <v>168</v>
      </c>
      <c r="AX194" s="53" t="s">
        <v>169</v>
      </c>
      <c r="AY194" s="53" t="s">
        <v>169</v>
      </c>
      <c r="AZ194" s="48" t="s">
        <v>168</v>
      </c>
      <c r="BA194" s="53" t="s">
        <v>169</v>
      </c>
      <c r="BB194" s="46" t="s">
        <v>170</v>
      </c>
      <c r="BC194" s="46" t="s">
        <v>170</v>
      </c>
      <c r="BD194" s="46" t="s">
        <v>170</v>
      </c>
      <c r="BE194" s="46" t="s">
        <v>170</v>
      </c>
      <c r="BG194" s="50" t="s">
        <v>192</v>
      </c>
      <c r="BH194" s="64"/>
      <c r="BI194" s="64"/>
      <c r="BJ194" s="64"/>
    </row>
    <row r="195" spans="1:62" x14ac:dyDescent="0.25">
      <c r="P195" s="70"/>
      <c r="Q195" s="70"/>
      <c r="R195" s="70"/>
      <c r="BH195" s="63"/>
      <c r="BI195" s="63"/>
      <c r="BJ195" s="63"/>
    </row>
    <row r="196" spans="1:62" x14ac:dyDescent="0.25">
      <c r="P196" s="70"/>
      <c r="Q196" s="70"/>
      <c r="R196" s="70"/>
      <c r="BH196" s="63"/>
      <c r="BI196" s="63"/>
      <c r="BJ196" s="63"/>
    </row>
    <row r="197" spans="1:62" x14ac:dyDescent="0.25">
      <c r="P197" s="70"/>
      <c r="Q197" s="70"/>
      <c r="R197" s="70"/>
      <c r="BH197" s="63"/>
      <c r="BI197" s="63"/>
      <c r="BJ197" s="63"/>
    </row>
    <row r="198" spans="1:62" x14ac:dyDescent="0.25">
      <c r="P198" s="70"/>
      <c r="Q198" s="70"/>
      <c r="R198" s="70"/>
      <c r="BH198" s="63"/>
      <c r="BI198" s="63"/>
      <c r="BJ198" s="63"/>
    </row>
    <row r="199" spans="1:62" x14ac:dyDescent="0.25">
      <c r="P199" s="70"/>
      <c r="Q199" s="70"/>
      <c r="R199" s="70"/>
      <c r="BH199" s="63"/>
      <c r="BI199" s="63"/>
      <c r="BJ199" s="63"/>
    </row>
    <row r="200" spans="1:62" x14ac:dyDescent="0.25">
      <c r="P200" s="70"/>
      <c r="Q200" s="70"/>
      <c r="R200" s="70"/>
      <c r="BH200" s="63"/>
      <c r="BI200" s="63"/>
      <c r="BJ200" s="63"/>
    </row>
    <row r="201" spans="1:62" x14ac:dyDescent="0.25">
      <c r="P201" s="70"/>
      <c r="Q201" s="70"/>
      <c r="R201" s="70"/>
      <c r="BH201" s="63"/>
      <c r="BI201" s="63"/>
      <c r="BJ201" s="63"/>
    </row>
    <row r="202" spans="1:62" x14ac:dyDescent="0.25">
      <c r="P202" s="70"/>
      <c r="Q202" s="70"/>
      <c r="R202" s="70"/>
      <c r="BH202" s="63"/>
      <c r="BI202" s="63"/>
      <c r="BJ202" s="63"/>
    </row>
    <row r="203" spans="1:62" x14ac:dyDescent="0.25">
      <c r="P203" s="70"/>
      <c r="Q203" s="70"/>
      <c r="R203" s="70"/>
      <c r="BH203" s="63"/>
      <c r="BI203" s="63"/>
      <c r="BJ203" s="63"/>
    </row>
    <row r="204" spans="1:62" x14ac:dyDescent="0.25">
      <c r="P204" s="70"/>
      <c r="Q204" s="70"/>
      <c r="R204" s="70"/>
      <c r="BH204" s="63"/>
      <c r="BI204" s="63"/>
      <c r="BJ204" s="63"/>
    </row>
    <row r="205" spans="1:62" x14ac:dyDescent="0.25">
      <c r="P205" s="70"/>
      <c r="Q205" s="70"/>
      <c r="R205" s="70"/>
      <c r="BH205" s="63"/>
      <c r="BI205" s="63"/>
      <c r="BJ205" s="63"/>
    </row>
    <row r="209" spans="1:59" x14ac:dyDescent="0.25">
      <c r="A209" s="20" t="s">
        <v>202</v>
      </c>
      <c r="B209" t="s">
        <v>180</v>
      </c>
      <c r="C209" t="s">
        <v>181</v>
      </c>
      <c r="D209" t="s">
        <v>182</v>
      </c>
      <c r="E209" t="s">
        <v>183</v>
      </c>
      <c r="F209" t="s">
        <v>184</v>
      </c>
      <c r="G209" t="s">
        <v>185</v>
      </c>
      <c r="H209" t="s">
        <v>186</v>
      </c>
      <c r="I209" t="s">
        <v>187</v>
      </c>
      <c r="J209" t="s">
        <v>188</v>
      </c>
      <c r="K209" t="s">
        <v>189</v>
      </c>
      <c r="L209" t="s">
        <v>190</v>
      </c>
      <c r="M209" t="s">
        <v>191</v>
      </c>
      <c r="O209" t="s">
        <v>90</v>
      </c>
      <c r="Y209" t="s">
        <v>212</v>
      </c>
    </row>
    <row r="210" spans="1:59" x14ac:dyDescent="0.25">
      <c r="A210" t="s">
        <v>171</v>
      </c>
      <c r="B210" s="48" t="s">
        <v>168</v>
      </c>
      <c r="C210" s="48" t="s">
        <v>168</v>
      </c>
      <c r="D210" s="48" t="s">
        <v>168</v>
      </c>
      <c r="E210" s="48" t="s">
        <v>168</v>
      </c>
      <c r="F210" s="48" t="s">
        <v>168</v>
      </c>
      <c r="G210" s="48" t="s">
        <v>168</v>
      </c>
      <c r="H210" s="48" t="s">
        <v>168</v>
      </c>
      <c r="I210" s="48" t="s">
        <v>168</v>
      </c>
      <c r="J210" s="48" t="s">
        <v>168</v>
      </c>
      <c r="K210" s="48" t="s">
        <v>168</v>
      </c>
      <c r="L210" s="48" t="s">
        <v>168</v>
      </c>
      <c r="M210" s="48" t="s">
        <v>168</v>
      </c>
      <c r="O210" s="47" t="s">
        <v>168</v>
      </c>
    </row>
    <row r="211" spans="1:59" x14ac:dyDescent="0.25">
      <c r="A211" t="s">
        <v>172</v>
      </c>
      <c r="B211" s="48" t="s">
        <v>168</v>
      </c>
      <c r="C211" s="48" t="s">
        <v>168</v>
      </c>
      <c r="D211" s="48" t="s">
        <v>168</v>
      </c>
      <c r="E211" s="48" t="s">
        <v>168</v>
      </c>
      <c r="F211" s="46" t="s">
        <v>170</v>
      </c>
      <c r="G211" s="49" t="s">
        <v>169</v>
      </c>
      <c r="H211" s="49" t="s">
        <v>169</v>
      </c>
      <c r="I211" s="48" t="s">
        <v>168</v>
      </c>
      <c r="J211" s="48" t="s">
        <v>168</v>
      </c>
      <c r="K211" s="48" t="s">
        <v>168</v>
      </c>
      <c r="L211" s="48" t="s">
        <v>168</v>
      </c>
      <c r="M211" s="48" t="s">
        <v>168</v>
      </c>
      <c r="O211" s="48" t="s">
        <v>168</v>
      </c>
    </row>
    <row r="212" spans="1:59" x14ac:dyDescent="0.25">
      <c r="A212" t="s">
        <v>173</v>
      </c>
      <c r="B212" s="48" t="s">
        <v>168</v>
      </c>
      <c r="C212" s="48" t="s">
        <v>168</v>
      </c>
      <c r="D212" s="48" t="s">
        <v>168</v>
      </c>
      <c r="E212" s="48" t="s">
        <v>168</v>
      </c>
      <c r="F212" s="48" t="s">
        <v>168</v>
      </c>
      <c r="G212" s="48" t="s">
        <v>168</v>
      </c>
      <c r="H212" s="48" t="s">
        <v>168</v>
      </c>
      <c r="I212" s="48" t="s">
        <v>168</v>
      </c>
      <c r="J212" s="48" t="s">
        <v>168</v>
      </c>
      <c r="K212" s="48" t="s">
        <v>168</v>
      </c>
      <c r="L212" s="48" t="s">
        <v>168</v>
      </c>
      <c r="M212" s="48" t="s">
        <v>168</v>
      </c>
      <c r="O212" s="48" t="s">
        <v>168</v>
      </c>
      <c r="AS212" s="20" t="s">
        <v>231</v>
      </c>
      <c r="AT212" s="20" t="s">
        <v>180</v>
      </c>
      <c r="AU212" s="20" t="s">
        <v>181</v>
      </c>
      <c r="AV212" s="20" t="s">
        <v>182</v>
      </c>
      <c r="AW212" s="20" t="s">
        <v>183</v>
      </c>
      <c r="AX212" s="20" t="s">
        <v>184</v>
      </c>
      <c r="AY212" s="20" t="s">
        <v>185</v>
      </c>
      <c r="AZ212" s="20" t="s">
        <v>186</v>
      </c>
      <c r="BA212" s="20" t="s">
        <v>187</v>
      </c>
      <c r="BB212" s="20" t="s">
        <v>188</v>
      </c>
      <c r="BC212" s="20" t="s">
        <v>189</v>
      </c>
      <c r="BD212" s="20" t="s">
        <v>190</v>
      </c>
      <c r="BE212" s="20" t="s">
        <v>191</v>
      </c>
      <c r="BG212" s="20" t="s">
        <v>90</v>
      </c>
    </row>
    <row r="213" spans="1:59" x14ac:dyDescent="0.25">
      <c r="A213" t="s">
        <v>174</v>
      </c>
      <c r="B213" s="48" t="s">
        <v>168</v>
      </c>
      <c r="C213" s="48" t="s">
        <v>168</v>
      </c>
      <c r="D213" s="48" t="s">
        <v>168</v>
      </c>
      <c r="E213" s="48" t="s">
        <v>168</v>
      </c>
      <c r="F213" s="48" t="s">
        <v>168</v>
      </c>
      <c r="G213" s="48" t="s">
        <v>168</v>
      </c>
      <c r="H213" s="48" t="s">
        <v>168</v>
      </c>
      <c r="I213" s="48" t="s">
        <v>168</v>
      </c>
      <c r="J213" s="48" t="s">
        <v>168</v>
      </c>
      <c r="K213" s="48" t="s">
        <v>168</v>
      </c>
      <c r="L213" s="48" t="s">
        <v>168</v>
      </c>
      <c r="M213" s="48" t="s">
        <v>168</v>
      </c>
      <c r="O213" s="48" t="s">
        <v>168</v>
      </c>
      <c r="AS213" t="s">
        <v>215</v>
      </c>
      <c r="AT213" s="48" t="s">
        <v>168</v>
      </c>
      <c r="AU213" s="48" t="s">
        <v>168</v>
      </c>
      <c r="AV213" s="48" t="s">
        <v>168</v>
      </c>
      <c r="AW213" s="48" t="s">
        <v>168</v>
      </c>
      <c r="AX213" s="48" t="s">
        <v>168</v>
      </c>
      <c r="AY213" s="48" t="s">
        <v>168</v>
      </c>
      <c r="AZ213" s="48" t="s">
        <v>168</v>
      </c>
      <c r="BA213" s="48" t="s">
        <v>168</v>
      </c>
      <c r="BB213" s="48" t="s">
        <v>168</v>
      </c>
      <c r="BC213" s="48" t="s">
        <v>168</v>
      </c>
      <c r="BD213" s="48" t="s">
        <v>168</v>
      </c>
      <c r="BE213" s="48" t="s">
        <v>168</v>
      </c>
      <c r="BG213" s="48" t="s">
        <v>168</v>
      </c>
    </row>
    <row r="214" spans="1:59" x14ac:dyDescent="0.25">
      <c r="A214" t="s">
        <v>175</v>
      </c>
      <c r="B214" s="48" t="s">
        <v>168</v>
      </c>
      <c r="C214" s="48" t="s">
        <v>168</v>
      </c>
      <c r="D214" s="48" t="s">
        <v>168</v>
      </c>
      <c r="E214" s="48" t="s">
        <v>168</v>
      </c>
      <c r="F214" s="48" t="s">
        <v>168</v>
      </c>
      <c r="G214" s="49" t="s">
        <v>169</v>
      </c>
      <c r="H214" s="49" t="s">
        <v>169</v>
      </c>
      <c r="I214" s="48" t="s">
        <v>168</v>
      </c>
      <c r="J214" s="48" t="s">
        <v>168</v>
      </c>
      <c r="K214" s="48" t="s">
        <v>168</v>
      </c>
      <c r="L214" s="48" t="s">
        <v>168</v>
      </c>
      <c r="M214" s="48" t="s">
        <v>168</v>
      </c>
      <c r="O214" s="48" t="s">
        <v>168</v>
      </c>
      <c r="AS214" t="s">
        <v>216</v>
      </c>
      <c r="AT214" s="48" t="s">
        <v>168</v>
      </c>
      <c r="AU214" s="48" t="s">
        <v>168</v>
      </c>
      <c r="AV214" s="48" t="s">
        <v>168</v>
      </c>
      <c r="AW214" s="48" t="s">
        <v>168</v>
      </c>
      <c r="AX214" s="48" t="s">
        <v>168</v>
      </c>
      <c r="AY214" s="48" t="s">
        <v>168</v>
      </c>
      <c r="AZ214" s="48" t="s">
        <v>168</v>
      </c>
      <c r="BA214" s="48" t="s">
        <v>168</v>
      </c>
      <c r="BB214" s="48" t="s">
        <v>168</v>
      </c>
      <c r="BC214" s="48" t="s">
        <v>168</v>
      </c>
      <c r="BD214" s="48" t="s">
        <v>168</v>
      </c>
      <c r="BE214" s="48" t="s">
        <v>168</v>
      </c>
      <c r="BG214" s="48" t="s">
        <v>168</v>
      </c>
    </row>
    <row r="215" spans="1:59" x14ac:dyDescent="0.25">
      <c r="A215" t="s">
        <v>176</v>
      </c>
      <c r="B215" s="48" t="s">
        <v>168</v>
      </c>
      <c r="C215" s="48" t="s">
        <v>168</v>
      </c>
      <c r="D215" s="48" t="s">
        <v>168</v>
      </c>
      <c r="E215" s="48" t="s">
        <v>168</v>
      </c>
      <c r="F215" s="48" t="s">
        <v>168</v>
      </c>
      <c r="G215" s="48" t="s">
        <v>168</v>
      </c>
      <c r="H215" s="48" t="s">
        <v>168</v>
      </c>
      <c r="I215" s="48" t="s">
        <v>168</v>
      </c>
      <c r="J215" s="48" t="s">
        <v>168</v>
      </c>
      <c r="K215" s="48" t="s">
        <v>168</v>
      </c>
      <c r="L215" s="48" t="s">
        <v>168</v>
      </c>
      <c r="M215" s="48" t="s">
        <v>168</v>
      </c>
      <c r="O215" s="48" t="s">
        <v>168</v>
      </c>
      <c r="AS215" t="s">
        <v>217</v>
      </c>
      <c r="AT215" s="48" t="s">
        <v>168</v>
      </c>
      <c r="AU215" s="48" t="s">
        <v>168</v>
      </c>
      <c r="AV215" s="48" t="s">
        <v>168</v>
      </c>
      <c r="AW215" s="48" t="s">
        <v>168</v>
      </c>
      <c r="AX215" s="48" t="s">
        <v>168</v>
      </c>
      <c r="AY215" s="48" t="s">
        <v>168</v>
      </c>
      <c r="AZ215" s="48" t="s">
        <v>168</v>
      </c>
      <c r="BA215" s="48" t="s">
        <v>168</v>
      </c>
      <c r="BB215" s="48" t="s">
        <v>168</v>
      </c>
      <c r="BC215" s="48" t="s">
        <v>168</v>
      </c>
      <c r="BD215" s="48" t="s">
        <v>168</v>
      </c>
      <c r="BE215" s="48" t="s">
        <v>168</v>
      </c>
      <c r="BG215" s="48" t="s">
        <v>168</v>
      </c>
    </row>
    <row r="216" spans="1:59" x14ac:dyDescent="0.25">
      <c r="A216" t="s">
        <v>177</v>
      </c>
      <c r="B216" s="49" t="s">
        <v>169</v>
      </c>
      <c r="C216" s="48" t="s">
        <v>168</v>
      </c>
      <c r="D216" s="48" t="s">
        <v>168</v>
      </c>
      <c r="E216" s="48" t="s">
        <v>168</v>
      </c>
      <c r="F216" s="48" t="s">
        <v>168</v>
      </c>
      <c r="G216" s="46" t="s">
        <v>170</v>
      </c>
      <c r="H216" s="49" t="s">
        <v>169</v>
      </c>
      <c r="I216" s="48" t="s">
        <v>168</v>
      </c>
      <c r="J216" s="48" t="s">
        <v>168</v>
      </c>
      <c r="K216" s="48" t="s">
        <v>168</v>
      </c>
      <c r="L216" s="48" t="s">
        <v>168</v>
      </c>
      <c r="M216" s="48" t="s">
        <v>168</v>
      </c>
      <c r="O216" s="48" t="s">
        <v>168</v>
      </c>
      <c r="AS216" t="s">
        <v>218</v>
      </c>
      <c r="AT216" s="53" t="s">
        <v>169</v>
      </c>
      <c r="AU216" s="48" t="s">
        <v>168</v>
      </c>
      <c r="AV216" s="53" t="s">
        <v>169</v>
      </c>
      <c r="AW216" s="53" t="s">
        <v>169</v>
      </c>
      <c r="AX216" s="48" t="s">
        <v>168</v>
      </c>
      <c r="AY216" s="53" t="s">
        <v>169</v>
      </c>
      <c r="AZ216" s="48" t="s">
        <v>168</v>
      </c>
      <c r="BA216" s="53" t="s">
        <v>169</v>
      </c>
      <c r="BB216" s="46" t="s">
        <v>170</v>
      </c>
      <c r="BC216" s="53" t="s">
        <v>169</v>
      </c>
      <c r="BD216" s="53" t="s">
        <v>169</v>
      </c>
      <c r="BE216" s="53" t="s">
        <v>169</v>
      </c>
      <c r="BG216" s="53" t="s">
        <v>169</v>
      </c>
    </row>
    <row r="217" spans="1:59" x14ac:dyDescent="0.25">
      <c r="A217" t="s">
        <v>178</v>
      </c>
      <c r="B217" s="46" t="s">
        <v>170</v>
      </c>
      <c r="C217" s="46" t="s">
        <v>170</v>
      </c>
      <c r="D217" s="46" t="s">
        <v>170</v>
      </c>
      <c r="E217" s="46" t="s">
        <v>170</v>
      </c>
      <c r="F217" s="48" t="s">
        <v>168</v>
      </c>
      <c r="G217" s="46" t="s">
        <v>170</v>
      </c>
      <c r="H217" s="48" t="s">
        <v>168</v>
      </c>
      <c r="I217" s="49" t="s">
        <v>169</v>
      </c>
      <c r="J217" s="49" t="s">
        <v>169</v>
      </c>
      <c r="K217" s="48" t="s">
        <v>168</v>
      </c>
      <c r="L217" s="48" t="s">
        <v>168</v>
      </c>
      <c r="M217" s="48" t="s">
        <v>168</v>
      </c>
      <c r="O217" s="50" t="s">
        <v>192</v>
      </c>
      <c r="AS217" t="s">
        <v>219</v>
      </c>
      <c r="AT217" s="48" t="s">
        <v>168</v>
      </c>
      <c r="AU217" s="48" t="s">
        <v>168</v>
      </c>
      <c r="AV217" s="53" t="s">
        <v>169</v>
      </c>
      <c r="AW217" s="53" t="s">
        <v>169</v>
      </c>
      <c r="AX217" s="48" t="s">
        <v>168</v>
      </c>
      <c r="AY217" s="48" t="s">
        <v>168</v>
      </c>
      <c r="AZ217" s="53" t="s">
        <v>169</v>
      </c>
      <c r="BA217" s="46" t="s">
        <v>170</v>
      </c>
      <c r="BB217" s="46" t="s">
        <v>170</v>
      </c>
      <c r="BC217" s="53" t="s">
        <v>169</v>
      </c>
      <c r="BD217" s="46" t="s">
        <v>170</v>
      </c>
      <c r="BE217" s="53" t="s">
        <v>169</v>
      </c>
      <c r="BG217" s="50" t="s">
        <v>192</v>
      </c>
    </row>
    <row r="218" spans="1:59" x14ac:dyDescent="0.25">
      <c r="A218" t="s">
        <v>179</v>
      </c>
      <c r="B218" s="48" t="s">
        <v>168</v>
      </c>
      <c r="C218" s="48" t="s">
        <v>168</v>
      </c>
      <c r="D218" s="48" t="s">
        <v>168</v>
      </c>
      <c r="E218" s="49" t="s">
        <v>169</v>
      </c>
      <c r="F218" s="48" t="s">
        <v>168</v>
      </c>
      <c r="G218" s="48" t="s">
        <v>168</v>
      </c>
      <c r="H218" s="46" t="s">
        <v>170</v>
      </c>
      <c r="I218" s="48" t="s">
        <v>168</v>
      </c>
      <c r="J218" s="48" t="s">
        <v>168</v>
      </c>
      <c r="K218" s="48" t="s">
        <v>168</v>
      </c>
      <c r="L218" s="48" t="s">
        <v>168</v>
      </c>
      <c r="M218" s="48" t="s">
        <v>168</v>
      </c>
      <c r="O218" s="48" t="s">
        <v>168</v>
      </c>
      <c r="AS218" t="s">
        <v>220</v>
      </c>
      <c r="AT218" s="48" t="s">
        <v>168</v>
      </c>
      <c r="AU218" s="48" t="s">
        <v>168</v>
      </c>
      <c r="AV218" s="48" t="s">
        <v>168</v>
      </c>
      <c r="AW218" s="53" t="s">
        <v>169</v>
      </c>
      <c r="AX218" s="48" t="s">
        <v>168</v>
      </c>
      <c r="AY218" s="53" t="s">
        <v>169</v>
      </c>
      <c r="AZ218" s="46" t="s">
        <v>170</v>
      </c>
      <c r="BA218" s="53" t="s">
        <v>169</v>
      </c>
      <c r="BB218" s="53" t="s">
        <v>169</v>
      </c>
      <c r="BC218" s="46" t="s">
        <v>170</v>
      </c>
      <c r="BD218" s="46" t="s">
        <v>170</v>
      </c>
      <c r="BE218" s="53" t="s">
        <v>169</v>
      </c>
      <c r="BG218" s="50" t="s">
        <v>192</v>
      </c>
    </row>
    <row r="219" spans="1:59" x14ac:dyDescent="0.25">
      <c r="A219" t="s">
        <v>213</v>
      </c>
      <c r="B219" s="48" t="s">
        <v>168</v>
      </c>
      <c r="C219" s="48" t="s">
        <v>168</v>
      </c>
      <c r="D219" s="48" t="s">
        <v>168</v>
      </c>
      <c r="E219" s="48" t="s">
        <v>168</v>
      </c>
      <c r="F219" s="48" t="s">
        <v>168</v>
      </c>
      <c r="G219" s="48" t="s">
        <v>168</v>
      </c>
      <c r="H219" s="48" t="s">
        <v>168</v>
      </c>
      <c r="I219" s="48" t="s">
        <v>168</v>
      </c>
      <c r="J219" s="48" t="s">
        <v>168</v>
      </c>
      <c r="K219" s="48" t="s">
        <v>168</v>
      </c>
      <c r="L219" s="48" t="s">
        <v>168</v>
      </c>
      <c r="M219" s="48" t="s">
        <v>168</v>
      </c>
      <c r="O219" s="48" t="s">
        <v>168</v>
      </c>
      <c r="AS219" t="s">
        <v>221</v>
      </c>
      <c r="AT219" s="48" t="s">
        <v>168</v>
      </c>
      <c r="AU219" s="48" t="s">
        <v>168</v>
      </c>
      <c r="AV219" s="48" t="s">
        <v>168</v>
      </c>
      <c r="AW219" s="48" t="s">
        <v>168</v>
      </c>
      <c r="AX219" s="48" t="s">
        <v>168</v>
      </c>
      <c r="AY219" s="53" t="s">
        <v>169</v>
      </c>
      <c r="AZ219" s="53" t="s">
        <v>169</v>
      </c>
      <c r="BA219" s="53" t="s">
        <v>169</v>
      </c>
      <c r="BB219" s="48" t="s">
        <v>168</v>
      </c>
      <c r="BC219" s="53" t="s">
        <v>169</v>
      </c>
      <c r="BD219" s="53" t="s">
        <v>169</v>
      </c>
      <c r="BE219" s="48" t="s">
        <v>168</v>
      </c>
      <c r="BG219" s="48" t="s">
        <v>168</v>
      </c>
    </row>
    <row r="220" spans="1:59" x14ac:dyDescent="0.25">
      <c r="A220" t="s">
        <v>214</v>
      </c>
      <c r="B220" s="48" t="s">
        <v>168</v>
      </c>
      <c r="C220" s="48" t="s">
        <v>168</v>
      </c>
      <c r="D220" s="48" t="s">
        <v>168</v>
      </c>
      <c r="E220" s="48" t="s">
        <v>168</v>
      </c>
      <c r="F220" s="48" t="s">
        <v>168</v>
      </c>
      <c r="G220" s="48" t="s">
        <v>168</v>
      </c>
      <c r="H220" s="48" t="s">
        <v>168</v>
      </c>
      <c r="I220" s="48" t="s">
        <v>168</v>
      </c>
      <c r="J220" s="48" t="s">
        <v>168</v>
      </c>
      <c r="K220" s="48" t="s">
        <v>168</v>
      </c>
      <c r="L220" s="48" t="s">
        <v>168</v>
      </c>
      <c r="M220" s="48" t="s">
        <v>168</v>
      </c>
      <c r="O220" s="48" t="s">
        <v>168</v>
      </c>
    </row>
    <row r="225" spans="1:30" x14ac:dyDescent="0.25">
      <c r="A225" s="20" t="s">
        <v>291</v>
      </c>
      <c r="R225" s="20" t="s">
        <v>292</v>
      </c>
    </row>
    <row r="226" spans="1:30" x14ac:dyDescent="0.25">
      <c r="A226" s="62" t="s">
        <v>171</v>
      </c>
      <c r="B226" s="48" t="s">
        <v>168</v>
      </c>
      <c r="C226" s="48" t="s">
        <v>168</v>
      </c>
      <c r="D226" s="48" t="s">
        <v>168</v>
      </c>
      <c r="E226" s="48" t="s">
        <v>168</v>
      </c>
      <c r="F226" s="48" t="s">
        <v>168</v>
      </c>
      <c r="G226" s="48" t="s">
        <v>168</v>
      </c>
      <c r="H226" s="48" t="s">
        <v>168</v>
      </c>
      <c r="I226" s="48" t="s">
        <v>168</v>
      </c>
      <c r="J226" s="48" t="s">
        <v>168</v>
      </c>
      <c r="K226" s="48" t="s">
        <v>168</v>
      </c>
      <c r="L226" s="48" t="s">
        <v>168</v>
      </c>
      <c r="M226" s="48" t="s">
        <v>168</v>
      </c>
      <c r="R226" t="s">
        <v>263</v>
      </c>
      <c r="S226" s="46" t="s">
        <v>170</v>
      </c>
      <c r="T226" t="s">
        <v>170</v>
      </c>
      <c r="U226" s="46" t="s">
        <v>170</v>
      </c>
      <c r="V226" s="46" t="s">
        <v>170</v>
      </c>
      <c r="W226" s="46" t="s">
        <v>170</v>
      </c>
      <c r="X226" s="46" t="s">
        <v>170</v>
      </c>
      <c r="Y226" s="46" t="s">
        <v>170</v>
      </c>
      <c r="Z226" s="46" t="s">
        <v>170</v>
      </c>
      <c r="AA226" s="46" t="s">
        <v>170</v>
      </c>
      <c r="AB226" s="46" t="s">
        <v>170</v>
      </c>
      <c r="AC226" s="46" t="s">
        <v>170</v>
      </c>
      <c r="AD226" s="46" t="s">
        <v>170</v>
      </c>
    </row>
    <row r="227" spans="1:30" x14ac:dyDescent="0.25">
      <c r="A227" s="62" t="s">
        <v>172</v>
      </c>
      <c r="B227" s="53" t="s">
        <v>169</v>
      </c>
      <c r="C227" s="48" t="s">
        <v>168</v>
      </c>
      <c r="D227" s="48" t="s">
        <v>168</v>
      </c>
      <c r="E227" s="48" t="s">
        <v>168</v>
      </c>
      <c r="F227" s="46" t="s">
        <v>170</v>
      </c>
      <c r="G227" s="46" t="s">
        <v>170</v>
      </c>
      <c r="H227" s="53" t="s">
        <v>169</v>
      </c>
      <c r="I227" s="48" t="s">
        <v>168</v>
      </c>
      <c r="J227" s="46" t="s">
        <v>169</v>
      </c>
      <c r="K227" s="53" t="s">
        <v>169</v>
      </c>
      <c r="L227" s="48" t="s">
        <v>168</v>
      </c>
      <c r="M227" s="48" t="s">
        <v>168</v>
      </c>
      <c r="R227" t="s">
        <v>215</v>
      </c>
      <c r="S227" s="46" t="s">
        <v>170</v>
      </c>
      <c r="T227" t="s">
        <v>170</v>
      </c>
      <c r="U227" s="46" t="s">
        <v>170</v>
      </c>
      <c r="V227" s="46" t="s">
        <v>170</v>
      </c>
      <c r="W227" s="46" t="s">
        <v>170</v>
      </c>
      <c r="X227" s="53" t="s">
        <v>169</v>
      </c>
      <c r="Y227" s="53" t="s">
        <v>169</v>
      </c>
      <c r="Z227" s="46" t="s">
        <v>170</v>
      </c>
      <c r="AA227" s="46" t="s">
        <v>170</v>
      </c>
      <c r="AB227" s="46" t="s">
        <v>170</v>
      </c>
      <c r="AC227" s="46" t="s">
        <v>170</v>
      </c>
      <c r="AD227" s="46" t="s">
        <v>170</v>
      </c>
    </row>
    <row r="228" spans="1:30" x14ac:dyDescent="0.25">
      <c r="A228" s="62" t="s">
        <v>173</v>
      </c>
      <c r="B228" s="48" t="s">
        <v>168</v>
      </c>
      <c r="C228" s="48" t="s">
        <v>168</v>
      </c>
      <c r="D228" s="48" t="s">
        <v>168</v>
      </c>
      <c r="E228" s="48" t="s">
        <v>168</v>
      </c>
      <c r="F228" s="48" t="s">
        <v>168</v>
      </c>
      <c r="G228" s="48" t="s">
        <v>168</v>
      </c>
      <c r="H228" s="48" t="s">
        <v>168</v>
      </c>
      <c r="I228" s="48" t="s">
        <v>168</v>
      </c>
      <c r="J228" s="48" t="s">
        <v>168</v>
      </c>
      <c r="K228" s="48" t="s">
        <v>168</v>
      </c>
      <c r="L228" s="48" t="s">
        <v>168</v>
      </c>
      <c r="M228" s="48" t="s">
        <v>168</v>
      </c>
      <c r="R228" t="s">
        <v>216</v>
      </c>
      <c r="S228" s="46" t="s">
        <v>170</v>
      </c>
      <c r="T228" t="s">
        <v>170</v>
      </c>
      <c r="U228" s="46" t="s">
        <v>170</v>
      </c>
      <c r="V228" s="46" t="s">
        <v>170</v>
      </c>
      <c r="W228" s="46" t="s">
        <v>170</v>
      </c>
      <c r="X228" s="48" t="s">
        <v>168</v>
      </c>
      <c r="Y228" s="53" t="s">
        <v>169</v>
      </c>
      <c r="Z228" s="46" t="s">
        <v>170</v>
      </c>
      <c r="AA228" s="46" t="s">
        <v>170</v>
      </c>
      <c r="AB228" s="46" t="s">
        <v>170</v>
      </c>
      <c r="AC228" s="46" t="s">
        <v>170</v>
      </c>
      <c r="AD228" s="46" t="s">
        <v>170</v>
      </c>
    </row>
    <row r="229" spans="1:30" x14ac:dyDescent="0.25">
      <c r="A229" s="62" t="s">
        <v>176</v>
      </c>
      <c r="B229" s="48" t="s">
        <v>168</v>
      </c>
      <c r="C229" s="48" t="s">
        <v>168</v>
      </c>
      <c r="D229" s="48" t="s">
        <v>168</v>
      </c>
      <c r="E229" s="48" t="s">
        <v>168</v>
      </c>
      <c r="F229" s="48" t="s">
        <v>168</v>
      </c>
      <c r="G229" s="48" t="s">
        <v>168</v>
      </c>
      <c r="H229" s="48" t="s">
        <v>168</v>
      </c>
      <c r="I229" s="48" t="s">
        <v>168</v>
      </c>
      <c r="J229" s="48" t="s">
        <v>168</v>
      </c>
      <c r="K229" s="48" t="s">
        <v>168</v>
      </c>
      <c r="L229" s="48" t="s">
        <v>168</v>
      </c>
      <c r="M229" s="48" t="s">
        <v>168</v>
      </c>
      <c r="R229" t="s">
        <v>217</v>
      </c>
      <c r="S229" s="53" t="s">
        <v>169</v>
      </c>
      <c r="T229" t="s">
        <v>169</v>
      </c>
      <c r="U229" s="46" t="s">
        <v>170</v>
      </c>
      <c r="V229" s="53" t="s">
        <v>169</v>
      </c>
      <c r="W229" s="48" t="s">
        <v>168</v>
      </c>
      <c r="X229" s="53" t="s">
        <v>169</v>
      </c>
      <c r="Y229" s="53" t="s">
        <v>169</v>
      </c>
      <c r="Z229" s="53" t="s">
        <v>169</v>
      </c>
      <c r="AA229" s="53" t="s">
        <v>169</v>
      </c>
      <c r="AB229" s="53" t="s">
        <v>169</v>
      </c>
      <c r="AC229" s="46" t="s">
        <v>170</v>
      </c>
      <c r="AD229" s="46" t="s">
        <v>170</v>
      </c>
    </row>
    <row r="230" spans="1:30" x14ac:dyDescent="0.25">
      <c r="A230" s="62" t="s">
        <v>177</v>
      </c>
      <c r="B230" s="46" t="s">
        <v>170</v>
      </c>
      <c r="C230" s="46" t="s">
        <v>170</v>
      </c>
      <c r="D230" s="46" t="s">
        <v>170</v>
      </c>
      <c r="E230" s="46" t="s">
        <v>170</v>
      </c>
      <c r="F230" s="46" t="s">
        <v>170</v>
      </c>
      <c r="G230" s="48" t="s">
        <v>168</v>
      </c>
      <c r="H230" s="53" t="s">
        <v>169</v>
      </c>
      <c r="I230" s="46" t="s">
        <v>170</v>
      </c>
      <c r="J230" s="53" t="s">
        <v>169</v>
      </c>
      <c r="K230" s="46" t="s">
        <v>170</v>
      </c>
      <c r="L230" s="46" t="s">
        <v>170</v>
      </c>
      <c r="M230" s="46" t="s">
        <v>170</v>
      </c>
      <c r="R230" t="s">
        <v>218</v>
      </c>
      <c r="S230" s="48" t="s">
        <v>168</v>
      </c>
      <c r="T230" t="s">
        <v>168</v>
      </c>
      <c r="U230" s="48" t="s">
        <v>168</v>
      </c>
      <c r="V230" s="53" t="s">
        <v>169</v>
      </c>
      <c r="W230" s="48" t="s">
        <v>168</v>
      </c>
      <c r="X230" s="48" t="s">
        <v>168</v>
      </c>
      <c r="Y230" s="48" t="s">
        <v>168</v>
      </c>
      <c r="Z230" s="48" t="s">
        <v>168</v>
      </c>
      <c r="AA230" s="48" t="s">
        <v>168</v>
      </c>
      <c r="AB230" s="48" t="s">
        <v>168</v>
      </c>
      <c r="AC230" s="46" t="s">
        <v>170</v>
      </c>
      <c r="AD230" s="53" t="s">
        <v>169</v>
      </c>
    </row>
    <row r="231" spans="1:30" x14ac:dyDescent="0.25">
      <c r="A231" s="62" t="s">
        <v>178</v>
      </c>
      <c r="B231" s="46" t="s">
        <v>170</v>
      </c>
      <c r="C231" s="46" t="s">
        <v>170</v>
      </c>
      <c r="D231" s="46" t="s">
        <v>170</v>
      </c>
      <c r="E231" s="48" t="s">
        <v>168</v>
      </c>
      <c r="F231" s="53" t="s">
        <v>169</v>
      </c>
      <c r="G231" s="48" t="s">
        <v>168</v>
      </c>
      <c r="H231" s="48" t="s">
        <v>168</v>
      </c>
      <c r="I231" s="48" t="s">
        <v>168</v>
      </c>
      <c r="J231" s="48" t="s">
        <v>168</v>
      </c>
      <c r="K231" s="48" t="s">
        <v>168</v>
      </c>
      <c r="L231" s="53" t="s">
        <v>169</v>
      </c>
      <c r="M231" s="48" t="s">
        <v>168</v>
      </c>
      <c r="R231" t="s">
        <v>219</v>
      </c>
      <c r="S231" s="53" t="s">
        <v>169</v>
      </c>
      <c r="T231" t="s">
        <v>169</v>
      </c>
      <c r="U231" s="48" t="s">
        <v>168</v>
      </c>
      <c r="V231" s="48" t="s">
        <v>168</v>
      </c>
      <c r="W231" s="48" t="s">
        <v>168</v>
      </c>
      <c r="X231" s="48" t="s">
        <v>168</v>
      </c>
      <c r="Y231" s="48" t="s">
        <v>168</v>
      </c>
      <c r="Z231" s="48" t="s">
        <v>168</v>
      </c>
      <c r="AA231" s="53" t="s">
        <v>169</v>
      </c>
      <c r="AB231" s="48" t="s">
        <v>168</v>
      </c>
      <c r="AC231" s="46" t="s">
        <v>170</v>
      </c>
      <c r="AD231" s="46" t="s">
        <v>170</v>
      </c>
    </row>
    <row r="232" spans="1:30" x14ac:dyDescent="0.25">
      <c r="A232" s="62" t="s">
        <v>179</v>
      </c>
      <c r="B232" s="53" t="s">
        <v>169</v>
      </c>
      <c r="C232" s="53" t="s">
        <v>169</v>
      </c>
      <c r="D232" s="53" t="s">
        <v>169</v>
      </c>
      <c r="E232" s="53" t="s">
        <v>169</v>
      </c>
      <c r="F232" s="48" t="s">
        <v>168</v>
      </c>
      <c r="G232" s="48" t="s">
        <v>168</v>
      </c>
      <c r="H232" s="46" t="s">
        <v>170</v>
      </c>
      <c r="I232" s="48" t="s">
        <v>168</v>
      </c>
      <c r="J232" s="53" t="s">
        <v>169</v>
      </c>
      <c r="K232" s="48" t="s">
        <v>168</v>
      </c>
      <c r="L232" s="46" t="s">
        <v>170</v>
      </c>
      <c r="M232" s="46" t="s">
        <v>170</v>
      </c>
      <c r="R232" t="s">
        <v>220</v>
      </c>
      <c r="S232" s="48" t="s">
        <v>168</v>
      </c>
      <c r="T232" t="s">
        <v>170</v>
      </c>
      <c r="U232" s="46" t="s">
        <v>170</v>
      </c>
      <c r="V232" s="46" t="s">
        <v>170</v>
      </c>
      <c r="W232" s="48" t="s">
        <v>168</v>
      </c>
      <c r="X232" s="48" t="s">
        <v>168</v>
      </c>
      <c r="Y232" s="48" t="s">
        <v>168</v>
      </c>
      <c r="Z232" s="48" t="s">
        <v>168</v>
      </c>
      <c r="AA232" s="53" t="s">
        <v>169</v>
      </c>
      <c r="AB232" s="48" t="s">
        <v>168</v>
      </c>
      <c r="AC232" s="46" t="s">
        <v>170</v>
      </c>
      <c r="AD232" s="46" t="s">
        <v>170</v>
      </c>
    </row>
    <row r="233" spans="1:30" x14ac:dyDescent="0.25">
      <c r="A233" s="62" t="s">
        <v>174</v>
      </c>
      <c r="B233" s="48" t="s">
        <v>168</v>
      </c>
      <c r="C233" s="48" t="s">
        <v>168</v>
      </c>
      <c r="D233" s="48" t="s">
        <v>168</v>
      </c>
      <c r="E233" s="48" t="s">
        <v>168</v>
      </c>
      <c r="F233" s="48" t="s">
        <v>168</v>
      </c>
      <c r="G233" s="48" t="s">
        <v>168</v>
      </c>
      <c r="H233" s="48" t="s">
        <v>168</v>
      </c>
      <c r="I233" s="48" t="s">
        <v>168</v>
      </c>
      <c r="J233" s="48" t="s">
        <v>168</v>
      </c>
      <c r="K233" s="48" t="s">
        <v>168</v>
      </c>
      <c r="L233" s="48" t="s">
        <v>168</v>
      </c>
      <c r="M233" s="48" t="s">
        <v>168</v>
      </c>
      <c r="R233" t="s">
        <v>221</v>
      </c>
      <c r="S233" s="46" t="s">
        <v>170</v>
      </c>
      <c r="T233" t="s">
        <v>170</v>
      </c>
      <c r="U233" s="53" t="s">
        <v>169</v>
      </c>
      <c r="V233" s="46" t="s">
        <v>170</v>
      </c>
      <c r="W233" s="48" t="s">
        <v>168</v>
      </c>
      <c r="X233" s="46" t="s">
        <v>170</v>
      </c>
      <c r="Y233" s="46" t="s">
        <v>170</v>
      </c>
      <c r="Z233" s="53" t="s">
        <v>169</v>
      </c>
      <c r="AA233" s="46" t="s">
        <v>170</v>
      </c>
      <c r="AB233" s="46" t="s">
        <v>170</v>
      </c>
      <c r="AC233" s="46" t="s">
        <v>170</v>
      </c>
      <c r="AD233" s="46" t="s">
        <v>170</v>
      </c>
    </row>
    <row r="234" spans="1:30" x14ac:dyDescent="0.25">
      <c r="A234" s="62" t="s">
        <v>175</v>
      </c>
      <c r="B234" s="46" t="s">
        <v>170</v>
      </c>
      <c r="C234" s="48" t="s">
        <v>168</v>
      </c>
      <c r="D234" s="53" t="s">
        <v>169</v>
      </c>
      <c r="E234" s="53" t="s">
        <v>169</v>
      </c>
      <c r="F234" s="48" t="s">
        <v>168</v>
      </c>
      <c r="G234" s="48" t="s">
        <v>168</v>
      </c>
      <c r="H234" s="48" t="s">
        <v>168</v>
      </c>
      <c r="I234" s="46" t="s">
        <v>170</v>
      </c>
      <c r="J234" s="53" t="s">
        <v>169</v>
      </c>
      <c r="K234" s="46" t="s">
        <v>170</v>
      </c>
      <c r="L234" s="46" t="s">
        <v>170</v>
      </c>
      <c r="M234" s="48" t="s">
        <v>168</v>
      </c>
      <c r="R234" t="s">
        <v>261</v>
      </c>
      <c r="S234" s="53" t="s">
        <v>169</v>
      </c>
      <c r="T234" t="s">
        <v>168</v>
      </c>
      <c r="U234" s="48" t="s">
        <v>168</v>
      </c>
      <c r="V234" s="48" t="s">
        <v>168</v>
      </c>
      <c r="W234" s="48" t="s">
        <v>168</v>
      </c>
      <c r="X234" s="48" t="s">
        <v>168</v>
      </c>
      <c r="Y234" s="48" t="s">
        <v>168</v>
      </c>
      <c r="Z234" s="48" t="s">
        <v>168</v>
      </c>
      <c r="AA234" s="48" t="s">
        <v>168</v>
      </c>
      <c r="AB234" s="48" t="s">
        <v>168</v>
      </c>
      <c r="AC234" s="46" t="s">
        <v>170</v>
      </c>
      <c r="AD234" s="46" t="s">
        <v>170</v>
      </c>
    </row>
    <row r="235" spans="1:30" x14ac:dyDescent="0.25">
      <c r="A235" s="62" t="s">
        <v>213</v>
      </c>
      <c r="B235" s="48" t="s">
        <v>168</v>
      </c>
      <c r="C235" s="48" t="s">
        <v>168</v>
      </c>
      <c r="D235" s="48" t="s">
        <v>168</v>
      </c>
      <c r="E235" s="48" t="s">
        <v>168</v>
      </c>
      <c r="F235" s="48" t="s">
        <v>168</v>
      </c>
      <c r="G235" s="48" t="s">
        <v>168</v>
      </c>
      <c r="H235" s="48" t="s">
        <v>168</v>
      </c>
      <c r="I235" s="48" t="s">
        <v>168</v>
      </c>
      <c r="J235" s="48" t="s">
        <v>168</v>
      </c>
      <c r="K235" s="48" t="s">
        <v>168</v>
      </c>
      <c r="L235" s="48" t="s">
        <v>168</v>
      </c>
      <c r="M235" s="48" t="s">
        <v>168</v>
      </c>
      <c r="R235" t="s">
        <v>262</v>
      </c>
      <c r="S235" s="46" t="s">
        <v>170</v>
      </c>
      <c r="T235" t="s">
        <v>170</v>
      </c>
      <c r="U235" s="46" t="s">
        <v>170</v>
      </c>
      <c r="V235" s="46" t="s">
        <v>170</v>
      </c>
      <c r="W235" s="53" t="s">
        <v>169</v>
      </c>
      <c r="X235" s="46" t="s">
        <v>170</v>
      </c>
      <c r="Y235" s="46" t="s">
        <v>170</v>
      </c>
      <c r="Z235" s="46" t="s">
        <v>170</v>
      </c>
      <c r="AA235" s="46" t="s">
        <v>170</v>
      </c>
      <c r="AB235" s="53" t="s">
        <v>169</v>
      </c>
      <c r="AC235" s="46" t="s">
        <v>170</v>
      </c>
      <c r="AD235" s="46" t="s">
        <v>170</v>
      </c>
    </row>
    <row r="236" spans="1:30" x14ac:dyDescent="0.25">
      <c r="A236" s="62" t="s">
        <v>214</v>
      </c>
      <c r="B236" s="48" t="s">
        <v>168</v>
      </c>
      <c r="C236" s="48" t="s">
        <v>168</v>
      </c>
      <c r="D236" s="48" t="s">
        <v>168</v>
      </c>
      <c r="E236" s="48" t="s">
        <v>168</v>
      </c>
      <c r="F236" s="48" t="s">
        <v>168</v>
      </c>
      <c r="G236" s="48" t="s">
        <v>168</v>
      </c>
      <c r="H236" s="48" t="s">
        <v>168</v>
      </c>
      <c r="I236" s="48" t="s">
        <v>168</v>
      </c>
      <c r="J236" s="48" t="s">
        <v>168</v>
      </c>
      <c r="K236" s="48" t="s">
        <v>168</v>
      </c>
      <c r="L236" s="48" t="s">
        <v>168</v>
      </c>
      <c r="M236" s="48" t="s">
        <v>168</v>
      </c>
    </row>
    <row r="240" spans="1:30" x14ac:dyDescent="0.25">
      <c r="A240" s="20" t="s">
        <v>294</v>
      </c>
      <c r="R240" s="20" t="s">
        <v>293</v>
      </c>
    </row>
    <row r="241" spans="1:30" x14ac:dyDescent="0.25">
      <c r="A241" s="62" t="s">
        <v>171</v>
      </c>
      <c r="B241" s="48" t="s">
        <v>168</v>
      </c>
      <c r="C241" s="48" t="s">
        <v>168</v>
      </c>
      <c r="D241" s="48" t="s">
        <v>168</v>
      </c>
      <c r="E241" s="48" t="s">
        <v>168</v>
      </c>
      <c r="F241" s="48" t="s">
        <v>168</v>
      </c>
      <c r="G241" s="48" t="s">
        <v>168</v>
      </c>
      <c r="H241" s="48" t="s">
        <v>168</v>
      </c>
      <c r="I241" s="48" t="s">
        <v>168</v>
      </c>
      <c r="J241" s="48" t="s">
        <v>168</v>
      </c>
      <c r="K241" s="48" t="s">
        <v>168</v>
      </c>
      <c r="L241" s="48" t="s">
        <v>168</v>
      </c>
      <c r="M241" s="48" t="s">
        <v>168</v>
      </c>
      <c r="R241" t="s">
        <v>263</v>
      </c>
      <c r="S241" s="53" t="s">
        <v>169</v>
      </c>
      <c r="T241" t="s">
        <v>170</v>
      </c>
      <c r="U241" s="46" t="s">
        <v>170</v>
      </c>
      <c r="V241" s="46" t="s">
        <v>170</v>
      </c>
      <c r="W241" s="46" t="s">
        <v>170</v>
      </c>
      <c r="X241" s="46" t="s">
        <v>170</v>
      </c>
      <c r="Y241" s="53" t="s">
        <v>169</v>
      </c>
      <c r="Z241" s="53" t="s">
        <v>169</v>
      </c>
      <c r="AA241" s="53" t="s">
        <v>169</v>
      </c>
      <c r="AB241" s="53" t="s">
        <v>169</v>
      </c>
      <c r="AC241" s="53" t="s">
        <v>169</v>
      </c>
      <c r="AD241" s="53" t="s">
        <v>169</v>
      </c>
    </row>
    <row r="242" spans="1:30" x14ac:dyDescent="0.25">
      <c r="A242" s="62" t="s">
        <v>172</v>
      </c>
      <c r="B242" s="53" t="s">
        <v>169</v>
      </c>
      <c r="C242" s="48" t="s">
        <v>168</v>
      </c>
      <c r="D242" s="53" t="s">
        <v>169</v>
      </c>
      <c r="E242" s="53" t="s">
        <v>170</v>
      </c>
      <c r="F242" s="53" t="s">
        <v>169</v>
      </c>
      <c r="G242" s="53" t="s">
        <v>169</v>
      </c>
      <c r="H242" s="53" t="s">
        <v>169</v>
      </c>
      <c r="I242" s="46" t="s">
        <v>170</v>
      </c>
      <c r="J242" s="48" t="s">
        <v>168</v>
      </c>
      <c r="K242" s="53" t="s">
        <v>169</v>
      </c>
      <c r="L242" s="53" t="s">
        <v>169</v>
      </c>
      <c r="M242" s="53" t="s">
        <v>169</v>
      </c>
      <c r="R242" t="s">
        <v>215</v>
      </c>
      <c r="S242" s="53" t="s">
        <v>169</v>
      </c>
      <c r="T242" t="s">
        <v>170</v>
      </c>
      <c r="U242" s="46" t="s">
        <v>170</v>
      </c>
      <c r="V242" s="46" t="s">
        <v>170</v>
      </c>
      <c r="W242" s="46" t="s">
        <v>170</v>
      </c>
      <c r="X242" s="46" t="s">
        <v>170</v>
      </c>
      <c r="Y242" s="53" t="s">
        <v>169</v>
      </c>
      <c r="Z242" s="53" t="s">
        <v>169</v>
      </c>
      <c r="AA242" s="53" t="s">
        <v>169</v>
      </c>
      <c r="AB242" s="53" t="s">
        <v>169</v>
      </c>
      <c r="AC242" s="53" t="s">
        <v>169</v>
      </c>
      <c r="AD242" s="53" t="s">
        <v>169</v>
      </c>
    </row>
    <row r="243" spans="1:30" x14ac:dyDescent="0.25">
      <c r="A243" s="62" t="s">
        <v>173</v>
      </c>
      <c r="B243" s="48" t="s">
        <v>168</v>
      </c>
      <c r="C243" s="48" t="s">
        <v>168</v>
      </c>
      <c r="D243" s="48" t="s">
        <v>168</v>
      </c>
      <c r="E243" s="48" t="s">
        <v>168</v>
      </c>
      <c r="F243" s="48" t="s">
        <v>168</v>
      </c>
      <c r="G243" s="48" t="s">
        <v>168</v>
      </c>
      <c r="H243" s="48" t="s">
        <v>168</v>
      </c>
      <c r="I243" s="48" t="s">
        <v>168</v>
      </c>
      <c r="J243" s="48" t="s">
        <v>168</v>
      </c>
      <c r="K243" s="48" t="s">
        <v>168</v>
      </c>
      <c r="L243" s="48" t="s">
        <v>168</v>
      </c>
      <c r="M243" s="48" t="s">
        <v>168</v>
      </c>
      <c r="R243" t="s">
        <v>216</v>
      </c>
      <c r="S243" s="46" t="s">
        <v>170</v>
      </c>
      <c r="T243" t="s">
        <v>170</v>
      </c>
      <c r="U243" s="46" t="s">
        <v>170</v>
      </c>
      <c r="V243" s="46" t="s">
        <v>170</v>
      </c>
      <c r="W243" s="46" t="s">
        <v>170</v>
      </c>
      <c r="X243" s="46" t="s">
        <v>170</v>
      </c>
      <c r="Y243" s="53" t="s">
        <v>169</v>
      </c>
      <c r="Z243" s="53" t="s">
        <v>169</v>
      </c>
      <c r="AA243" s="53" t="s">
        <v>169</v>
      </c>
      <c r="AB243" s="53" t="s">
        <v>169</v>
      </c>
      <c r="AC243" s="53" t="s">
        <v>169</v>
      </c>
      <c r="AD243" s="53" t="s">
        <v>169</v>
      </c>
    </row>
    <row r="244" spans="1:30" x14ac:dyDescent="0.25">
      <c r="A244" s="62" t="s">
        <v>176</v>
      </c>
      <c r="B244" s="48" t="s">
        <v>168</v>
      </c>
      <c r="C244" s="48" t="s">
        <v>168</v>
      </c>
      <c r="D244" s="48" t="s">
        <v>168</v>
      </c>
      <c r="E244" s="48" t="s">
        <v>168</v>
      </c>
      <c r="F244" s="48" t="s">
        <v>168</v>
      </c>
      <c r="G244" s="48" t="s">
        <v>168</v>
      </c>
      <c r="H244" s="48" t="s">
        <v>168</v>
      </c>
      <c r="I244" s="48" t="s">
        <v>168</v>
      </c>
      <c r="J244" s="48" t="s">
        <v>168</v>
      </c>
      <c r="K244" s="48" t="s">
        <v>168</v>
      </c>
      <c r="L244" s="48" t="s">
        <v>168</v>
      </c>
      <c r="M244" s="48" t="s">
        <v>168</v>
      </c>
      <c r="R244" t="s">
        <v>217</v>
      </c>
      <c r="S244" s="46" t="s">
        <v>170</v>
      </c>
      <c r="T244" t="s">
        <v>170</v>
      </c>
      <c r="U244" s="46" t="s">
        <v>170</v>
      </c>
      <c r="V244" s="46" t="s">
        <v>170</v>
      </c>
      <c r="W244" s="46" t="s">
        <v>170</v>
      </c>
      <c r="X244" s="46" t="s">
        <v>170</v>
      </c>
      <c r="Y244" s="53" t="s">
        <v>169</v>
      </c>
      <c r="Z244" s="53" t="s">
        <v>169</v>
      </c>
      <c r="AA244" s="53" t="s">
        <v>169</v>
      </c>
      <c r="AB244" s="53" t="s">
        <v>169</v>
      </c>
      <c r="AC244" s="53" t="s">
        <v>169</v>
      </c>
      <c r="AD244" s="53" t="s">
        <v>169</v>
      </c>
    </row>
    <row r="245" spans="1:30" x14ac:dyDescent="0.25">
      <c r="A245" s="62" t="s">
        <v>177</v>
      </c>
      <c r="B245" s="46" t="s">
        <v>170</v>
      </c>
      <c r="C245" s="46" t="s">
        <v>170</v>
      </c>
      <c r="D245" s="46" t="s">
        <v>170</v>
      </c>
      <c r="E245" s="46" t="s">
        <v>170</v>
      </c>
      <c r="F245" s="46" t="s">
        <v>170</v>
      </c>
      <c r="G245" s="53" t="s">
        <v>169</v>
      </c>
      <c r="H245" s="53" t="s">
        <v>169</v>
      </c>
      <c r="I245" s="46" t="s">
        <v>170</v>
      </c>
      <c r="J245" s="80" t="s">
        <v>170</v>
      </c>
      <c r="K245" s="53" t="s">
        <v>169</v>
      </c>
      <c r="L245" s="46" t="s">
        <v>170</v>
      </c>
      <c r="M245" s="46" t="s">
        <v>170</v>
      </c>
      <c r="R245" t="s">
        <v>218</v>
      </c>
      <c r="S245" s="48" t="s">
        <v>168</v>
      </c>
      <c r="T245" t="s">
        <v>168</v>
      </c>
      <c r="U245" s="46" t="s">
        <v>170</v>
      </c>
      <c r="V245" s="53" t="s">
        <v>169</v>
      </c>
      <c r="W245" s="53" t="s">
        <v>169</v>
      </c>
      <c r="X245" s="48" t="s">
        <v>168</v>
      </c>
      <c r="Y245" s="48" t="s">
        <v>168</v>
      </c>
      <c r="Z245" s="53" t="s">
        <v>169</v>
      </c>
      <c r="AA245" s="48" t="s">
        <v>168</v>
      </c>
      <c r="AB245" s="48" t="s">
        <v>168</v>
      </c>
      <c r="AC245" s="48" t="s">
        <v>168</v>
      </c>
      <c r="AD245" s="48" t="s">
        <v>168</v>
      </c>
    </row>
    <row r="246" spans="1:30" x14ac:dyDescent="0.25">
      <c r="A246" s="62" t="s">
        <v>178</v>
      </c>
      <c r="B246" s="46" t="s">
        <v>169</v>
      </c>
      <c r="C246" s="46" t="s">
        <v>170</v>
      </c>
      <c r="D246" s="46" t="s">
        <v>170</v>
      </c>
      <c r="E246" s="46" t="s">
        <v>168</v>
      </c>
      <c r="F246" s="46" t="s">
        <v>169</v>
      </c>
      <c r="G246" s="48" t="s">
        <v>168</v>
      </c>
      <c r="H246" s="46" t="s">
        <v>170</v>
      </c>
      <c r="I246" s="48" t="s">
        <v>168</v>
      </c>
      <c r="J246" s="53" t="s">
        <v>169</v>
      </c>
      <c r="K246" s="48" t="s">
        <v>168</v>
      </c>
      <c r="L246" s="46" t="s">
        <v>170</v>
      </c>
      <c r="M246" s="53" t="s">
        <v>169</v>
      </c>
      <c r="R246" t="s">
        <v>219</v>
      </c>
      <c r="S246" s="46" t="s">
        <v>170</v>
      </c>
      <c r="T246" t="s">
        <v>169</v>
      </c>
      <c r="U246" s="48" t="s">
        <v>168</v>
      </c>
      <c r="V246" s="48" t="s">
        <v>168</v>
      </c>
      <c r="W246" s="48" t="s">
        <v>168</v>
      </c>
      <c r="X246" s="48" t="s">
        <v>168</v>
      </c>
      <c r="Y246" s="48" t="s">
        <v>168</v>
      </c>
      <c r="Z246" s="48" t="s">
        <v>168</v>
      </c>
      <c r="AA246" s="53" t="s">
        <v>169</v>
      </c>
      <c r="AB246" s="48" t="s">
        <v>168</v>
      </c>
      <c r="AC246" s="48" t="s">
        <v>168</v>
      </c>
      <c r="AD246" s="53" t="s">
        <v>169</v>
      </c>
    </row>
    <row r="247" spans="1:30" x14ac:dyDescent="0.25">
      <c r="A247" s="62" t="s">
        <v>179</v>
      </c>
      <c r="B247" s="80" t="s">
        <v>170</v>
      </c>
      <c r="C247" s="53" t="s">
        <v>169</v>
      </c>
      <c r="D247" s="46" t="s">
        <v>170</v>
      </c>
      <c r="E247" s="46" t="s">
        <v>170</v>
      </c>
      <c r="F247" s="53" t="s">
        <v>169</v>
      </c>
      <c r="G247" s="48" t="s">
        <v>168</v>
      </c>
      <c r="H247" s="48" t="s">
        <v>168</v>
      </c>
      <c r="I247" s="46" t="s">
        <v>170</v>
      </c>
      <c r="J247" s="46" t="s">
        <v>170</v>
      </c>
      <c r="K247" s="48" t="s">
        <v>168</v>
      </c>
      <c r="L247" s="46" t="s">
        <v>170</v>
      </c>
      <c r="M247" s="53" t="s">
        <v>169</v>
      </c>
      <c r="R247" t="s">
        <v>220</v>
      </c>
      <c r="S247" s="46" t="s">
        <v>170</v>
      </c>
      <c r="T247" t="s">
        <v>170</v>
      </c>
      <c r="U247" s="53" t="s">
        <v>169</v>
      </c>
      <c r="V247" s="48" t="s">
        <v>168</v>
      </c>
      <c r="W247" s="53" t="s">
        <v>169</v>
      </c>
      <c r="X247" s="53" t="s">
        <v>169</v>
      </c>
      <c r="Y247" s="53" t="s">
        <v>169</v>
      </c>
      <c r="Z247" s="48" t="s">
        <v>168</v>
      </c>
      <c r="AA247" s="46" t="s">
        <v>170</v>
      </c>
      <c r="AB247" s="48" t="s">
        <v>168</v>
      </c>
      <c r="AC247" s="48" t="s">
        <v>168</v>
      </c>
      <c r="AD247" s="46" t="s">
        <v>170</v>
      </c>
    </row>
    <row r="248" spans="1:30" x14ac:dyDescent="0.25">
      <c r="A248" s="62" t="s">
        <v>174</v>
      </c>
      <c r="B248" s="48" t="s">
        <v>168</v>
      </c>
      <c r="C248" s="48" t="s">
        <v>168</v>
      </c>
      <c r="D248" s="48" t="s">
        <v>168</v>
      </c>
      <c r="E248" s="48" t="s">
        <v>168</v>
      </c>
      <c r="F248" s="48" t="s">
        <v>168</v>
      </c>
      <c r="G248" s="48" t="s">
        <v>168</v>
      </c>
      <c r="H248" s="48" t="s">
        <v>168</v>
      </c>
      <c r="I248" s="48" t="s">
        <v>168</v>
      </c>
      <c r="J248" s="48" t="s">
        <v>168</v>
      </c>
      <c r="K248" s="48" t="s">
        <v>168</v>
      </c>
      <c r="L248" s="48" t="s">
        <v>168</v>
      </c>
      <c r="M248" s="48" t="s">
        <v>168</v>
      </c>
      <c r="R248" t="s">
        <v>221</v>
      </c>
      <c r="S248" s="46" t="s">
        <v>170</v>
      </c>
      <c r="T248" t="s">
        <v>170</v>
      </c>
      <c r="U248" s="46" t="s">
        <v>170</v>
      </c>
      <c r="V248" s="46" t="s">
        <v>170</v>
      </c>
      <c r="W248" s="46" t="s">
        <v>170</v>
      </c>
      <c r="X248" s="46" t="s">
        <v>170</v>
      </c>
      <c r="Y248" s="46" t="s">
        <v>170</v>
      </c>
      <c r="Z248" s="48" t="s">
        <v>168</v>
      </c>
      <c r="AA248" s="53" t="s">
        <v>169</v>
      </c>
      <c r="AB248" s="46" t="s">
        <v>170</v>
      </c>
      <c r="AC248" s="46" t="s">
        <v>170</v>
      </c>
      <c r="AD248" s="46" t="s">
        <v>170</v>
      </c>
    </row>
    <row r="249" spans="1:30" x14ac:dyDescent="0.25">
      <c r="A249" s="62" t="s">
        <v>175</v>
      </c>
      <c r="B249" s="46" t="s">
        <v>170</v>
      </c>
      <c r="C249" s="46" t="s">
        <v>170</v>
      </c>
      <c r="D249" s="46" t="s">
        <v>170</v>
      </c>
      <c r="E249" s="46" t="s">
        <v>170</v>
      </c>
      <c r="F249" s="46" t="s">
        <v>170</v>
      </c>
      <c r="G249" s="46" t="s">
        <v>170</v>
      </c>
      <c r="H249" s="46" t="s">
        <v>170</v>
      </c>
      <c r="I249" s="46" t="s">
        <v>170</v>
      </c>
      <c r="J249" s="46" t="s">
        <v>170</v>
      </c>
      <c r="K249" s="46" t="s">
        <v>170</v>
      </c>
      <c r="L249" s="46" t="s">
        <v>170</v>
      </c>
      <c r="M249" s="46" t="s">
        <v>170</v>
      </c>
      <c r="R249" t="s">
        <v>261</v>
      </c>
      <c r="S249" s="53" t="s">
        <v>169</v>
      </c>
      <c r="T249" t="s">
        <v>168</v>
      </c>
      <c r="U249" s="48" t="s">
        <v>168</v>
      </c>
      <c r="V249" s="48" t="s">
        <v>168</v>
      </c>
      <c r="W249" s="48" t="s">
        <v>168</v>
      </c>
      <c r="X249" s="48" t="s">
        <v>168</v>
      </c>
      <c r="Y249" s="48" t="s">
        <v>168</v>
      </c>
      <c r="Z249" s="48" t="s">
        <v>168</v>
      </c>
      <c r="AA249" s="48" t="s">
        <v>168</v>
      </c>
      <c r="AB249" s="53" t="s">
        <v>169</v>
      </c>
      <c r="AC249" s="53" t="s">
        <v>169</v>
      </c>
      <c r="AD249" s="46" t="s">
        <v>170</v>
      </c>
    </row>
    <row r="250" spans="1:30" x14ac:dyDescent="0.25">
      <c r="A250" s="62" t="s">
        <v>213</v>
      </c>
      <c r="B250" s="48" t="s">
        <v>168</v>
      </c>
      <c r="C250" s="48" t="s">
        <v>168</v>
      </c>
      <c r="D250" s="48" t="s">
        <v>168</v>
      </c>
      <c r="E250" s="48" t="s">
        <v>168</v>
      </c>
      <c r="F250" s="48" t="s">
        <v>168</v>
      </c>
      <c r="G250" s="48" t="s">
        <v>168</v>
      </c>
      <c r="H250" s="48" t="s">
        <v>168</v>
      </c>
      <c r="I250" s="48" t="s">
        <v>168</v>
      </c>
      <c r="J250" s="48" t="s">
        <v>168</v>
      </c>
      <c r="K250" s="48" t="s">
        <v>168</v>
      </c>
      <c r="L250" s="48" t="s">
        <v>168</v>
      </c>
      <c r="M250" s="48" t="s">
        <v>168</v>
      </c>
      <c r="R250" t="s">
        <v>262</v>
      </c>
      <c r="S250" s="46" t="s">
        <v>170</v>
      </c>
      <c r="T250" t="s">
        <v>170</v>
      </c>
      <c r="U250" s="46" t="s">
        <v>170</v>
      </c>
      <c r="V250" s="46" t="s">
        <v>170</v>
      </c>
      <c r="W250" s="46" t="s">
        <v>170</v>
      </c>
      <c r="X250" s="46" t="s">
        <v>170</v>
      </c>
      <c r="Y250" s="53" t="s">
        <v>169</v>
      </c>
      <c r="Z250" s="48" t="s">
        <v>168</v>
      </c>
      <c r="AA250" s="53" t="s">
        <v>169</v>
      </c>
      <c r="AB250" s="46" t="s">
        <v>170</v>
      </c>
      <c r="AC250" s="46" t="s">
        <v>170</v>
      </c>
      <c r="AD250" s="46" t="s">
        <v>170</v>
      </c>
    </row>
    <row r="251" spans="1:30" x14ac:dyDescent="0.25">
      <c r="A251" s="62" t="s">
        <v>214</v>
      </c>
      <c r="B251" s="48" t="s">
        <v>168</v>
      </c>
      <c r="C251" s="48" t="s">
        <v>168</v>
      </c>
      <c r="D251" s="48" t="s">
        <v>168</v>
      </c>
      <c r="E251" s="48" t="s">
        <v>168</v>
      </c>
      <c r="F251" s="48" t="s">
        <v>168</v>
      </c>
      <c r="G251" s="48" t="s">
        <v>168</v>
      </c>
      <c r="H251" s="48" t="s">
        <v>168</v>
      </c>
      <c r="I251" s="48" t="s">
        <v>168</v>
      </c>
      <c r="J251" s="48" t="s">
        <v>168</v>
      </c>
      <c r="K251" s="48" t="s">
        <v>168</v>
      </c>
      <c r="L251" s="48" t="s">
        <v>168</v>
      </c>
      <c r="M251" s="48" t="s">
        <v>168</v>
      </c>
    </row>
    <row r="254" spans="1:30" x14ac:dyDescent="0.25">
      <c r="A254" s="20" t="s">
        <v>297</v>
      </c>
      <c r="R254" s="20" t="s">
        <v>296</v>
      </c>
    </row>
    <row r="255" spans="1:30" x14ac:dyDescent="0.25">
      <c r="A255" s="62" t="s">
        <v>171</v>
      </c>
      <c r="B255" s="48" t="s">
        <v>168</v>
      </c>
      <c r="C255" s="48" t="s">
        <v>168</v>
      </c>
      <c r="D255" s="48" t="s">
        <v>168</v>
      </c>
      <c r="E255" s="48" t="s">
        <v>168</v>
      </c>
      <c r="F255" s="48" t="s">
        <v>168</v>
      </c>
      <c r="G255" s="48" t="s">
        <v>168</v>
      </c>
      <c r="H255" s="48" t="s">
        <v>168</v>
      </c>
      <c r="I255" s="48" t="s">
        <v>168</v>
      </c>
      <c r="J255" s="48" t="s">
        <v>168</v>
      </c>
      <c r="K255" s="48" t="s">
        <v>168</v>
      </c>
      <c r="L255" s="48" t="s">
        <v>168</v>
      </c>
      <c r="M255" s="48" t="s">
        <v>168</v>
      </c>
      <c r="R255" t="s">
        <v>263</v>
      </c>
      <c r="S255" s="48" t="s">
        <v>168</v>
      </c>
      <c r="T255" t="s">
        <v>169</v>
      </c>
      <c r="U255" s="49" t="s">
        <v>169</v>
      </c>
      <c r="V255" s="49" t="s">
        <v>169</v>
      </c>
      <c r="W255" s="46" t="s">
        <v>170</v>
      </c>
      <c r="X255" s="46" t="s">
        <v>170</v>
      </c>
      <c r="Y255" s="46" t="s">
        <v>170</v>
      </c>
      <c r="Z255" s="46" t="s">
        <v>170</v>
      </c>
      <c r="AA255" s="46" t="s">
        <v>170</v>
      </c>
      <c r="AB255" s="46" t="s">
        <v>170</v>
      </c>
      <c r="AC255" s="46" t="s">
        <v>170</v>
      </c>
      <c r="AD255" s="46" t="s">
        <v>170</v>
      </c>
    </row>
    <row r="256" spans="1:30" x14ac:dyDescent="0.25">
      <c r="A256" s="62" t="s">
        <v>172</v>
      </c>
      <c r="B256" s="53" t="s">
        <v>169</v>
      </c>
      <c r="C256" s="48" t="s">
        <v>168</v>
      </c>
      <c r="D256" s="48" t="s">
        <v>168</v>
      </c>
      <c r="E256" s="48" t="s">
        <v>168</v>
      </c>
      <c r="F256" s="48" t="s">
        <v>168</v>
      </c>
      <c r="G256" s="48" t="s">
        <v>168</v>
      </c>
      <c r="H256" s="48" t="s">
        <v>168</v>
      </c>
      <c r="I256" s="48" t="s">
        <v>168</v>
      </c>
      <c r="J256" s="53" t="s">
        <v>169</v>
      </c>
      <c r="K256" s="53" t="s">
        <v>169</v>
      </c>
      <c r="L256" s="48" t="s">
        <v>168</v>
      </c>
      <c r="M256" s="48" t="s">
        <v>168</v>
      </c>
      <c r="R256" t="s">
        <v>215</v>
      </c>
      <c r="S256" s="49" t="s">
        <v>169</v>
      </c>
      <c r="T256" t="s">
        <v>170</v>
      </c>
      <c r="U256" s="46" t="s">
        <v>170</v>
      </c>
      <c r="V256" s="46" t="s">
        <v>170</v>
      </c>
      <c r="W256" s="46" t="s">
        <v>170</v>
      </c>
      <c r="X256" s="46" t="s">
        <v>170</v>
      </c>
      <c r="Y256" s="46" t="s">
        <v>170</v>
      </c>
      <c r="Z256" s="46" t="s">
        <v>170</v>
      </c>
      <c r="AA256" s="46" t="s">
        <v>170</v>
      </c>
      <c r="AB256" s="46" t="s">
        <v>170</v>
      </c>
      <c r="AC256" s="46" t="s">
        <v>170</v>
      </c>
      <c r="AD256" s="46" t="s">
        <v>170</v>
      </c>
    </row>
    <row r="257" spans="1:30" x14ac:dyDescent="0.25">
      <c r="A257" s="62" t="s">
        <v>173</v>
      </c>
      <c r="B257" s="48" t="s">
        <v>168</v>
      </c>
      <c r="C257" s="48" t="s">
        <v>168</v>
      </c>
      <c r="D257" s="48" t="s">
        <v>168</v>
      </c>
      <c r="E257" s="48" t="s">
        <v>168</v>
      </c>
      <c r="F257" s="48" t="s">
        <v>168</v>
      </c>
      <c r="G257" s="48" t="s">
        <v>168</v>
      </c>
      <c r="H257" s="48" t="s">
        <v>168</v>
      </c>
      <c r="I257" s="48" t="s">
        <v>168</v>
      </c>
      <c r="J257" s="48" t="s">
        <v>168</v>
      </c>
      <c r="K257" s="48" t="s">
        <v>168</v>
      </c>
      <c r="L257" s="48" t="s">
        <v>168</v>
      </c>
      <c r="M257" s="48" t="s">
        <v>168</v>
      </c>
      <c r="R257" t="s">
        <v>216</v>
      </c>
      <c r="S257" s="49" t="s">
        <v>169</v>
      </c>
      <c r="T257" t="s">
        <v>170</v>
      </c>
      <c r="U257" s="46" t="s">
        <v>170</v>
      </c>
      <c r="V257" s="46" t="s">
        <v>170</v>
      </c>
      <c r="W257" s="46" t="s">
        <v>170</v>
      </c>
      <c r="X257" s="46" t="s">
        <v>170</v>
      </c>
      <c r="Y257" s="46" t="s">
        <v>170</v>
      </c>
      <c r="Z257" s="46" t="s">
        <v>170</v>
      </c>
      <c r="AA257" s="46" t="s">
        <v>170</v>
      </c>
      <c r="AB257" s="46" t="s">
        <v>170</v>
      </c>
      <c r="AC257" s="46" t="s">
        <v>170</v>
      </c>
      <c r="AD257" s="49" t="s">
        <v>169</v>
      </c>
    </row>
    <row r="258" spans="1:30" x14ac:dyDescent="0.25">
      <c r="A258" s="62" t="s">
        <v>176</v>
      </c>
      <c r="B258" s="48" t="s">
        <v>168</v>
      </c>
      <c r="C258" s="48" t="s">
        <v>168</v>
      </c>
      <c r="D258" s="48" t="s">
        <v>168</v>
      </c>
      <c r="E258" s="48" t="s">
        <v>168</v>
      </c>
      <c r="F258" s="48" t="s">
        <v>168</v>
      </c>
      <c r="G258" s="48" t="s">
        <v>168</v>
      </c>
      <c r="H258" s="48" t="s">
        <v>168</v>
      </c>
      <c r="I258" s="48" t="s">
        <v>168</v>
      </c>
      <c r="J258" s="48" t="s">
        <v>168</v>
      </c>
      <c r="K258" s="48" t="s">
        <v>168</v>
      </c>
      <c r="L258" s="48" t="s">
        <v>168</v>
      </c>
      <c r="M258" s="48" t="s">
        <v>168</v>
      </c>
      <c r="R258" t="s">
        <v>217</v>
      </c>
      <c r="S258" s="46" t="s">
        <v>170</v>
      </c>
      <c r="T258" t="s">
        <v>170</v>
      </c>
      <c r="U258" s="49" t="s">
        <v>169</v>
      </c>
      <c r="V258" s="46" t="s">
        <v>170</v>
      </c>
      <c r="W258" s="49" t="s">
        <v>169</v>
      </c>
      <c r="X258" s="48" t="s">
        <v>168</v>
      </c>
      <c r="Y258" s="48" t="s">
        <v>168</v>
      </c>
      <c r="Z258" s="48" t="s">
        <v>168</v>
      </c>
      <c r="AA258" s="48" t="s">
        <v>168</v>
      </c>
      <c r="AB258" s="48" t="s">
        <v>168</v>
      </c>
      <c r="AC258" s="48" t="s">
        <v>168</v>
      </c>
      <c r="AD258" s="46" t="s">
        <v>170</v>
      </c>
    </row>
    <row r="259" spans="1:30" x14ac:dyDescent="0.25">
      <c r="A259" s="62" t="s">
        <v>177</v>
      </c>
      <c r="B259" s="46" t="s">
        <v>170</v>
      </c>
      <c r="C259" s="46" t="s">
        <v>170</v>
      </c>
      <c r="D259" s="46" t="s">
        <v>170</v>
      </c>
      <c r="E259" s="48" t="s">
        <v>168</v>
      </c>
      <c r="F259" s="53" t="s">
        <v>169</v>
      </c>
      <c r="G259" s="48" t="s">
        <v>168</v>
      </c>
      <c r="H259" s="48" t="s">
        <v>168</v>
      </c>
      <c r="I259" s="48" t="s">
        <v>168</v>
      </c>
      <c r="J259" s="48" t="s">
        <v>168</v>
      </c>
      <c r="K259" s="48" t="s">
        <v>168</v>
      </c>
      <c r="L259" s="53" t="s">
        <v>169</v>
      </c>
      <c r="M259" s="53" t="s">
        <v>169</v>
      </c>
      <c r="R259" t="s">
        <v>218</v>
      </c>
      <c r="S259" s="48" t="s">
        <v>168</v>
      </c>
      <c r="T259" s="48" t="s">
        <v>168</v>
      </c>
      <c r="U259" s="48" t="s">
        <v>168</v>
      </c>
      <c r="V259" s="48" t="s">
        <v>168</v>
      </c>
      <c r="W259" s="48" t="s">
        <v>168</v>
      </c>
      <c r="X259" s="48" t="s">
        <v>168</v>
      </c>
      <c r="Y259" s="48" t="s">
        <v>168</v>
      </c>
      <c r="Z259" s="48" t="s">
        <v>168</v>
      </c>
      <c r="AA259" s="48" t="s">
        <v>168</v>
      </c>
      <c r="AB259" s="48" t="s">
        <v>168</v>
      </c>
      <c r="AC259" s="48" t="s">
        <v>168</v>
      </c>
      <c r="AD259" s="48" t="s">
        <v>168</v>
      </c>
    </row>
    <row r="260" spans="1:30" x14ac:dyDescent="0.25">
      <c r="A260" s="62" t="s">
        <v>178</v>
      </c>
      <c r="B260" s="48" t="s">
        <v>168</v>
      </c>
      <c r="C260" s="46" t="s">
        <v>170</v>
      </c>
      <c r="D260" s="48" t="s">
        <v>168</v>
      </c>
      <c r="E260" s="48" t="s">
        <v>168</v>
      </c>
      <c r="F260" s="48" t="s">
        <v>168</v>
      </c>
      <c r="G260" s="46" t="s">
        <v>170</v>
      </c>
      <c r="H260" s="46" t="s">
        <v>170</v>
      </c>
      <c r="I260" s="46" t="s">
        <v>170</v>
      </c>
      <c r="J260" s="46" t="s">
        <v>170</v>
      </c>
      <c r="K260" s="46" t="s">
        <v>170</v>
      </c>
      <c r="L260" s="48" t="s">
        <v>168</v>
      </c>
      <c r="M260" s="48" t="s">
        <v>168</v>
      </c>
      <c r="R260" t="s">
        <v>219</v>
      </c>
      <c r="S260" s="48" t="s">
        <v>168</v>
      </c>
      <c r="T260" s="48" t="s">
        <v>169</v>
      </c>
      <c r="U260" s="48" t="s">
        <v>168</v>
      </c>
      <c r="V260" s="48" t="s">
        <v>168</v>
      </c>
      <c r="W260" s="48" t="s">
        <v>168</v>
      </c>
      <c r="X260" s="48" t="s">
        <v>168</v>
      </c>
      <c r="Y260" s="48" t="s">
        <v>168</v>
      </c>
      <c r="Z260" s="48" t="s">
        <v>168</v>
      </c>
      <c r="AA260" s="48" t="s">
        <v>168</v>
      </c>
      <c r="AB260" s="48" t="s">
        <v>168</v>
      </c>
      <c r="AC260" s="46" t="s">
        <v>170</v>
      </c>
      <c r="AD260" s="48" t="s">
        <v>168</v>
      </c>
    </row>
    <row r="261" spans="1:30" x14ac:dyDescent="0.25">
      <c r="A261" s="62" t="s">
        <v>179</v>
      </c>
      <c r="B261" s="53" t="s">
        <v>169</v>
      </c>
      <c r="C261" s="53" t="s">
        <v>169</v>
      </c>
      <c r="D261" s="53" t="s">
        <v>169</v>
      </c>
      <c r="E261" s="53" t="s">
        <v>169</v>
      </c>
      <c r="F261" s="53" t="s">
        <v>169</v>
      </c>
      <c r="G261" s="48" t="s">
        <v>168</v>
      </c>
      <c r="H261" s="48" t="s">
        <v>168</v>
      </c>
      <c r="I261" s="48" t="s">
        <v>168</v>
      </c>
      <c r="J261" s="48" t="s">
        <v>168</v>
      </c>
      <c r="K261" s="48" t="s">
        <v>168</v>
      </c>
      <c r="L261" s="48" t="s">
        <v>168</v>
      </c>
      <c r="M261" s="48" t="s">
        <v>168</v>
      </c>
      <c r="R261" t="s">
        <v>220</v>
      </c>
      <c r="S261" s="48" t="s">
        <v>168</v>
      </c>
      <c r="T261" s="48" t="s">
        <v>170</v>
      </c>
      <c r="U261" s="48" t="s">
        <v>168</v>
      </c>
      <c r="V261" s="48" t="s">
        <v>168</v>
      </c>
      <c r="W261" s="48" t="s">
        <v>168</v>
      </c>
      <c r="X261" s="48" t="s">
        <v>168</v>
      </c>
      <c r="Y261" s="48" t="s">
        <v>168</v>
      </c>
      <c r="Z261" s="48" t="s">
        <v>168</v>
      </c>
      <c r="AA261" s="48" t="s">
        <v>168</v>
      </c>
      <c r="AB261" s="48" t="s">
        <v>168</v>
      </c>
      <c r="AC261" s="49" t="s">
        <v>169</v>
      </c>
      <c r="AD261" s="48" t="s">
        <v>168</v>
      </c>
    </row>
    <row r="262" spans="1:30" x14ac:dyDescent="0.25">
      <c r="A262" s="62" t="s">
        <v>174</v>
      </c>
      <c r="B262" s="48" t="s">
        <v>168</v>
      </c>
      <c r="C262" s="48" t="s">
        <v>168</v>
      </c>
      <c r="D262" s="48" t="s">
        <v>168</v>
      </c>
      <c r="E262" s="48" t="s">
        <v>168</v>
      </c>
      <c r="F262" s="48" t="s">
        <v>168</v>
      </c>
      <c r="G262" s="48" t="s">
        <v>168</v>
      </c>
      <c r="H262" s="48" t="s">
        <v>168</v>
      </c>
      <c r="I262" s="48" t="s">
        <v>168</v>
      </c>
      <c r="J262" s="48" t="s">
        <v>168</v>
      </c>
      <c r="K262" s="48" t="s">
        <v>168</v>
      </c>
      <c r="L262" s="48" t="s">
        <v>168</v>
      </c>
      <c r="M262" s="48" t="s">
        <v>168</v>
      </c>
      <c r="R262" t="s">
        <v>221</v>
      </c>
      <c r="S262" s="49" t="s">
        <v>169</v>
      </c>
      <c r="T262" t="s">
        <v>170</v>
      </c>
      <c r="U262" s="46" t="s">
        <v>170</v>
      </c>
      <c r="V262" s="49" t="s">
        <v>169</v>
      </c>
      <c r="W262" s="48" t="s">
        <v>168</v>
      </c>
      <c r="X262" s="48" t="s">
        <v>168</v>
      </c>
      <c r="Y262" s="48" t="s">
        <v>168</v>
      </c>
      <c r="Z262" s="48" t="s">
        <v>168</v>
      </c>
      <c r="AA262" s="49" t="s">
        <v>169</v>
      </c>
      <c r="AB262" s="48" t="s">
        <v>168</v>
      </c>
      <c r="AC262" s="49" t="s">
        <v>169</v>
      </c>
      <c r="AD262" s="49" t="s">
        <v>169</v>
      </c>
    </row>
    <row r="263" spans="1:30" x14ac:dyDescent="0.25">
      <c r="A263" s="62" t="s">
        <v>175</v>
      </c>
      <c r="B263" s="46" t="s">
        <v>170</v>
      </c>
      <c r="C263" s="46" t="s">
        <v>170</v>
      </c>
      <c r="D263" s="53" t="s">
        <v>169</v>
      </c>
      <c r="E263" s="53" t="s">
        <v>169</v>
      </c>
      <c r="F263" s="53" t="s">
        <v>169</v>
      </c>
      <c r="G263" s="53" t="s">
        <v>169</v>
      </c>
      <c r="H263" s="48" t="s">
        <v>168</v>
      </c>
      <c r="I263" s="48" t="s">
        <v>168</v>
      </c>
      <c r="J263" s="46" t="s">
        <v>170</v>
      </c>
      <c r="K263" s="46" t="s">
        <v>170</v>
      </c>
      <c r="L263" s="46" t="s">
        <v>170</v>
      </c>
      <c r="M263" s="46" t="s">
        <v>170</v>
      </c>
      <c r="R263" t="s">
        <v>261</v>
      </c>
      <c r="S263" s="48" t="s">
        <v>168</v>
      </c>
      <c r="T263" t="s">
        <v>170</v>
      </c>
      <c r="U263" s="49" t="s">
        <v>169</v>
      </c>
      <c r="V263" s="49" t="s">
        <v>169</v>
      </c>
      <c r="W263" s="48" t="s">
        <v>168</v>
      </c>
      <c r="X263" s="49" t="s">
        <v>169</v>
      </c>
      <c r="Y263" s="48" t="s">
        <v>168</v>
      </c>
      <c r="Z263" s="48" t="s">
        <v>168</v>
      </c>
      <c r="AA263" s="49" t="s">
        <v>169</v>
      </c>
      <c r="AB263" s="49" t="s">
        <v>169</v>
      </c>
      <c r="AC263" s="49" t="s">
        <v>169</v>
      </c>
      <c r="AD263" s="49" t="s">
        <v>169</v>
      </c>
    </row>
    <row r="264" spans="1:30" x14ac:dyDescent="0.25">
      <c r="A264" s="62" t="s">
        <v>213</v>
      </c>
      <c r="B264" s="48" t="s">
        <v>168</v>
      </c>
      <c r="C264" s="48" t="s">
        <v>168</v>
      </c>
      <c r="D264" s="48" t="s">
        <v>168</v>
      </c>
      <c r="E264" s="48" t="s">
        <v>168</v>
      </c>
      <c r="F264" s="48" t="s">
        <v>168</v>
      </c>
      <c r="G264" s="48" t="s">
        <v>168</v>
      </c>
      <c r="H264" s="48" t="s">
        <v>168</v>
      </c>
      <c r="I264" s="48" t="s">
        <v>168</v>
      </c>
      <c r="J264" s="48" t="s">
        <v>168</v>
      </c>
      <c r="K264" s="48" t="s">
        <v>168</v>
      </c>
      <c r="L264" s="48" t="s">
        <v>168</v>
      </c>
      <c r="M264" s="48" t="s">
        <v>168</v>
      </c>
      <c r="R264" t="s">
        <v>262</v>
      </c>
      <c r="S264" s="49" t="s">
        <v>169</v>
      </c>
      <c r="T264" t="s">
        <v>170</v>
      </c>
      <c r="U264" s="49" t="s">
        <v>169</v>
      </c>
      <c r="V264" s="49" t="s">
        <v>169</v>
      </c>
      <c r="W264" s="48" t="s">
        <v>168</v>
      </c>
      <c r="X264" s="49" t="s">
        <v>169</v>
      </c>
      <c r="Y264" s="48" t="s">
        <v>168</v>
      </c>
      <c r="Z264" s="48" t="s">
        <v>168</v>
      </c>
      <c r="AA264" s="49" t="s">
        <v>169</v>
      </c>
      <c r="AB264" s="49" t="s">
        <v>169</v>
      </c>
      <c r="AC264" s="48" t="s">
        <v>168</v>
      </c>
      <c r="AD264" s="49" t="s">
        <v>169</v>
      </c>
    </row>
    <row r="265" spans="1:30" x14ac:dyDescent="0.25">
      <c r="A265" s="62" t="s">
        <v>214</v>
      </c>
      <c r="B265" s="48" t="s">
        <v>168</v>
      </c>
      <c r="C265" s="48" t="s">
        <v>168</v>
      </c>
      <c r="D265" s="48" t="s">
        <v>168</v>
      </c>
      <c r="E265" s="48" t="s">
        <v>168</v>
      </c>
      <c r="F265" s="48" t="s">
        <v>168</v>
      </c>
      <c r="G265" s="48" t="s">
        <v>168</v>
      </c>
      <c r="H265" s="48" t="s">
        <v>168</v>
      </c>
      <c r="I265" s="48" t="s">
        <v>168</v>
      </c>
      <c r="J265" s="48" t="s">
        <v>168</v>
      </c>
      <c r="K265" s="48" t="s">
        <v>168</v>
      </c>
      <c r="L265" s="48" t="s">
        <v>168</v>
      </c>
      <c r="M265" s="48" t="s">
        <v>168</v>
      </c>
    </row>
    <row r="268" spans="1:30" x14ac:dyDescent="0.25">
      <c r="A268" s="20" t="s">
        <v>299</v>
      </c>
      <c r="R268" s="20" t="s">
        <v>298</v>
      </c>
    </row>
    <row r="269" spans="1:30" x14ac:dyDescent="0.25">
      <c r="A269" s="62" t="s">
        <v>171</v>
      </c>
      <c r="B269" s="48" t="s">
        <v>168</v>
      </c>
      <c r="C269" s="48" t="s">
        <v>168</v>
      </c>
      <c r="D269" s="48" t="s">
        <v>168</v>
      </c>
      <c r="E269" s="48" t="s">
        <v>168</v>
      </c>
      <c r="F269" s="48" t="s">
        <v>168</v>
      </c>
      <c r="G269" s="48" t="s">
        <v>168</v>
      </c>
      <c r="H269" s="48" t="s">
        <v>168</v>
      </c>
      <c r="I269" s="48" t="s">
        <v>168</v>
      </c>
      <c r="J269" s="48" t="s">
        <v>168</v>
      </c>
      <c r="K269" s="48" t="s">
        <v>168</v>
      </c>
      <c r="L269" s="48" t="s">
        <v>168</v>
      </c>
      <c r="M269" s="48" t="s">
        <v>168</v>
      </c>
      <c r="R269" t="s">
        <v>263</v>
      </c>
      <c r="S269" s="46" t="s">
        <v>170</v>
      </c>
      <c r="T269" s="46" t="s">
        <v>170</v>
      </c>
      <c r="U269" s="46" t="s">
        <v>170</v>
      </c>
      <c r="V269" s="46" t="s">
        <v>170</v>
      </c>
      <c r="W269" s="48" t="s">
        <v>168</v>
      </c>
      <c r="X269" s="48" t="s">
        <v>168</v>
      </c>
      <c r="Y269" s="48" t="s">
        <v>168</v>
      </c>
      <c r="Z269" s="53" t="s">
        <v>169</v>
      </c>
      <c r="AA269" s="48" t="s">
        <v>168</v>
      </c>
      <c r="AB269" s="53" t="s">
        <v>169</v>
      </c>
      <c r="AC269" s="46" t="s">
        <v>170</v>
      </c>
      <c r="AD269" s="46" t="s">
        <v>170</v>
      </c>
    </row>
    <row r="270" spans="1:30" x14ac:dyDescent="0.25">
      <c r="A270" s="62" t="s">
        <v>172</v>
      </c>
      <c r="B270" s="48" t="s">
        <v>168</v>
      </c>
      <c r="C270" s="48" t="s">
        <v>168</v>
      </c>
      <c r="D270" s="53" t="s">
        <v>169</v>
      </c>
      <c r="E270" s="53" t="s">
        <v>169</v>
      </c>
      <c r="F270" s="48" t="s">
        <v>168</v>
      </c>
      <c r="G270" s="48" t="s">
        <v>168</v>
      </c>
      <c r="H270" s="48" t="s">
        <v>168</v>
      </c>
      <c r="I270" s="48" t="s">
        <v>168</v>
      </c>
      <c r="J270" s="53" t="s">
        <v>169</v>
      </c>
      <c r="K270" s="48" t="s">
        <v>168</v>
      </c>
      <c r="L270" s="48" t="s">
        <v>168</v>
      </c>
      <c r="M270" s="53" t="s">
        <v>169</v>
      </c>
      <c r="R270" t="s">
        <v>215</v>
      </c>
      <c r="S270" s="48" t="s">
        <v>168</v>
      </c>
      <c r="T270" s="48" t="s">
        <v>168</v>
      </c>
      <c r="U270" s="48" t="s">
        <v>168</v>
      </c>
      <c r="V270" s="48" t="s">
        <v>168</v>
      </c>
      <c r="W270" s="48" t="s">
        <v>168</v>
      </c>
      <c r="X270" s="48" t="s">
        <v>168</v>
      </c>
      <c r="Y270" s="48" t="s">
        <v>168</v>
      </c>
      <c r="Z270" s="53" t="s">
        <v>169</v>
      </c>
      <c r="AA270" s="48" t="s">
        <v>168</v>
      </c>
      <c r="AB270" s="53" t="s">
        <v>169</v>
      </c>
      <c r="AC270" s="53" t="s">
        <v>169</v>
      </c>
      <c r="AD270" s="48" t="s">
        <v>168</v>
      </c>
    </row>
    <row r="271" spans="1:30" x14ac:dyDescent="0.25">
      <c r="A271" s="62" t="s">
        <v>173</v>
      </c>
      <c r="B271" s="48" t="s">
        <v>168</v>
      </c>
      <c r="C271" s="48" t="s">
        <v>168</v>
      </c>
      <c r="D271" s="48" t="s">
        <v>168</v>
      </c>
      <c r="E271" s="48" t="s">
        <v>168</v>
      </c>
      <c r="F271" s="48" t="s">
        <v>168</v>
      </c>
      <c r="G271" s="48" t="s">
        <v>168</v>
      </c>
      <c r="H271" s="48" t="s">
        <v>168</v>
      </c>
      <c r="I271" s="48" t="s">
        <v>168</v>
      </c>
      <c r="J271" s="48" t="s">
        <v>168</v>
      </c>
      <c r="K271" s="48" t="s">
        <v>168</v>
      </c>
      <c r="L271" s="48" t="s">
        <v>168</v>
      </c>
      <c r="M271" s="48" t="s">
        <v>168</v>
      </c>
      <c r="R271" t="s">
        <v>216</v>
      </c>
      <c r="S271" s="48" t="s">
        <v>168</v>
      </c>
      <c r="T271" s="48" t="s">
        <v>168</v>
      </c>
      <c r="U271" s="48" t="s">
        <v>168</v>
      </c>
      <c r="V271" s="48" t="s">
        <v>168</v>
      </c>
      <c r="W271" s="48" t="s">
        <v>168</v>
      </c>
      <c r="X271" s="48" t="s">
        <v>168</v>
      </c>
      <c r="Y271" s="48" t="s">
        <v>168</v>
      </c>
      <c r="Z271" s="48" t="s">
        <v>168</v>
      </c>
      <c r="AA271" s="48" t="s">
        <v>168</v>
      </c>
      <c r="AB271" s="48" t="s">
        <v>168</v>
      </c>
      <c r="AC271" s="48" t="s">
        <v>168</v>
      </c>
      <c r="AD271" s="48" t="s">
        <v>168</v>
      </c>
    </row>
    <row r="272" spans="1:30" x14ac:dyDescent="0.25">
      <c r="A272" s="62" t="s">
        <v>176</v>
      </c>
      <c r="B272" s="48" t="s">
        <v>168</v>
      </c>
      <c r="C272" s="48" t="s">
        <v>168</v>
      </c>
      <c r="D272" s="48" t="s">
        <v>168</v>
      </c>
      <c r="E272" s="48" t="s">
        <v>168</v>
      </c>
      <c r="F272" s="48" t="s">
        <v>168</v>
      </c>
      <c r="G272" s="48" t="s">
        <v>168</v>
      </c>
      <c r="H272" s="48" t="s">
        <v>168</v>
      </c>
      <c r="I272" s="48" t="s">
        <v>168</v>
      </c>
      <c r="J272" s="48" t="s">
        <v>168</v>
      </c>
      <c r="K272" s="48" t="s">
        <v>168</v>
      </c>
      <c r="L272" s="48" t="s">
        <v>168</v>
      </c>
      <c r="M272" s="48" t="s">
        <v>168</v>
      </c>
      <c r="R272" t="s">
        <v>217</v>
      </c>
      <c r="S272" s="48" t="s">
        <v>168</v>
      </c>
      <c r="T272" s="48" t="s">
        <v>168</v>
      </c>
      <c r="U272" s="48" t="s">
        <v>168</v>
      </c>
      <c r="V272" s="48" t="s">
        <v>168</v>
      </c>
      <c r="W272" s="48" t="s">
        <v>168</v>
      </c>
      <c r="X272" s="48" t="s">
        <v>168</v>
      </c>
      <c r="Y272" s="48" t="s">
        <v>168</v>
      </c>
      <c r="Z272" s="48" t="s">
        <v>168</v>
      </c>
      <c r="AA272" s="48" t="s">
        <v>168</v>
      </c>
      <c r="AB272" s="48" t="s">
        <v>168</v>
      </c>
      <c r="AC272" s="53" t="s">
        <v>169</v>
      </c>
      <c r="AD272" s="48" t="s">
        <v>168</v>
      </c>
    </row>
    <row r="273" spans="1:30" x14ac:dyDescent="0.25">
      <c r="A273" s="62" t="s">
        <v>177</v>
      </c>
      <c r="B273" s="48" t="s">
        <v>168</v>
      </c>
      <c r="C273" s="48" t="s">
        <v>168</v>
      </c>
      <c r="D273" s="48" t="s">
        <v>168</v>
      </c>
      <c r="E273" s="48" t="s">
        <v>168</v>
      </c>
      <c r="F273" s="48" t="s">
        <v>168</v>
      </c>
      <c r="G273" s="48" t="s">
        <v>168</v>
      </c>
      <c r="H273" s="48" t="s">
        <v>168</v>
      </c>
      <c r="I273" s="53" t="s">
        <v>169</v>
      </c>
      <c r="J273" s="48" t="s">
        <v>168</v>
      </c>
      <c r="K273" s="53" t="s">
        <v>169</v>
      </c>
      <c r="L273" s="48" t="s">
        <v>168</v>
      </c>
      <c r="M273" s="48" t="s">
        <v>168</v>
      </c>
      <c r="R273" t="s">
        <v>218</v>
      </c>
      <c r="S273" s="48" t="s">
        <v>168</v>
      </c>
      <c r="T273" s="48" t="s">
        <v>168</v>
      </c>
      <c r="U273" s="48" t="s">
        <v>168</v>
      </c>
      <c r="V273" s="48" t="s">
        <v>168</v>
      </c>
      <c r="W273" s="48" t="s">
        <v>168</v>
      </c>
      <c r="X273" s="48" t="s">
        <v>168</v>
      </c>
      <c r="Y273" s="48" t="s">
        <v>168</v>
      </c>
      <c r="Z273" s="53" t="s">
        <v>169</v>
      </c>
      <c r="AA273" s="53" t="s">
        <v>169</v>
      </c>
      <c r="AB273" s="53" t="s">
        <v>169</v>
      </c>
      <c r="AC273" s="53" t="s">
        <v>169</v>
      </c>
      <c r="AD273" s="48" t="s">
        <v>168</v>
      </c>
    </row>
    <row r="274" spans="1:30" x14ac:dyDescent="0.25">
      <c r="A274" s="62" t="s">
        <v>178</v>
      </c>
      <c r="B274" s="48" t="s">
        <v>168</v>
      </c>
      <c r="C274" s="53" t="s">
        <v>169</v>
      </c>
      <c r="D274" s="48" t="s">
        <v>168</v>
      </c>
      <c r="E274" s="48" t="s">
        <v>168</v>
      </c>
      <c r="F274" s="48" t="s">
        <v>168</v>
      </c>
      <c r="G274" s="48" t="s">
        <v>168</v>
      </c>
      <c r="H274" s="48" t="s">
        <v>168</v>
      </c>
      <c r="I274" s="46" t="s">
        <v>170</v>
      </c>
      <c r="J274" s="48" t="s">
        <v>168</v>
      </c>
      <c r="K274" s="48" t="s">
        <v>168</v>
      </c>
      <c r="L274" s="48" t="s">
        <v>168</v>
      </c>
      <c r="M274" s="48" t="s">
        <v>168</v>
      </c>
      <c r="R274" t="s">
        <v>219</v>
      </c>
      <c r="S274" s="48" t="s">
        <v>168</v>
      </c>
      <c r="T274" s="48" t="s">
        <v>168</v>
      </c>
      <c r="U274" s="48" t="s">
        <v>168</v>
      </c>
      <c r="V274" s="48" t="s">
        <v>168</v>
      </c>
      <c r="W274" s="48" t="s">
        <v>168</v>
      </c>
      <c r="X274" s="48" t="s">
        <v>168</v>
      </c>
      <c r="Y274" s="48" t="s">
        <v>168</v>
      </c>
      <c r="Z274" s="48" t="s">
        <v>168</v>
      </c>
      <c r="AA274" s="48" t="s">
        <v>168</v>
      </c>
      <c r="AB274" s="53" t="s">
        <v>169</v>
      </c>
      <c r="AC274" s="53" t="s">
        <v>169</v>
      </c>
      <c r="AD274" s="53" t="s">
        <v>169</v>
      </c>
    </row>
    <row r="275" spans="1:30" x14ac:dyDescent="0.25">
      <c r="A275" s="62" t="s">
        <v>179</v>
      </c>
      <c r="B275" s="48" t="s">
        <v>168</v>
      </c>
      <c r="C275" s="48" t="s">
        <v>168</v>
      </c>
      <c r="D275" s="48" t="s">
        <v>168</v>
      </c>
      <c r="E275" s="48" t="s">
        <v>168</v>
      </c>
      <c r="F275" s="48" t="s">
        <v>168</v>
      </c>
      <c r="G275" s="48" t="s">
        <v>168</v>
      </c>
      <c r="H275" s="48" t="s">
        <v>168</v>
      </c>
      <c r="I275" s="48" t="s">
        <v>168</v>
      </c>
      <c r="J275" s="48" t="s">
        <v>168</v>
      </c>
      <c r="K275" s="48" t="s">
        <v>168</v>
      </c>
      <c r="L275" s="48" t="s">
        <v>168</v>
      </c>
      <c r="M275" s="48" t="s">
        <v>168</v>
      </c>
      <c r="R275" t="s">
        <v>220</v>
      </c>
      <c r="S275" s="53" t="s">
        <v>169</v>
      </c>
      <c r="T275" t="s">
        <v>169</v>
      </c>
      <c r="U275" s="48" t="s">
        <v>168</v>
      </c>
      <c r="V275" s="48" t="s">
        <v>168</v>
      </c>
      <c r="W275" s="48" t="s">
        <v>168</v>
      </c>
      <c r="X275" s="48" t="s">
        <v>168</v>
      </c>
      <c r="Y275" s="48" t="s">
        <v>168</v>
      </c>
      <c r="Z275" s="48" t="s">
        <v>168</v>
      </c>
      <c r="AA275" s="48" t="s">
        <v>168</v>
      </c>
      <c r="AB275" s="46" t="s">
        <v>170</v>
      </c>
      <c r="AC275" s="48" t="s">
        <v>168</v>
      </c>
      <c r="AD275" s="48" t="s">
        <v>168</v>
      </c>
    </row>
    <row r="276" spans="1:30" x14ac:dyDescent="0.25">
      <c r="A276" s="62" t="s">
        <v>174</v>
      </c>
      <c r="B276" s="48" t="s">
        <v>168</v>
      </c>
      <c r="C276" s="48" t="s">
        <v>168</v>
      </c>
      <c r="D276" s="48" t="s">
        <v>168</v>
      </c>
      <c r="E276" s="48" t="s">
        <v>168</v>
      </c>
      <c r="F276" s="48" t="s">
        <v>168</v>
      </c>
      <c r="G276" s="48" t="s">
        <v>168</v>
      </c>
      <c r="H276" s="48" t="s">
        <v>168</v>
      </c>
      <c r="I276" s="48" t="s">
        <v>168</v>
      </c>
      <c r="J276" s="48" t="s">
        <v>168</v>
      </c>
      <c r="K276" s="48" t="s">
        <v>168</v>
      </c>
      <c r="L276" s="48" t="s">
        <v>168</v>
      </c>
      <c r="M276" s="48" t="s">
        <v>168</v>
      </c>
      <c r="R276" t="s">
        <v>221</v>
      </c>
      <c r="S276" s="53" t="s">
        <v>169</v>
      </c>
      <c r="T276" t="s">
        <v>169</v>
      </c>
      <c r="U276" s="53" t="s">
        <v>169</v>
      </c>
      <c r="V276" s="48" t="s">
        <v>168</v>
      </c>
      <c r="W276" s="48" t="s">
        <v>168</v>
      </c>
      <c r="X276" s="48" t="s">
        <v>168</v>
      </c>
      <c r="Y276" s="48" t="s">
        <v>168</v>
      </c>
      <c r="Z276" s="48" t="s">
        <v>168</v>
      </c>
      <c r="AA276" s="46" t="s">
        <v>170</v>
      </c>
      <c r="AB276" s="46" t="s">
        <v>170</v>
      </c>
      <c r="AC276" s="48" t="s">
        <v>168</v>
      </c>
      <c r="AD276" s="48" t="s">
        <v>168</v>
      </c>
    </row>
    <row r="277" spans="1:30" x14ac:dyDescent="0.25">
      <c r="A277" s="62" t="s">
        <v>175</v>
      </c>
      <c r="B277" s="48" t="s">
        <v>168</v>
      </c>
      <c r="C277" s="48" t="s">
        <v>168</v>
      </c>
      <c r="D277" s="48" t="s">
        <v>168</v>
      </c>
      <c r="E277" s="48" t="s">
        <v>168</v>
      </c>
      <c r="F277" s="48" t="s">
        <v>168</v>
      </c>
      <c r="G277" s="48" t="s">
        <v>168</v>
      </c>
      <c r="H277" s="48" t="s">
        <v>168</v>
      </c>
      <c r="I277" s="53" t="s">
        <v>169</v>
      </c>
      <c r="J277" s="48" t="s">
        <v>168</v>
      </c>
      <c r="K277" s="48" t="s">
        <v>168</v>
      </c>
      <c r="L277" s="48" t="s">
        <v>168</v>
      </c>
      <c r="M277" s="48" t="s">
        <v>168</v>
      </c>
      <c r="R277" t="s">
        <v>261</v>
      </c>
      <c r="S277" s="46" t="s">
        <v>170</v>
      </c>
      <c r="T277" t="s">
        <v>168</v>
      </c>
      <c r="U277" s="48" t="s">
        <v>168</v>
      </c>
      <c r="V277" s="48" t="s">
        <v>168</v>
      </c>
      <c r="W277" s="48" t="s">
        <v>168</v>
      </c>
      <c r="X277" s="48" t="s">
        <v>168</v>
      </c>
      <c r="Y277" s="48" t="s">
        <v>168</v>
      </c>
      <c r="Z277" s="48" t="s">
        <v>168</v>
      </c>
      <c r="AA277" s="53" t="s">
        <v>169</v>
      </c>
      <c r="AB277" s="46" t="s">
        <v>170</v>
      </c>
      <c r="AC277" s="48" t="s">
        <v>168</v>
      </c>
      <c r="AD277" s="48" t="s">
        <v>168</v>
      </c>
    </row>
    <row r="278" spans="1:30" x14ac:dyDescent="0.25">
      <c r="A278" s="62" t="s">
        <v>213</v>
      </c>
      <c r="B278" s="48" t="s">
        <v>168</v>
      </c>
      <c r="C278" s="48" t="s">
        <v>168</v>
      </c>
      <c r="D278" s="48" t="s">
        <v>168</v>
      </c>
      <c r="E278" s="48" t="s">
        <v>168</v>
      </c>
      <c r="F278" s="48" t="s">
        <v>168</v>
      </c>
      <c r="G278" s="48" t="s">
        <v>168</v>
      </c>
      <c r="H278" s="48" t="s">
        <v>168</v>
      </c>
      <c r="I278" s="48" t="s">
        <v>168</v>
      </c>
      <c r="J278" s="48" t="s">
        <v>168</v>
      </c>
      <c r="K278" s="48" t="s">
        <v>168</v>
      </c>
      <c r="L278" s="48" t="s">
        <v>168</v>
      </c>
      <c r="M278" s="48" t="s">
        <v>168</v>
      </c>
      <c r="R278" t="s">
        <v>262</v>
      </c>
      <c r="S278" s="46" t="s">
        <v>170</v>
      </c>
      <c r="T278" t="s">
        <v>169</v>
      </c>
      <c r="U278" s="53" t="s">
        <v>169</v>
      </c>
      <c r="V278" s="48" t="s">
        <v>168</v>
      </c>
      <c r="W278" s="48" t="s">
        <v>168</v>
      </c>
      <c r="X278" s="48" t="s">
        <v>168</v>
      </c>
      <c r="Y278" s="48" t="s">
        <v>168</v>
      </c>
      <c r="Z278" s="48" t="s">
        <v>168</v>
      </c>
      <c r="AA278" s="46" t="s">
        <v>170</v>
      </c>
      <c r="AB278" s="46" t="s">
        <v>170</v>
      </c>
      <c r="AC278" s="48" t="s">
        <v>168</v>
      </c>
      <c r="AD278" s="48" t="s">
        <v>168</v>
      </c>
    </row>
    <row r="279" spans="1:30" x14ac:dyDescent="0.25">
      <c r="A279" s="62" t="s">
        <v>214</v>
      </c>
      <c r="B279" s="48" t="s">
        <v>168</v>
      </c>
      <c r="C279" s="48" t="s">
        <v>168</v>
      </c>
      <c r="D279" s="48" t="s">
        <v>168</v>
      </c>
      <c r="E279" s="48" t="s">
        <v>168</v>
      </c>
      <c r="F279" s="48" t="s">
        <v>168</v>
      </c>
      <c r="G279" s="48" t="s">
        <v>168</v>
      </c>
      <c r="H279" s="48" t="s">
        <v>168</v>
      </c>
      <c r="I279" s="48" t="s">
        <v>168</v>
      </c>
      <c r="J279" s="48" t="s">
        <v>168</v>
      </c>
      <c r="K279" s="48" t="s">
        <v>168</v>
      </c>
      <c r="L279" s="48" t="s">
        <v>168</v>
      </c>
      <c r="M279" s="48" t="s">
        <v>168</v>
      </c>
    </row>
    <row r="282" spans="1:30" x14ac:dyDescent="0.25">
      <c r="A282" s="20" t="s">
        <v>301</v>
      </c>
      <c r="R282" s="20" t="s">
        <v>300</v>
      </c>
    </row>
    <row r="283" spans="1:30" x14ac:dyDescent="0.25">
      <c r="A283" s="62" t="s">
        <v>171</v>
      </c>
      <c r="B283" s="48" t="s">
        <v>168</v>
      </c>
      <c r="C283" s="48" t="s">
        <v>168</v>
      </c>
      <c r="D283" s="48" t="s">
        <v>168</v>
      </c>
      <c r="E283" s="48" t="s">
        <v>168</v>
      </c>
      <c r="F283" s="48" t="s">
        <v>168</v>
      </c>
      <c r="G283" s="48" t="s">
        <v>168</v>
      </c>
      <c r="H283" s="48" t="s">
        <v>168</v>
      </c>
      <c r="I283" s="48" t="s">
        <v>168</v>
      </c>
      <c r="J283" s="48" t="s">
        <v>168</v>
      </c>
      <c r="K283" s="48" t="s">
        <v>168</v>
      </c>
      <c r="L283" s="48" t="s">
        <v>168</v>
      </c>
      <c r="M283" s="48" t="s">
        <v>168</v>
      </c>
      <c r="R283" t="s">
        <v>263</v>
      </c>
      <c r="S283" s="53" t="s">
        <v>169</v>
      </c>
      <c r="T283" t="s">
        <v>168</v>
      </c>
      <c r="U283" s="48" t="s">
        <v>168</v>
      </c>
      <c r="V283" s="48" t="s">
        <v>168</v>
      </c>
      <c r="W283" s="48" t="s">
        <v>168</v>
      </c>
      <c r="X283" s="48" t="s">
        <v>168</v>
      </c>
      <c r="Y283" s="48" t="s">
        <v>168</v>
      </c>
      <c r="Z283" s="48" t="s">
        <v>168</v>
      </c>
      <c r="AA283" s="48" t="s">
        <v>168</v>
      </c>
      <c r="AB283" s="48" t="s">
        <v>168</v>
      </c>
      <c r="AC283" s="48" t="s">
        <v>168</v>
      </c>
      <c r="AD283" s="53" t="s">
        <v>169</v>
      </c>
    </row>
    <row r="284" spans="1:30" x14ac:dyDescent="0.25">
      <c r="A284" s="62" t="s">
        <v>172</v>
      </c>
      <c r="B284" s="48" t="s">
        <v>168</v>
      </c>
      <c r="C284" s="48" t="s">
        <v>168</v>
      </c>
      <c r="D284" s="48" t="s">
        <v>168</v>
      </c>
      <c r="E284" s="48" t="s">
        <v>168</v>
      </c>
      <c r="F284" s="48" t="s">
        <v>168</v>
      </c>
      <c r="G284" s="48" t="s">
        <v>168</v>
      </c>
      <c r="H284" s="48" t="s">
        <v>168</v>
      </c>
      <c r="I284" s="48" t="s">
        <v>168</v>
      </c>
      <c r="J284" s="48" t="s">
        <v>168</v>
      </c>
      <c r="K284" s="48" t="s">
        <v>168</v>
      </c>
      <c r="L284" s="48" t="s">
        <v>168</v>
      </c>
      <c r="M284" s="48" t="s">
        <v>168</v>
      </c>
      <c r="R284" t="s">
        <v>215</v>
      </c>
      <c r="S284" s="48" t="s">
        <v>168</v>
      </c>
      <c r="T284" s="48" t="s">
        <v>168</v>
      </c>
      <c r="U284" s="48" t="s">
        <v>168</v>
      </c>
      <c r="V284" s="48" t="s">
        <v>168</v>
      </c>
      <c r="W284" s="48" t="s">
        <v>168</v>
      </c>
      <c r="X284" s="48" t="s">
        <v>168</v>
      </c>
      <c r="Y284" s="48" t="s">
        <v>169</v>
      </c>
      <c r="Z284" s="48" t="s">
        <v>168</v>
      </c>
      <c r="AA284" s="48" t="s">
        <v>168</v>
      </c>
      <c r="AB284" s="48" t="s">
        <v>168</v>
      </c>
      <c r="AC284" s="48" t="s">
        <v>168</v>
      </c>
      <c r="AD284" s="48" t="s">
        <v>168</v>
      </c>
    </row>
    <row r="285" spans="1:30" x14ac:dyDescent="0.25">
      <c r="A285" s="62" t="s">
        <v>173</v>
      </c>
      <c r="B285" s="48" t="s">
        <v>168</v>
      </c>
      <c r="C285" s="48" t="s">
        <v>168</v>
      </c>
      <c r="D285" s="48" t="s">
        <v>168</v>
      </c>
      <c r="E285" s="48" t="s">
        <v>168</v>
      </c>
      <c r="F285" s="48" t="s">
        <v>168</v>
      </c>
      <c r="G285" s="48" t="s">
        <v>168</v>
      </c>
      <c r="H285" s="48" t="s">
        <v>168</v>
      </c>
      <c r="I285" s="48" t="s">
        <v>168</v>
      </c>
      <c r="J285" s="48" t="s">
        <v>168</v>
      </c>
      <c r="K285" s="48" t="s">
        <v>168</v>
      </c>
      <c r="L285" s="48" t="s">
        <v>168</v>
      </c>
      <c r="M285" s="48" t="s">
        <v>168</v>
      </c>
      <c r="R285" t="s">
        <v>216</v>
      </c>
      <c r="S285" s="48" t="s">
        <v>168</v>
      </c>
      <c r="T285" s="48" t="s">
        <v>168</v>
      </c>
      <c r="U285" s="48" t="s">
        <v>168</v>
      </c>
      <c r="V285" s="48" t="s">
        <v>168</v>
      </c>
      <c r="W285" s="48" t="s">
        <v>168</v>
      </c>
      <c r="X285" s="48" t="s">
        <v>168</v>
      </c>
      <c r="Y285" s="46" t="s">
        <v>170</v>
      </c>
      <c r="Z285" s="48" t="s">
        <v>168</v>
      </c>
      <c r="AA285" s="48" t="s">
        <v>168</v>
      </c>
      <c r="AB285" s="48" t="s">
        <v>168</v>
      </c>
      <c r="AC285" s="48" t="s">
        <v>168</v>
      </c>
      <c r="AD285" s="48" t="s">
        <v>168</v>
      </c>
    </row>
    <row r="286" spans="1:30" x14ac:dyDescent="0.25">
      <c r="A286" s="62" t="s">
        <v>176</v>
      </c>
      <c r="B286" s="48" t="s">
        <v>168</v>
      </c>
      <c r="C286" s="48" t="s">
        <v>168</v>
      </c>
      <c r="D286" s="48" t="s">
        <v>168</v>
      </c>
      <c r="E286" s="48" t="s">
        <v>168</v>
      </c>
      <c r="F286" s="48" t="s">
        <v>168</v>
      </c>
      <c r="G286" s="48" t="s">
        <v>168</v>
      </c>
      <c r="H286" s="48" t="s">
        <v>168</v>
      </c>
      <c r="I286" s="48" t="s">
        <v>168</v>
      </c>
      <c r="J286" s="48" t="s">
        <v>168</v>
      </c>
      <c r="K286" s="48" t="s">
        <v>168</v>
      </c>
      <c r="L286" s="48" t="s">
        <v>168</v>
      </c>
      <c r="M286" s="48" t="s">
        <v>168</v>
      </c>
      <c r="R286" t="s">
        <v>217</v>
      </c>
      <c r="S286" s="48" t="s">
        <v>168</v>
      </c>
      <c r="T286" s="48" t="s">
        <v>168</v>
      </c>
      <c r="U286" s="48" t="s">
        <v>168</v>
      </c>
      <c r="V286" s="48" t="s">
        <v>168</v>
      </c>
      <c r="W286" s="48" t="s">
        <v>168</v>
      </c>
      <c r="X286" s="48" t="s">
        <v>168</v>
      </c>
      <c r="Y286" s="48" t="s">
        <v>168</v>
      </c>
      <c r="Z286" s="48" t="s">
        <v>168</v>
      </c>
      <c r="AA286" s="48" t="s">
        <v>168</v>
      </c>
      <c r="AB286" s="53" t="s">
        <v>169</v>
      </c>
      <c r="AC286" s="53" t="s">
        <v>169</v>
      </c>
      <c r="AD286" s="53" t="s">
        <v>169</v>
      </c>
    </row>
    <row r="287" spans="1:30" x14ac:dyDescent="0.25">
      <c r="A287" s="62" t="s">
        <v>177</v>
      </c>
      <c r="B287" s="48" t="s">
        <v>168</v>
      </c>
      <c r="C287" s="53" t="s">
        <v>169</v>
      </c>
      <c r="D287" s="48" t="s">
        <v>168</v>
      </c>
      <c r="E287" s="48" t="s">
        <v>168</v>
      </c>
      <c r="F287" s="48" t="s">
        <v>168</v>
      </c>
      <c r="G287" s="48" t="s">
        <v>168</v>
      </c>
      <c r="H287" s="48" t="s">
        <v>168</v>
      </c>
      <c r="I287" s="53" t="s">
        <v>169</v>
      </c>
      <c r="J287" s="48" t="s">
        <v>168</v>
      </c>
      <c r="K287" s="53" t="s">
        <v>169</v>
      </c>
      <c r="L287" s="48" t="s">
        <v>168</v>
      </c>
      <c r="M287" s="48" t="s">
        <v>168</v>
      </c>
      <c r="R287" t="s">
        <v>218</v>
      </c>
      <c r="S287" s="53" t="s">
        <v>169</v>
      </c>
      <c r="T287" t="s">
        <v>169</v>
      </c>
      <c r="U287" s="48" t="s">
        <v>168</v>
      </c>
      <c r="V287" s="53" t="s">
        <v>169</v>
      </c>
      <c r="W287" s="48" t="s">
        <v>168</v>
      </c>
      <c r="X287" s="48" t="s">
        <v>168</v>
      </c>
      <c r="Y287" s="48" t="s">
        <v>168</v>
      </c>
      <c r="Z287" s="48" t="s">
        <v>168</v>
      </c>
      <c r="AA287" s="48" t="s">
        <v>168</v>
      </c>
      <c r="AB287" s="53" t="s">
        <v>169</v>
      </c>
      <c r="AC287" s="53" t="s">
        <v>169</v>
      </c>
      <c r="AD287" s="46" t="s">
        <v>170</v>
      </c>
    </row>
    <row r="288" spans="1:30" x14ac:dyDescent="0.25">
      <c r="A288" s="62" t="s">
        <v>178</v>
      </c>
      <c r="B288" s="48" t="s">
        <v>168</v>
      </c>
      <c r="C288" s="48" t="s">
        <v>168</v>
      </c>
      <c r="D288" s="48" t="s">
        <v>168</v>
      </c>
      <c r="E288" s="48" t="s">
        <v>168</v>
      </c>
      <c r="F288" s="48" t="s">
        <v>168</v>
      </c>
      <c r="G288" s="81" t="s">
        <v>170</v>
      </c>
      <c r="H288" s="48" t="s">
        <v>168</v>
      </c>
      <c r="I288" s="48" t="s">
        <v>168</v>
      </c>
      <c r="J288" s="48" t="s">
        <v>168</v>
      </c>
      <c r="K288" s="48" t="s">
        <v>168</v>
      </c>
      <c r="L288" s="48" t="s">
        <v>168</v>
      </c>
      <c r="M288" s="48" t="s">
        <v>168</v>
      </c>
      <c r="R288" t="s">
        <v>219</v>
      </c>
      <c r="S288" s="53" t="s">
        <v>169</v>
      </c>
      <c r="T288" t="s">
        <v>170</v>
      </c>
      <c r="U288" s="46" t="s">
        <v>170</v>
      </c>
      <c r="V288" s="53" t="s">
        <v>169</v>
      </c>
      <c r="W288" s="53" t="s">
        <v>169</v>
      </c>
      <c r="X288" s="48" t="s">
        <v>168</v>
      </c>
      <c r="Y288" s="53" t="s">
        <v>169</v>
      </c>
      <c r="Z288" s="48" t="s">
        <v>168</v>
      </c>
      <c r="AA288" s="48" t="s">
        <v>168</v>
      </c>
      <c r="AB288" s="53" t="s">
        <v>169</v>
      </c>
      <c r="AC288" s="46" t="s">
        <v>170</v>
      </c>
      <c r="AD288" s="46" t="s">
        <v>170</v>
      </c>
    </row>
    <row r="289" spans="1:30" x14ac:dyDescent="0.25">
      <c r="A289" s="62" t="s">
        <v>179</v>
      </c>
      <c r="B289" s="48" t="s">
        <v>168</v>
      </c>
      <c r="C289" s="48" t="s">
        <v>168</v>
      </c>
      <c r="D289" s="48" t="s">
        <v>168</v>
      </c>
      <c r="E289" s="48" t="s">
        <v>168</v>
      </c>
      <c r="F289" s="48" t="s">
        <v>168</v>
      </c>
      <c r="G289" s="48" t="s">
        <v>168</v>
      </c>
      <c r="H289" s="48" t="s">
        <v>168</v>
      </c>
      <c r="I289" s="48" t="s">
        <v>168</v>
      </c>
      <c r="J289" s="48" t="s">
        <v>168</v>
      </c>
      <c r="K289" s="48" t="s">
        <v>168</v>
      </c>
      <c r="L289" s="48" t="s">
        <v>168</v>
      </c>
      <c r="M289" s="48" t="s">
        <v>168</v>
      </c>
      <c r="R289" t="s">
        <v>220</v>
      </c>
      <c r="S289" s="53" t="s">
        <v>169</v>
      </c>
      <c r="T289" t="s">
        <v>170</v>
      </c>
      <c r="U289" s="53" t="s">
        <v>169</v>
      </c>
      <c r="V289" s="53" t="s">
        <v>169</v>
      </c>
      <c r="W289" s="53" t="s">
        <v>169</v>
      </c>
      <c r="X289" s="46" t="s">
        <v>170</v>
      </c>
      <c r="Y289" s="46" t="s">
        <v>170</v>
      </c>
      <c r="Z289" s="48" t="s">
        <v>168</v>
      </c>
      <c r="AA289" s="53" t="s">
        <v>169</v>
      </c>
      <c r="AB289" s="53" t="s">
        <v>169</v>
      </c>
      <c r="AC289" s="53" t="s">
        <v>169</v>
      </c>
      <c r="AD289" s="53" t="s">
        <v>169</v>
      </c>
    </row>
    <row r="290" spans="1:30" x14ac:dyDescent="0.25">
      <c r="A290" s="62" t="s">
        <v>174</v>
      </c>
      <c r="B290" s="48" t="s">
        <v>168</v>
      </c>
      <c r="C290" s="48" t="s">
        <v>168</v>
      </c>
      <c r="D290" s="48" t="s">
        <v>168</v>
      </c>
      <c r="E290" s="48" t="s">
        <v>168</v>
      </c>
      <c r="F290" s="48" t="s">
        <v>168</v>
      </c>
      <c r="G290" s="48" t="s">
        <v>168</v>
      </c>
      <c r="H290" s="48" t="s">
        <v>168</v>
      </c>
      <c r="I290" s="48" t="s">
        <v>168</v>
      </c>
      <c r="J290" s="48" t="s">
        <v>168</v>
      </c>
      <c r="K290" s="48" t="s">
        <v>168</v>
      </c>
      <c r="L290" s="48" t="s">
        <v>168</v>
      </c>
      <c r="M290" s="48" t="s">
        <v>168</v>
      </c>
      <c r="R290" t="s">
        <v>221</v>
      </c>
      <c r="S290" s="48" t="s">
        <v>168</v>
      </c>
      <c r="T290" t="s">
        <v>169</v>
      </c>
      <c r="U290" s="53" t="s">
        <v>169</v>
      </c>
      <c r="V290" s="53" t="s">
        <v>169</v>
      </c>
      <c r="W290" s="46" t="s">
        <v>170</v>
      </c>
      <c r="X290" s="46" t="s">
        <v>170</v>
      </c>
      <c r="Y290" s="53" t="s">
        <v>169</v>
      </c>
      <c r="Z290" s="53" t="s">
        <v>169</v>
      </c>
      <c r="AA290" s="48" t="s">
        <v>168</v>
      </c>
      <c r="AB290" s="48" t="s">
        <v>168</v>
      </c>
      <c r="AC290" s="53" t="s">
        <v>169</v>
      </c>
      <c r="AD290" s="48" t="s">
        <v>168</v>
      </c>
    </row>
    <row r="291" spans="1:30" x14ac:dyDescent="0.25">
      <c r="A291" s="62" t="s">
        <v>175</v>
      </c>
      <c r="B291" s="48" t="s">
        <v>168</v>
      </c>
      <c r="C291" s="48" t="s">
        <v>168</v>
      </c>
      <c r="D291" s="48" t="s">
        <v>168</v>
      </c>
      <c r="E291" s="48" t="s">
        <v>168</v>
      </c>
      <c r="F291" s="48" t="s">
        <v>168</v>
      </c>
      <c r="G291" s="48" t="s">
        <v>168</v>
      </c>
      <c r="H291" s="48" t="s">
        <v>168</v>
      </c>
      <c r="I291" s="53" t="s">
        <v>169</v>
      </c>
      <c r="J291" s="53" t="s">
        <v>169</v>
      </c>
      <c r="K291" s="53" t="s">
        <v>169</v>
      </c>
      <c r="L291" s="48" t="s">
        <v>168</v>
      </c>
      <c r="M291" s="48" t="s">
        <v>168</v>
      </c>
      <c r="R291" t="s">
        <v>261</v>
      </c>
      <c r="S291" s="53" t="s">
        <v>169</v>
      </c>
      <c r="T291" t="s">
        <v>170</v>
      </c>
      <c r="U291" s="53" t="s">
        <v>169</v>
      </c>
      <c r="V291" s="53" t="s">
        <v>169</v>
      </c>
      <c r="W291" s="46" t="s">
        <v>170</v>
      </c>
      <c r="X291" s="48" t="s">
        <v>168</v>
      </c>
      <c r="Y291" s="48" t="s">
        <v>168</v>
      </c>
      <c r="Z291" s="48" t="s">
        <v>168</v>
      </c>
      <c r="AA291" s="48" t="s">
        <v>168</v>
      </c>
      <c r="AB291" s="53" t="s">
        <v>169</v>
      </c>
      <c r="AC291" s="53" t="s">
        <v>169</v>
      </c>
      <c r="AD291" s="53" t="s">
        <v>169</v>
      </c>
    </row>
    <row r="292" spans="1:30" x14ac:dyDescent="0.25">
      <c r="A292" s="62" t="s">
        <v>213</v>
      </c>
      <c r="B292" s="48" t="s">
        <v>168</v>
      </c>
      <c r="C292" s="48" t="s">
        <v>168</v>
      </c>
      <c r="D292" s="48" t="s">
        <v>168</v>
      </c>
      <c r="E292" s="48" t="s">
        <v>168</v>
      </c>
      <c r="F292" s="48" t="s">
        <v>168</v>
      </c>
      <c r="G292" s="48" t="s">
        <v>168</v>
      </c>
      <c r="H292" s="48" t="s">
        <v>168</v>
      </c>
      <c r="I292" s="48" t="s">
        <v>168</v>
      </c>
      <c r="J292" s="48" t="s">
        <v>168</v>
      </c>
      <c r="K292" s="48" t="s">
        <v>168</v>
      </c>
      <c r="L292" s="48" t="s">
        <v>168</v>
      </c>
      <c r="M292" s="48" t="s">
        <v>168</v>
      </c>
      <c r="R292" t="s">
        <v>262</v>
      </c>
      <c r="S292" s="48" t="s">
        <v>168</v>
      </c>
      <c r="T292" t="s">
        <v>169</v>
      </c>
      <c r="U292" s="53" t="s">
        <v>169</v>
      </c>
      <c r="V292" s="53" t="s">
        <v>169</v>
      </c>
      <c r="W292" s="46" t="s">
        <v>170</v>
      </c>
      <c r="X292" s="46" t="s">
        <v>170</v>
      </c>
      <c r="Y292" s="46" t="s">
        <v>170</v>
      </c>
      <c r="Z292" s="53" t="s">
        <v>169</v>
      </c>
      <c r="AA292" s="48" t="s">
        <v>168</v>
      </c>
      <c r="AB292" s="48" t="s">
        <v>168</v>
      </c>
      <c r="AC292" s="48" t="s">
        <v>168</v>
      </c>
      <c r="AD292" s="48" t="s">
        <v>168</v>
      </c>
    </row>
    <row r="293" spans="1:30" x14ac:dyDescent="0.25">
      <c r="A293" s="62" t="s">
        <v>214</v>
      </c>
      <c r="B293" s="48" t="s">
        <v>168</v>
      </c>
      <c r="C293" s="48" t="s">
        <v>168</v>
      </c>
      <c r="D293" s="48" t="s">
        <v>168</v>
      </c>
      <c r="E293" s="48" t="s">
        <v>168</v>
      </c>
      <c r="F293" s="48" t="s">
        <v>168</v>
      </c>
      <c r="G293" s="48" t="s">
        <v>168</v>
      </c>
      <c r="H293" s="48" t="s">
        <v>168</v>
      </c>
      <c r="I293" s="48" t="s">
        <v>168</v>
      </c>
      <c r="J293" s="48" t="s">
        <v>168</v>
      </c>
      <c r="K293" s="48" t="s">
        <v>168</v>
      </c>
      <c r="L293" s="48" t="s">
        <v>168</v>
      </c>
      <c r="M293" s="48" t="s">
        <v>168</v>
      </c>
    </row>
    <row r="296" spans="1:30" x14ac:dyDescent="0.25">
      <c r="A296" s="20" t="s">
        <v>303</v>
      </c>
      <c r="R296" s="20" t="s">
        <v>302</v>
      </c>
    </row>
    <row r="297" spans="1:30" x14ac:dyDescent="0.25">
      <c r="A297" s="62" t="s">
        <v>171</v>
      </c>
      <c r="B297" s="48" t="s">
        <v>168</v>
      </c>
      <c r="C297" s="48" t="s">
        <v>168</v>
      </c>
      <c r="D297" s="48" t="s">
        <v>168</v>
      </c>
      <c r="E297" s="48" t="s">
        <v>168</v>
      </c>
      <c r="F297" s="48" t="s">
        <v>168</v>
      </c>
      <c r="G297" s="48" t="s">
        <v>168</v>
      </c>
      <c r="H297" s="48" t="s">
        <v>168</v>
      </c>
      <c r="I297" s="48" t="s">
        <v>168</v>
      </c>
      <c r="J297" s="48" t="s">
        <v>168</v>
      </c>
      <c r="K297" s="48" t="s">
        <v>168</v>
      </c>
      <c r="L297" s="48" t="s">
        <v>168</v>
      </c>
      <c r="M297" s="48" t="s">
        <v>168</v>
      </c>
      <c r="R297" t="s">
        <v>263</v>
      </c>
      <c r="S297" s="46" t="s">
        <v>170</v>
      </c>
      <c r="T297" t="s">
        <v>169</v>
      </c>
      <c r="U297" s="53" t="s">
        <v>169</v>
      </c>
      <c r="V297" s="46" t="s">
        <v>170</v>
      </c>
      <c r="W297" s="46" t="s">
        <v>170</v>
      </c>
      <c r="X297" s="46" t="s">
        <v>170</v>
      </c>
      <c r="Y297" s="46" t="s">
        <v>170</v>
      </c>
      <c r="Z297" s="46" t="s">
        <v>170</v>
      </c>
      <c r="AA297" s="46" t="s">
        <v>170</v>
      </c>
      <c r="AB297" s="46" t="s">
        <v>170</v>
      </c>
      <c r="AC297" s="46" t="s">
        <v>170</v>
      </c>
      <c r="AD297" s="46" t="s">
        <v>170</v>
      </c>
    </row>
    <row r="298" spans="1:30" x14ac:dyDescent="0.25">
      <c r="A298" s="62" t="s">
        <v>172</v>
      </c>
      <c r="B298" s="48" t="s">
        <v>168</v>
      </c>
      <c r="C298" s="48" t="s">
        <v>168</v>
      </c>
      <c r="D298" s="48" t="s">
        <v>168</v>
      </c>
      <c r="E298" s="48" t="s">
        <v>168</v>
      </c>
      <c r="F298" s="48" t="s">
        <v>168</v>
      </c>
      <c r="G298" s="48" t="s">
        <v>168</v>
      </c>
      <c r="H298" s="48" t="s">
        <v>168</v>
      </c>
      <c r="I298" s="48" t="s">
        <v>168</v>
      </c>
      <c r="J298" s="53" t="s">
        <v>169</v>
      </c>
      <c r="K298" s="48" t="s">
        <v>168</v>
      </c>
      <c r="L298" s="48" t="s">
        <v>168</v>
      </c>
      <c r="M298" s="48" t="s">
        <v>168</v>
      </c>
      <c r="R298" t="s">
        <v>215</v>
      </c>
      <c r="S298" s="46" t="s">
        <v>170</v>
      </c>
      <c r="T298" t="s">
        <v>170</v>
      </c>
      <c r="U298" s="53" t="s">
        <v>169</v>
      </c>
      <c r="V298" s="46" t="s">
        <v>170</v>
      </c>
      <c r="W298" s="46" t="s">
        <v>170</v>
      </c>
      <c r="X298" s="46" t="s">
        <v>170</v>
      </c>
      <c r="Y298" s="46" t="s">
        <v>170</v>
      </c>
      <c r="Z298" s="46" t="s">
        <v>170</v>
      </c>
      <c r="AA298" s="46" t="s">
        <v>170</v>
      </c>
      <c r="AB298" s="46" t="s">
        <v>170</v>
      </c>
      <c r="AC298" s="46" t="s">
        <v>170</v>
      </c>
      <c r="AD298" s="46" t="s">
        <v>170</v>
      </c>
    </row>
    <row r="299" spans="1:30" x14ac:dyDescent="0.25">
      <c r="A299" s="62" t="s">
        <v>173</v>
      </c>
      <c r="B299" s="48" t="s">
        <v>168</v>
      </c>
      <c r="C299" s="48" t="s">
        <v>168</v>
      </c>
      <c r="D299" s="48" t="s">
        <v>168</v>
      </c>
      <c r="E299" s="48" t="s">
        <v>168</v>
      </c>
      <c r="F299" s="48" t="s">
        <v>168</v>
      </c>
      <c r="G299" s="48" t="s">
        <v>168</v>
      </c>
      <c r="H299" s="48" t="s">
        <v>168</v>
      </c>
      <c r="I299" s="48" t="s">
        <v>168</v>
      </c>
      <c r="J299" s="48" t="s">
        <v>168</v>
      </c>
      <c r="K299" s="48" t="s">
        <v>168</v>
      </c>
      <c r="L299" s="48" t="s">
        <v>168</v>
      </c>
      <c r="M299" s="48" t="s">
        <v>168</v>
      </c>
      <c r="R299" t="s">
        <v>216</v>
      </c>
      <c r="S299" s="46" t="s">
        <v>170</v>
      </c>
      <c r="T299" t="s">
        <v>169</v>
      </c>
      <c r="U299" s="53" t="s">
        <v>169</v>
      </c>
      <c r="V299" s="53" t="s">
        <v>169</v>
      </c>
      <c r="W299" s="46" t="s">
        <v>170</v>
      </c>
      <c r="X299" s="46" t="s">
        <v>170</v>
      </c>
      <c r="Y299" s="46" t="s">
        <v>170</v>
      </c>
      <c r="Z299" s="46" t="s">
        <v>170</v>
      </c>
      <c r="AA299" s="46" t="s">
        <v>170</v>
      </c>
      <c r="AB299" s="46" t="s">
        <v>170</v>
      </c>
      <c r="AC299" s="46" t="s">
        <v>170</v>
      </c>
      <c r="AD299" s="53" t="s">
        <v>169</v>
      </c>
    </row>
    <row r="300" spans="1:30" x14ac:dyDescent="0.25">
      <c r="A300" s="62" t="s">
        <v>176</v>
      </c>
      <c r="B300" s="48" t="s">
        <v>168</v>
      </c>
      <c r="C300" s="48" t="s">
        <v>168</v>
      </c>
      <c r="D300" s="48" t="s">
        <v>168</v>
      </c>
      <c r="E300" s="48" t="s">
        <v>168</v>
      </c>
      <c r="F300" s="48" t="s">
        <v>168</v>
      </c>
      <c r="G300" s="48" t="s">
        <v>168</v>
      </c>
      <c r="H300" s="48" t="s">
        <v>168</v>
      </c>
      <c r="I300" s="48" t="s">
        <v>168</v>
      </c>
      <c r="J300" s="48" t="s">
        <v>168</v>
      </c>
      <c r="K300" s="48" t="s">
        <v>168</v>
      </c>
      <c r="L300" s="48" t="s">
        <v>168</v>
      </c>
      <c r="M300" s="48" t="s">
        <v>168</v>
      </c>
      <c r="R300" t="s">
        <v>217</v>
      </c>
      <c r="S300" s="48" t="s">
        <v>168</v>
      </c>
      <c r="T300" s="48" t="s">
        <v>168</v>
      </c>
      <c r="U300" s="48" t="s">
        <v>168</v>
      </c>
      <c r="V300" s="48" t="s">
        <v>168</v>
      </c>
      <c r="W300" s="53" t="s">
        <v>169</v>
      </c>
      <c r="X300" s="46" t="s">
        <v>170</v>
      </c>
      <c r="Y300" s="46" t="s">
        <v>170</v>
      </c>
      <c r="Z300" s="53" t="s">
        <v>169</v>
      </c>
      <c r="AA300" s="80" t="s">
        <v>170</v>
      </c>
      <c r="AB300" s="48" t="s">
        <v>168</v>
      </c>
      <c r="AC300" s="48" t="s">
        <v>168</v>
      </c>
      <c r="AD300" s="48" t="s">
        <v>168</v>
      </c>
    </row>
    <row r="301" spans="1:30" x14ac:dyDescent="0.25">
      <c r="A301" s="62" t="s">
        <v>177</v>
      </c>
      <c r="B301" s="48" t="s">
        <v>168</v>
      </c>
      <c r="C301" s="53" t="s">
        <v>169</v>
      </c>
      <c r="D301" s="48" t="s">
        <v>168</v>
      </c>
      <c r="E301" s="53" t="s">
        <v>169</v>
      </c>
      <c r="F301" s="46" t="s">
        <v>170</v>
      </c>
      <c r="G301" s="46" t="s">
        <v>170</v>
      </c>
      <c r="H301" s="46" t="s">
        <v>170</v>
      </c>
      <c r="I301" s="46" t="s">
        <v>170</v>
      </c>
      <c r="J301" s="46" t="s">
        <v>170</v>
      </c>
      <c r="K301" s="46" t="s">
        <v>170</v>
      </c>
      <c r="L301" s="46" t="s">
        <v>170</v>
      </c>
      <c r="M301" s="53" t="s">
        <v>169</v>
      </c>
      <c r="R301" t="s">
        <v>218</v>
      </c>
      <c r="S301" s="48" t="s">
        <v>168</v>
      </c>
      <c r="T301" s="48" t="s">
        <v>169</v>
      </c>
      <c r="U301" s="48" t="s">
        <v>168</v>
      </c>
      <c r="V301" s="48" t="s">
        <v>168</v>
      </c>
      <c r="W301" s="48" t="s">
        <v>168</v>
      </c>
      <c r="X301" s="48" t="s">
        <v>168</v>
      </c>
      <c r="Y301" s="48" t="s">
        <v>168</v>
      </c>
      <c r="Z301" s="48" t="s">
        <v>168</v>
      </c>
      <c r="AA301" s="48" t="s">
        <v>168</v>
      </c>
      <c r="AB301" s="53" t="s">
        <v>169</v>
      </c>
      <c r="AC301" s="48" t="s">
        <v>168</v>
      </c>
      <c r="AD301" s="48" t="s">
        <v>168</v>
      </c>
    </row>
    <row r="302" spans="1:30" x14ac:dyDescent="0.25">
      <c r="A302" s="62" t="s">
        <v>178</v>
      </c>
      <c r="B302" s="48" t="s">
        <v>168</v>
      </c>
      <c r="C302" s="48" t="s">
        <v>168</v>
      </c>
      <c r="D302" s="48" t="s">
        <v>168</v>
      </c>
      <c r="E302" s="48" t="s">
        <v>168</v>
      </c>
      <c r="F302" s="46" t="s">
        <v>170</v>
      </c>
      <c r="G302" s="46" t="s">
        <v>170</v>
      </c>
      <c r="H302" s="46" t="s">
        <v>170</v>
      </c>
      <c r="I302" s="46" t="s">
        <v>170</v>
      </c>
      <c r="J302" s="46" t="s">
        <v>170</v>
      </c>
      <c r="K302" s="46" t="s">
        <v>170</v>
      </c>
      <c r="L302" s="46" t="s">
        <v>170</v>
      </c>
      <c r="M302" s="53" t="s">
        <v>169</v>
      </c>
      <c r="R302" t="s">
        <v>219</v>
      </c>
      <c r="S302" s="53" t="s">
        <v>169</v>
      </c>
      <c r="T302" t="s">
        <v>169</v>
      </c>
      <c r="U302" s="48" t="s">
        <v>168</v>
      </c>
      <c r="V302" s="53" t="s">
        <v>169</v>
      </c>
      <c r="W302" s="80" t="s">
        <v>170</v>
      </c>
      <c r="X302" s="53" t="s">
        <v>169</v>
      </c>
      <c r="Y302" s="80" t="s">
        <v>170</v>
      </c>
      <c r="Z302" s="80" t="s">
        <v>170</v>
      </c>
      <c r="AA302" s="80" t="s">
        <v>170</v>
      </c>
      <c r="AB302" s="80" t="s">
        <v>170</v>
      </c>
      <c r="AC302" s="53" t="s">
        <v>169</v>
      </c>
      <c r="AD302" s="80" t="s">
        <v>170</v>
      </c>
    </row>
    <row r="303" spans="1:30" x14ac:dyDescent="0.25">
      <c r="A303" s="62" t="s">
        <v>179</v>
      </c>
      <c r="B303" s="48" t="s">
        <v>168</v>
      </c>
      <c r="C303" s="48" t="s">
        <v>168</v>
      </c>
      <c r="D303" s="48" t="s">
        <v>168</v>
      </c>
      <c r="E303" s="48" t="s">
        <v>168</v>
      </c>
      <c r="F303" s="46" t="s">
        <v>170</v>
      </c>
      <c r="G303" s="46" t="s">
        <v>170</v>
      </c>
      <c r="H303" s="46" t="s">
        <v>170</v>
      </c>
      <c r="I303" s="46" t="s">
        <v>170</v>
      </c>
      <c r="J303" s="46" t="s">
        <v>170</v>
      </c>
      <c r="K303" s="53" t="s">
        <v>169</v>
      </c>
      <c r="L303" s="46" t="s">
        <v>170</v>
      </c>
      <c r="M303" s="48" t="s">
        <v>168</v>
      </c>
      <c r="R303" t="s">
        <v>220</v>
      </c>
      <c r="S303" s="46" t="s">
        <v>170</v>
      </c>
      <c r="T303" t="s">
        <v>169</v>
      </c>
      <c r="U303" s="48" t="s">
        <v>168</v>
      </c>
      <c r="V303" s="46" t="s">
        <v>170</v>
      </c>
      <c r="W303" s="46" t="s">
        <v>170</v>
      </c>
      <c r="X303" s="46" t="s">
        <v>170</v>
      </c>
      <c r="Y303" s="46" t="s">
        <v>170</v>
      </c>
      <c r="Z303" s="46" t="s">
        <v>170</v>
      </c>
      <c r="AA303" s="46" t="s">
        <v>170</v>
      </c>
      <c r="AB303" s="46" t="s">
        <v>170</v>
      </c>
      <c r="AC303" s="46" t="s">
        <v>170</v>
      </c>
      <c r="AD303" s="46" t="s">
        <v>170</v>
      </c>
    </row>
    <row r="304" spans="1:30" x14ac:dyDescent="0.25">
      <c r="A304" s="62" t="s">
        <v>174</v>
      </c>
      <c r="B304" s="48" t="s">
        <v>168</v>
      </c>
      <c r="C304" s="48" t="s">
        <v>168</v>
      </c>
      <c r="D304" s="48" t="s">
        <v>168</v>
      </c>
      <c r="E304" s="48" t="s">
        <v>168</v>
      </c>
      <c r="F304" s="48" t="s">
        <v>168</v>
      </c>
      <c r="G304" s="48" t="s">
        <v>168</v>
      </c>
      <c r="H304" s="48" t="s">
        <v>168</v>
      </c>
      <c r="I304" s="48" t="s">
        <v>168</v>
      </c>
      <c r="J304" s="48" t="s">
        <v>168</v>
      </c>
      <c r="K304" s="48" t="s">
        <v>168</v>
      </c>
      <c r="L304" s="48" t="s">
        <v>168</v>
      </c>
      <c r="M304" s="48" t="s">
        <v>168</v>
      </c>
      <c r="R304" t="s">
        <v>221</v>
      </c>
      <c r="S304" s="46" t="s">
        <v>170</v>
      </c>
      <c r="T304" t="s">
        <v>170</v>
      </c>
      <c r="U304" s="53" t="s">
        <v>169</v>
      </c>
      <c r="V304" s="53" t="s">
        <v>169</v>
      </c>
      <c r="W304" s="46" t="s">
        <v>170</v>
      </c>
      <c r="X304" s="46" t="s">
        <v>170</v>
      </c>
      <c r="Y304" s="46" t="s">
        <v>170</v>
      </c>
      <c r="Z304" s="46" t="s">
        <v>170</v>
      </c>
      <c r="AA304" s="46" t="s">
        <v>170</v>
      </c>
      <c r="AB304" s="46" t="s">
        <v>170</v>
      </c>
      <c r="AC304" s="46" t="s">
        <v>170</v>
      </c>
      <c r="AD304" s="46" t="s">
        <v>170</v>
      </c>
    </row>
    <row r="305" spans="1:30" x14ac:dyDescent="0.25">
      <c r="A305" s="62" t="s">
        <v>175</v>
      </c>
      <c r="B305" s="48" t="s">
        <v>168</v>
      </c>
      <c r="C305" s="48" t="s">
        <v>168</v>
      </c>
      <c r="D305" s="53" t="s">
        <v>170</v>
      </c>
      <c r="E305" s="48" t="s">
        <v>168</v>
      </c>
      <c r="F305" s="46" t="s">
        <v>170</v>
      </c>
      <c r="G305" s="53" t="s">
        <v>169</v>
      </c>
      <c r="H305" s="48" t="s">
        <v>168</v>
      </c>
      <c r="I305" s="48" t="s">
        <v>168</v>
      </c>
      <c r="J305" s="53" t="s">
        <v>169</v>
      </c>
      <c r="K305" s="46" t="s">
        <v>170</v>
      </c>
      <c r="L305" s="53" t="s">
        <v>169</v>
      </c>
      <c r="M305" s="53" t="s">
        <v>169</v>
      </c>
      <c r="R305" t="s">
        <v>261</v>
      </c>
      <c r="S305" s="48" t="s">
        <v>168</v>
      </c>
      <c r="T305" s="48" t="s">
        <v>169</v>
      </c>
      <c r="U305" s="48" t="s">
        <v>168</v>
      </c>
      <c r="V305" s="48" t="s">
        <v>168</v>
      </c>
      <c r="W305" s="48" t="s">
        <v>168</v>
      </c>
      <c r="X305" s="48" t="s">
        <v>168</v>
      </c>
      <c r="Y305" s="48" t="s">
        <v>168</v>
      </c>
      <c r="Z305" s="48" t="s">
        <v>168</v>
      </c>
      <c r="AA305" s="48" t="s">
        <v>168</v>
      </c>
      <c r="AB305" s="48" t="s">
        <v>168</v>
      </c>
      <c r="AC305" s="48" t="s">
        <v>168</v>
      </c>
      <c r="AD305" s="48" t="s">
        <v>168</v>
      </c>
    </row>
    <row r="306" spans="1:30" x14ac:dyDescent="0.25">
      <c r="A306" s="62" t="s">
        <v>213</v>
      </c>
      <c r="B306" s="48" t="s">
        <v>168</v>
      </c>
      <c r="C306" s="48" t="s">
        <v>168</v>
      </c>
      <c r="D306" s="48" t="s">
        <v>168</v>
      </c>
      <c r="E306" s="48" t="s">
        <v>168</v>
      </c>
      <c r="F306" s="48" t="s">
        <v>168</v>
      </c>
      <c r="G306" s="48" t="s">
        <v>168</v>
      </c>
      <c r="H306" s="48" t="s">
        <v>168</v>
      </c>
      <c r="I306" s="48" t="s">
        <v>168</v>
      </c>
      <c r="J306" s="48" t="s">
        <v>168</v>
      </c>
      <c r="K306" s="48" t="s">
        <v>168</v>
      </c>
      <c r="L306" s="48" t="s">
        <v>168</v>
      </c>
      <c r="M306" s="48" t="s">
        <v>168</v>
      </c>
      <c r="R306" t="s">
        <v>262</v>
      </c>
      <c r="S306" s="46" t="s">
        <v>170</v>
      </c>
      <c r="T306" t="s">
        <v>169</v>
      </c>
      <c r="U306" s="53" t="s">
        <v>169</v>
      </c>
      <c r="V306" s="46" t="s">
        <v>170</v>
      </c>
      <c r="W306" s="46" t="s">
        <v>170</v>
      </c>
      <c r="X306" s="46" t="s">
        <v>170</v>
      </c>
      <c r="Y306" s="46" t="s">
        <v>170</v>
      </c>
      <c r="Z306" s="46" t="s">
        <v>170</v>
      </c>
      <c r="AA306" s="46" t="s">
        <v>170</v>
      </c>
      <c r="AB306" s="46" t="s">
        <v>170</v>
      </c>
      <c r="AC306" s="46" t="s">
        <v>170</v>
      </c>
      <c r="AD306" s="46" t="s">
        <v>170</v>
      </c>
    </row>
    <row r="307" spans="1:30" x14ac:dyDescent="0.25">
      <c r="A307" s="62" t="s">
        <v>214</v>
      </c>
      <c r="B307" s="48" t="s">
        <v>168</v>
      </c>
      <c r="C307" s="48" t="s">
        <v>168</v>
      </c>
      <c r="D307" s="48" t="s">
        <v>168</v>
      </c>
      <c r="E307" s="48" t="s">
        <v>168</v>
      </c>
      <c r="F307" s="48" t="s">
        <v>168</v>
      </c>
      <c r="G307" s="48" t="s">
        <v>168</v>
      </c>
      <c r="H307" s="48" t="s">
        <v>168</v>
      </c>
      <c r="I307" s="48" t="s">
        <v>168</v>
      </c>
      <c r="J307" s="48" t="s">
        <v>168</v>
      </c>
      <c r="K307" s="48" t="s">
        <v>168</v>
      </c>
      <c r="L307" s="48" t="s">
        <v>168</v>
      </c>
      <c r="M307" s="48" t="s">
        <v>168</v>
      </c>
    </row>
    <row r="310" spans="1:30" x14ac:dyDescent="0.25">
      <c r="A310" s="20" t="s">
        <v>304</v>
      </c>
      <c r="R310" s="20" t="s">
        <v>305</v>
      </c>
    </row>
    <row r="311" spans="1:30" x14ac:dyDescent="0.25">
      <c r="A311" s="62" t="s">
        <v>171</v>
      </c>
      <c r="B311" s="48" t="s">
        <v>168</v>
      </c>
      <c r="C311" s="48" t="s">
        <v>168</v>
      </c>
      <c r="D311" s="48" t="s">
        <v>168</v>
      </c>
      <c r="E311" s="48" t="s">
        <v>168</v>
      </c>
      <c r="F311" s="48" t="s">
        <v>168</v>
      </c>
      <c r="G311" s="48" t="s">
        <v>168</v>
      </c>
      <c r="H311" s="48" t="s">
        <v>168</v>
      </c>
      <c r="I311" s="48" t="s">
        <v>168</v>
      </c>
      <c r="J311" s="48" t="s">
        <v>168</v>
      </c>
      <c r="K311" s="48" t="s">
        <v>168</v>
      </c>
      <c r="L311" s="48" t="s">
        <v>168</v>
      </c>
      <c r="M311" s="48" t="s">
        <v>168</v>
      </c>
      <c r="R311" t="s">
        <v>263</v>
      </c>
      <c r="S311" s="48" t="s">
        <v>168</v>
      </c>
      <c r="T311" t="s">
        <v>168</v>
      </c>
      <c r="U311" s="48" t="s">
        <v>168</v>
      </c>
      <c r="V311" s="48" t="s">
        <v>168</v>
      </c>
      <c r="W311" s="48" t="s">
        <v>168</v>
      </c>
      <c r="X311" s="53" t="s">
        <v>169</v>
      </c>
      <c r="Y311" s="48" t="s">
        <v>168</v>
      </c>
      <c r="Z311" s="48" t="s">
        <v>168</v>
      </c>
      <c r="AA311" s="48" t="s">
        <v>168</v>
      </c>
      <c r="AB311" s="48" t="s">
        <v>168</v>
      </c>
      <c r="AC311" s="48" t="s">
        <v>168</v>
      </c>
      <c r="AD311" s="48" t="s">
        <v>168</v>
      </c>
    </row>
    <row r="312" spans="1:30" x14ac:dyDescent="0.25">
      <c r="A312" s="62" t="s">
        <v>172</v>
      </c>
      <c r="B312" s="48" t="s">
        <v>168</v>
      </c>
      <c r="C312" s="48" t="s">
        <v>168</v>
      </c>
      <c r="D312" s="48" t="s">
        <v>168</v>
      </c>
      <c r="E312" s="48" t="s">
        <v>168</v>
      </c>
      <c r="F312" s="48" t="s">
        <v>168</v>
      </c>
      <c r="G312" s="48" t="s">
        <v>168</v>
      </c>
      <c r="H312" s="48" t="s">
        <v>168</v>
      </c>
      <c r="I312" s="48" t="s">
        <v>168</v>
      </c>
      <c r="J312" s="48" t="s">
        <v>168</v>
      </c>
      <c r="K312" s="48" t="s">
        <v>168</v>
      </c>
      <c r="L312" s="48" t="s">
        <v>168</v>
      </c>
      <c r="M312" s="53" t="s">
        <v>169</v>
      </c>
      <c r="R312" t="s">
        <v>215</v>
      </c>
      <c r="S312" s="48" t="s">
        <v>168</v>
      </c>
      <c r="T312" t="s">
        <v>168</v>
      </c>
      <c r="U312" s="48" t="s">
        <v>168</v>
      </c>
      <c r="V312" s="48" t="s">
        <v>168</v>
      </c>
      <c r="W312" s="48" t="s">
        <v>168</v>
      </c>
      <c r="X312" s="48" t="s">
        <v>168</v>
      </c>
      <c r="Y312" s="48" t="s">
        <v>168</v>
      </c>
      <c r="Z312" s="48" t="s">
        <v>168</v>
      </c>
      <c r="AA312" s="48" t="s">
        <v>168</v>
      </c>
      <c r="AB312" s="48" t="s">
        <v>168</v>
      </c>
      <c r="AC312" s="48" t="s">
        <v>168</v>
      </c>
      <c r="AD312" s="48" t="s">
        <v>168</v>
      </c>
    </row>
    <row r="313" spans="1:30" x14ac:dyDescent="0.25">
      <c r="A313" s="62" t="s">
        <v>173</v>
      </c>
      <c r="B313" s="48" t="s">
        <v>168</v>
      </c>
      <c r="C313" s="48" t="s">
        <v>168</v>
      </c>
      <c r="D313" s="48" t="s">
        <v>168</v>
      </c>
      <c r="E313" s="48" t="s">
        <v>168</v>
      </c>
      <c r="F313" s="48" t="s">
        <v>168</v>
      </c>
      <c r="G313" s="48" t="s">
        <v>168</v>
      </c>
      <c r="H313" s="48" t="s">
        <v>168</v>
      </c>
      <c r="I313" s="48" t="s">
        <v>168</v>
      </c>
      <c r="J313" s="48" t="s">
        <v>168</v>
      </c>
      <c r="K313" s="48" t="s">
        <v>168</v>
      </c>
      <c r="L313" s="48" t="s">
        <v>168</v>
      </c>
      <c r="M313" s="48" t="s">
        <v>168</v>
      </c>
      <c r="R313" t="s">
        <v>216</v>
      </c>
      <c r="S313" s="48" t="s">
        <v>168</v>
      </c>
      <c r="T313" t="s">
        <v>168</v>
      </c>
      <c r="U313" s="48" t="s">
        <v>168</v>
      </c>
      <c r="V313" s="53" t="s">
        <v>169</v>
      </c>
      <c r="W313" s="48" t="s">
        <v>168</v>
      </c>
      <c r="X313" s="48" t="s">
        <v>168</v>
      </c>
      <c r="Y313" s="48" t="s">
        <v>168</v>
      </c>
      <c r="Z313" s="48" t="s">
        <v>168</v>
      </c>
      <c r="AA313" s="48" t="s">
        <v>168</v>
      </c>
      <c r="AB313" s="48" t="s">
        <v>168</v>
      </c>
      <c r="AC313" s="48" t="s">
        <v>168</v>
      </c>
      <c r="AD313" s="48" t="s">
        <v>168</v>
      </c>
    </row>
    <row r="314" spans="1:30" x14ac:dyDescent="0.25">
      <c r="A314" s="62" t="s">
        <v>176</v>
      </c>
      <c r="B314" s="48" t="s">
        <v>168</v>
      </c>
      <c r="C314" s="48" t="s">
        <v>168</v>
      </c>
      <c r="D314" s="48" t="s">
        <v>168</v>
      </c>
      <c r="E314" s="48" t="s">
        <v>168</v>
      </c>
      <c r="F314" s="48" t="s">
        <v>168</v>
      </c>
      <c r="G314" s="48" t="s">
        <v>168</v>
      </c>
      <c r="H314" s="48" t="s">
        <v>168</v>
      </c>
      <c r="I314" s="48" t="s">
        <v>168</v>
      </c>
      <c r="J314" s="48" t="s">
        <v>168</v>
      </c>
      <c r="K314" s="48" t="s">
        <v>168</v>
      </c>
      <c r="L314" s="48" t="s">
        <v>168</v>
      </c>
      <c r="M314" s="48" t="s">
        <v>168</v>
      </c>
      <c r="R314" t="s">
        <v>217</v>
      </c>
      <c r="S314" s="48" t="s">
        <v>168</v>
      </c>
      <c r="T314" t="s">
        <v>169</v>
      </c>
      <c r="U314" s="53" t="s">
        <v>169</v>
      </c>
      <c r="V314" s="53" t="s">
        <v>169</v>
      </c>
      <c r="W314" s="48" t="s">
        <v>168</v>
      </c>
      <c r="X314" s="48" t="s">
        <v>168</v>
      </c>
      <c r="Y314" s="48" t="s">
        <v>168</v>
      </c>
      <c r="Z314" s="48" t="s">
        <v>168</v>
      </c>
      <c r="AA314" s="48" t="s">
        <v>168</v>
      </c>
      <c r="AB314" s="48" t="s">
        <v>168</v>
      </c>
      <c r="AC314" s="53" t="s">
        <v>169</v>
      </c>
      <c r="AD314" s="48" t="s">
        <v>168</v>
      </c>
    </row>
    <row r="315" spans="1:30" x14ac:dyDescent="0.25">
      <c r="A315" s="62" t="s">
        <v>177</v>
      </c>
      <c r="B315" s="48" t="s">
        <v>168</v>
      </c>
      <c r="C315" s="48" t="s">
        <v>168</v>
      </c>
      <c r="D315" s="48" t="s">
        <v>168</v>
      </c>
      <c r="E315" s="46" t="s">
        <v>170</v>
      </c>
      <c r="F315" s="48" t="s">
        <v>168</v>
      </c>
      <c r="G315" s="48" t="s">
        <v>168</v>
      </c>
      <c r="H315" s="48" t="s">
        <v>168</v>
      </c>
      <c r="I315" s="48" t="s">
        <v>168</v>
      </c>
      <c r="J315" s="53" t="s">
        <v>169</v>
      </c>
      <c r="K315" s="48" t="s">
        <v>168</v>
      </c>
      <c r="L315" s="48" t="s">
        <v>168</v>
      </c>
      <c r="M315" s="48" t="s">
        <v>168</v>
      </c>
      <c r="R315" t="s">
        <v>218</v>
      </c>
      <c r="S315" s="48" t="s">
        <v>168</v>
      </c>
      <c r="T315" t="s">
        <v>168</v>
      </c>
      <c r="U315" s="53" t="s">
        <v>169</v>
      </c>
      <c r="V315" s="46" t="s">
        <v>170</v>
      </c>
      <c r="W315" s="48" t="s">
        <v>168</v>
      </c>
      <c r="X315" s="48" t="s">
        <v>168</v>
      </c>
      <c r="Y315" s="48" t="s">
        <v>168</v>
      </c>
      <c r="Z315" s="48" t="s">
        <v>168</v>
      </c>
      <c r="AA315" s="53" t="s">
        <v>169</v>
      </c>
      <c r="AB315" s="48" t="s">
        <v>168</v>
      </c>
      <c r="AC315" s="48" t="s">
        <v>168</v>
      </c>
      <c r="AD315" s="48" t="s">
        <v>168</v>
      </c>
    </row>
    <row r="316" spans="1:30" x14ac:dyDescent="0.25">
      <c r="A316" s="62" t="s">
        <v>178</v>
      </c>
      <c r="B316" s="53" t="s">
        <v>169</v>
      </c>
      <c r="C316" s="48" t="s">
        <v>168</v>
      </c>
      <c r="D316" s="48" t="s">
        <v>168</v>
      </c>
      <c r="E316" s="46" t="s">
        <v>170</v>
      </c>
      <c r="F316" s="48" t="s">
        <v>168</v>
      </c>
      <c r="G316" s="48" t="s">
        <v>168</v>
      </c>
      <c r="H316" s="48" t="s">
        <v>168</v>
      </c>
      <c r="I316" s="48" t="s">
        <v>168</v>
      </c>
      <c r="J316" s="48" t="s">
        <v>168</v>
      </c>
      <c r="K316" s="48" t="s">
        <v>168</v>
      </c>
      <c r="L316" s="48" t="s">
        <v>168</v>
      </c>
      <c r="M316" s="48" t="s">
        <v>168</v>
      </c>
      <c r="R316" t="s">
        <v>219</v>
      </c>
      <c r="S316" s="48" t="s">
        <v>168</v>
      </c>
      <c r="T316" t="s">
        <v>168</v>
      </c>
      <c r="U316" s="53" t="s">
        <v>169</v>
      </c>
      <c r="V316" s="53" t="s">
        <v>169</v>
      </c>
      <c r="W316" s="48" t="s">
        <v>168</v>
      </c>
      <c r="X316" s="48" t="s">
        <v>168</v>
      </c>
      <c r="Y316" s="53" t="s">
        <v>169</v>
      </c>
      <c r="Z316" s="48" t="s">
        <v>168</v>
      </c>
      <c r="AA316" s="53" t="s">
        <v>169</v>
      </c>
      <c r="AB316" s="48" t="s">
        <v>168</v>
      </c>
      <c r="AC316" s="53" t="s">
        <v>169</v>
      </c>
      <c r="AD316" s="48" t="s">
        <v>168</v>
      </c>
    </row>
    <row r="317" spans="1:30" x14ac:dyDescent="0.25">
      <c r="A317" s="62" t="s">
        <v>179</v>
      </c>
      <c r="B317" s="48" t="s">
        <v>168</v>
      </c>
      <c r="C317" s="48" t="s">
        <v>168</v>
      </c>
      <c r="D317" s="48" t="s">
        <v>168</v>
      </c>
      <c r="E317" s="46" t="s">
        <v>169</v>
      </c>
      <c r="F317" s="48" t="s">
        <v>168</v>
      </c>
      <c r="G317" s="48" t="s">
        <v>168</v>
      </c>
      <c r="H317" s="48" t="s">
        <v>168</v>
      </c>
      <c r="I317" s="48" t="s">
        <v>168</v>
      </c>
      <c r="J317" s="48" t="s">
        <v>168</v>
      </c>
      <c r="K317" s="48" t="s">
        <v>168</v>
      </c>
      <c r="L317" s="48" t="s">
        <v>168</v>
      </c>
      <c r="M317" s="48" t="s">
        <v>168</v>
      </c>
      <c r="R317" t="s">
        <v>220</v>
      </c>
      <c r="S317" s="48" t="s">
        <v>168</v>
      </c>
      <c r="T317" t="s">
        <v>168</v>
      </c>
      <c r="U317" s="48" t="s">
        <v>168</v>
      </c>
      <c r="V317" s="48" t="s">
        <v>168</v>
      </c>
      <c r="W317" s="48" t="s">
        <v>168</v>
      </c>
      <c r="X317" s="48" t="s">
        <v>168</v>
      </c>
      <c r="Y317" s="53" t="s">
        <v>169</v>
      </c>
      <c r="Z317" s="48" t="s">
        <v>168</v>
      </c>
      <c r="AA317" s="53" t="s">
        <v>169</v>
      </c>
      <c r="AB317" s="53" t="s">
        <v>169</v>
      </c>
      <c r="AC317" s="53" t="s">
        <v>169</v>
      </c>
      <c r="AD317" s="48" t="s">
        <v>168</v>
      </c>
    </row>
    <row r="318" spans="1:30" x14ac:dyDescent="0.25">
      <c r="A318" s="62" t="s">
        <v>174</v>
      </c>
      <c r="B318" s="48" t="s">
        <v>168</v>
      </c>
      <c r="C318" s="48" t="s">
        <v>168</v>
      </c>
      <c r="D318" s="48" t="s">
        <v>168</v>
      </c>
      <c r="E318" s="48" t="s">
        <v>168</v>
      </c>
      <c r="F318" s="48" t="s">
        <v>168</v>
      </c>
      <c r="G318" s="48" t="s">
        <v>168</v>
      </c>
      <c r="H318" s="48" t="s">
        <v>168</v>
      </c>
      <c r="I318" s="48" t="s">
        <v>168</v>
      </c>
      <c r="J318" s="48" t="s">
        <v>168</v>
      </c>
      <c r="K318" s="48" t="s">
        <v>168</v>
      </c>
      <c r="L318" s="48" t="s">
        <v>168</v>
      </c>
      <c r="M318" s="48" t="s">
        <v>168</v>
      </c>
      <c r="R318" t="s">
        <v>221</v>
      </c>
      <c r="S318" s="48" t="s">
        <v>168</v>
      </c>
      <c r="T318" t="s">
        <v>168</v>
      </c>
      <c r="U318" s="48" t="s">
        <v>168</v>
      </c>
      <c r="V318" s="48" t="s">
        <v>168</v>
      </c>
      <c r="W318" s="48" t="s">
        <v>168</v>
      </c>
      <c r="X318" s="48" t="s">
        <v>168</v>
      </c>
      <c r="Y318" s="48" t="s">
        <v>168</v>
      </c>
      <c r="Z318" s="48" t="s">
        <v>168</v>
      </c>
      <c r="AA318" s="53" t="s">
        <v>168</v>
      </c>
      <c r="AB318" s="53" t="s">
        <v>169</v>
      </c>
      <c r="AC318" s="46" t="s">
        <v>168</v>
      </c>
      <c r="AD318" s="53" t="s">
        <v>169</v>
      </c>
    </row>
    <row r="319" spans="1:30" x14ac:dyDescent="0.25">
      <c r="A319" s="62" t="s">
        <v>175</v>
      </c>
      <c r="B319" s="48" t="s">
        <v>168</v>
      </c>
      <c r="C319" s="48" t="s">
        <v>168</v>
      </c>
      <c r="D319" s="48" t="s">
        <v>168</v>
      </c>
      <c r="E319" s="53" t="s">
        <v>169</v>
      </c>
      <c r="F319" s="48" t="s">
        <v>168</v>
      </c>
      <c r="G319" s="46" t="s">
        <v>170</v>
      </c>
      <c r="H319" s="48" t="s">
        <v>168</v>
      </c>
      <c r="I319" s="46" t="s">
        <v>170</v>
      </c>
      <c r="J319" s="46" t="s">
        <v>170</v>
      </c>
      <c r="K319" s="46" t="s">
        <v>170</v>
      </c>
      <c r="L319" s="46" t="s">
        <v>170</v>
      </c>
      <c r="M319" s="46" t="s">
        <v>170</v>
      </c>
      <c r="R319" t="s">
        <v>261</v>
      </c>
      <c r="S319" s="48" t="s">
        <v>168</v>
      </c>
      <c r="T319" t="s">
        <v>168</v>
      </c>
      <c r="U319" s="53" t="s">
        <v>169</v>
      </c>
      <c r="V319" s="53" t="s">
        <v>169</v>
      </c>
      <c r="W319" s="48" t="s">
        <v>168</v>
      </c>
      <c r="X319" s="48" t="s">
        <v>168</v>
      </c>
      <c r="Y319" s="48" t="s">
        <v>168</v>
      </c>
      <c r="Z319" s="48" t="s">
        <v>168</v>
      </c>
      <c r="AA319" s="48" t="s">
        <v>168</v>
      </c>
      <c r="AB319" s="48" t="s">
        <v>168</v>
      </c>
      <c r="AC319" s="48" t="s">
        <v>168</v>
      </c>
      <c r="AD319" s="48" t="s">
        <v>168</v>
      </c>
    </row>
    <row r="320" spans="1:30" x14ac:dyDescent="0.25">
      <c r="A320" s="62" t="s">
        <v>213</v>
      </c>
      <c r="B320" s="48" t="s">
        <v>168</v>
      </c>
      <c r="C320" s="48" t="s">
        <v>168</v>
      </c>
      <c r="D320" s="48" t="s">
        <v>168</v>
      </c>
      <c r="E320" s="48" t="s">
        <v>168</v>
      </c>
      <c r="F320" s="48" t="s">
        <v>168</v>
      </c>
      <c r="G320" s="48" t="s">
        <v>168</v>
      </c>
      <c r="H320" s="48" t="s">
        <v>168</v>
      </c>
      <c r="I320" s="48" t="s">
        <v>168</v>
      </c>
      <c r="J320" s="48" t="s">
        <v>168</v>
      </c>
      <c r="K320" s="48" t="s">
        <v>168</v>
      </c>
      <c r="L320" s="48" t="s">
        <v>168</v>
      </c>
      <c r="M320" s="48" t="s">
        <v>168</v>
      </c>
      <c r="R320" t="s">
        <v>262</v>
      </c>
      <c r="S320" s="48" t="s">
        <v>168</v>
      </c>
      <c r="T320" t="s">
        <v>168</v>
      </c>
      <c r="U320" s="48" t="s">
        <v>168</v>
      </c>
      <c r="V320" s="48" t="s">
        <v>168</v>
      </c>
      <c r="W320" s="48" t="s">
        <v>168</v>
      </c>
      <c r="X320" s="48" t="s">
        <v>168</v>
      </c>
      <c r="Y320" s="48" t="s">
        <v>168</v>
      </c>
      <c r="Z320" s="48" t="s">
        <v>168</v>
      </c>
      <c r="AA320" s="53" t="s">
        <v>169</v>
      </c>
      <c r="AB320" s="53" t="s">
        <v>169</v>
      </c>
      <c r="AC320" s="48" t="s">
        <v>168</v>
      </c>
      <c r="AD320" s="48" t="s">
        <v>168</v>
      </c>
    </row>
    <row r="321" spans="1:30" x14ac:dyDescent="0.25">
      <c r="A321" s="62" t="s">
        <v>214</v>
      </c>
      <c r="B321" s="48" t="s">
        <v>168</v>
      </c>
      <c r="C321" s="48" t="s">
        <v>168</v>
      </c>
      <c r="D321" s="48" t="s">
        <v>168</v>
      </c>
      <c r="E321" s="48" t="s">
        <v>168</v>
      </c>
      <c r="F321" s="48" t="s">
        <v>168</v>
      </c>
      <c r="G321" s="48" t="s">
        <v>168</v>
      </c>
      <c r="H321" s="48" t="s">
        <v>168</v>
      </c>
      <c r="I321" s="48" t="s">
        <v>168</v>
      </c>
      <c r="J321" s="48" t="s">
        <v>168</v>
      </c>
      <c r="K321" s="48" t="s">
        <v>168</v>
      </c>
      <c r="L321" s="48" t="s">
        <v>168</v>
      </c>
      <c r="M321" s="48" t="s">
        <v>168</v>
      </c>
    </row>
    <row r="324" spans="1:30" x14ac:dyDescent="0.25">
      <c r="A324" s="20" t="s">
        <v>308</v>
      </c>
      <c r="R324" s="20" t="s">
        <v>309</v>
      </c>
    </row>
    <row r="325" spans="1:30" x14ac:dyDescent="0.25">
      <c r="A325" s="62" t="s">
        <v>171</v>
      </c>
      <c r="B325" t="s">
        <v>168</v>
      </c>
      <c r="C325" t="s">
        <v>168</v>
      </c>
      <c r="D325" t="s">
        <v>168</v>
      </c>
      <c r="E325" t="s">
        <v>168</v>
      </c>
      <c r="F325" t="s">
        <v>168</v>
      </c>
      <c r="G325" t="s">
        <v>168</v>
      </c>
      <c r="H325" t="s">
        <v>168</v>
      </c>
      <c r="I325" t="s">
        <v>168</v>
      </c>
      <c r="J325" t="s">
        <v>168</v>
      </c>
      <c r="K325" t="s">
        <v>168</v>
      </c>
      <c r="L325" t="s">
        <v>168</v>
      </c>
      <c r="M325" t="s">
        <v>168</v>
      </c>
      <c r="R325" t="s">
        <v>263</v>
      </c>
      <c r="S325" s="53" t="s">
        <v>169</v>
      </c>
      <c r="T325" t="s">
        <v>169</v>
      </c>
      <c r="U325" s="46" t="s">
        <v>170</v>
      </c>
      <c r="V325" s="46" t="s">
        <v>170</v>
      </c>
      <c r="W325" s="46" t="s">
        <v>170</v>
      </c>
      <c r="X325" s="53" t="s">
        <v>169</v>
      </c>
      <c r="Y325" s="48" t="s">
        <v>168</v>
      </c>
      <c r="Z325" s="48" t="s">
        <v>168</v>
      </c>
      <c r="AA325" s="48" t="s">
        <v>168</v>
      </c>
      <c r="AB325" s="48" t="s">
        <v>168</v>
      </c>
      <c r="AC325" s="48" t="s">
        <v>168</v>
      </c>
      <c r="AD325" s="48" t="s">
        <v>168</v>
      </c>
    </row>
    <row r="326" spans="1:30" x14ac:dyDescent="0.25">
      <c r="A326" s="62" t="s">
        <v>172</v>
      </c>
      <c r="B326" t="s">
        <v>169</v>
      </c>
      <c r="C326" t="s">
        <v>169</v>
      </c>
      <c r="D326" t="s">
        <v>169</v>
      </c>
      <c r="E326" t="s">
        <v>169</v>
      </c>
      <c r="F326" t="s">
        <v>168</v>
      </c>
      <c r="G326" t="s">
        <v>168</v>
      </c>
      <c r="H326" t="s">
        <v>169</v>
      </c>
      <c r="I326" t="s">
        <v>168</v>
      </c>
      <c r="J326" t="s">
        <v>169</v>
      </c>
      <c r="K326" t="s">
        <v>168</v>
      </c>
      <c r="L326" t="s">
        <v>168</v>
      </c>
      <c r="M326" t="s">
        <v>169</v>
      </c>
      <c r="R326" t="s">
        <v>215</v>
      </c>
      <c r="S326" s="46" t="s">
        <v>170</v>
      </c>
      <c r="T326" t="s">
        <v>168</v>
      </c>
      <c r="U326" s="53" t="s">
        <v>169</v>
      </c>
      <c r="V326" s="53" t="s">
        <v>169</v>
      </c>
      <c r="W326" s="46" t="s">
        <v>170</v>
      </c>
      <c r="X326" s="46" t="s">
        <v>170</v>
      </c>
      <c r="Y326" s="53" t="s">
        <v>169</v>
      </c>
      <c r="Z326" s="48" t="s">
        <v>168</v>
      </c>
      <c r="AA326" s="48" t="s">
        <v>168</v>
      </c>
      <c r="AB326" s="48" t="s">
        <v>168</v>
      </c>
      <c r="AC326" s="48" t="s">
        <v>168</v>
      </c>
      <c r="AD326" s="48" t="s">
        <v>168</v>
      </c>
    </row>
    <row r="327" spans="1:30" x14ac:dyDescent="0.25">
      <c r="A327" s="62" t="s">
        <v>173</v>
      </c>
      <c r="B327" t="s">
        <v>168</v>
      </c>
      <c r="C327" t="s">
        <v>168</v>
      </c>
      <c r="D327" t="s">
        <v>168</v>
      </c>
      <c r="E327" t="s">
        <v>168</v>
      </c>
      <c r="F327" t="s">
        <v>168</v>
      </c>
      <c r="G327" t="s">
        <v>168</v>
      </c>
      <c r="H327" t="s">
        <v>168</v>
      </c>
      <c r="I327" t="s">
        <v>168</v>
      </c>
      <c r="J327" t="s">
        <v>168</v>
      </c>
      <c r="K327" t="s">
        <v>168</v>
      </c>
      <c r="L327" t="s">
        <v>168</v>
      </c>
      <c r="M327" t="s">
        <v>168</v>
      </c>
      <c r="R327" t="s">
        <v>216</v>
      </c>
      <c r="S327" s="48" t="s">
        <v>168</v>
      </c>
      <c r="T327" t="s">
        <v>168</v>
      </c>
      <c r="U327" s="46" t="s">
        <v>170</v>
      </c>
      <c r="V327" s="48" t="s">
        <v>168</v>
      </c>
      <c r="W327" s="48" t="s">
        <v>168</v>
      </c>
      <c r="X327" s="48" t="s">
        <v>168</v>
      </c>
      <c r="Y327" s="48" t="s">
        <v>168</v>
      </c>
      <c r="Z327" s="48" t="s">
        <v>168</v>
      </c>
      <c r="AA327" s="48" t="s">
        <v>168</v>
      </c>
      <c r="AB327" s="48" t="s">
        <v>168</v>
      </c>
      <c r="AC327" s="48" t="s">
        <v>168</v>
      </c>
      <c r="AD327" s="48" t="s">
        <v>168</v>
      </c>
    </row>
    <row r="328" spans="1:30" x14ac:dyDescent="0.25">
      <c r="A328" s="62" t="s">
        <v>176</v>
      </c>
      <c r="B328" t="s">
        <v>168</v>
      </c>
      <c r="C328" t="s">
        <v>168</v>
      </c>
      <c r="D328" t="s">
        <v>169</v>
      </c>
      <c r="E328" t="s">
        <v>169</v>
      </c>
      <c r="F328" t="s">
        <v>168</v>
      </c>
      <c r="G328" t="s">
        <v>168</v>
      </c>
      <c r="H328" t="s">
        <v>168</v>
      </c>
      <c r="I328" t="s">
        <v>168</v>
      </c>
      <c r="J328" t="s">
        <v>168</v>
      </c>
      <c r="K328" t="s">
        <v>168</v>
      </c>
      <c r="L328" t="s">
        <v>168</v>
      </c>
      <c r="M328" t="s">
        <v>168</v>
      </c>
      <c r="R328" t="s">
        <v>217</v>
      </c>
      <c r="S328" s="48" t="s">
        <v>168</v>
      </c>
      <c r="T328" t="s">
        <v>168</v>
      </c>
      <c r="U328" s="53" t="s">
        <v>169</v>
      </c>
      <c r="V328" s="48" t="s">
        <v>168</v>
      </c>
      <c r="W328" s="48" t="s">
        <v>168</v>
      </c>
      <c r="X328" s="48" t="s">
        <v>168</v>
      </c>
      <c r="Y328" s="48" t="s">
        <v>168</v>
      </c>
      <c r="Z328" s="48" t="s">
        <v>168</v>
      </c>
      <c r="AA328" s="48" t="s">
        <v>168</v>
      </c>
      <c r="AB328" s="48" t="s">
        <v>168</v>
      </c>
      <c r="AC328" s="48" t="s">
        <v>168</v>
      </c>
      <c r="AD328" s="48" t="s">
        <v>168</v>
      </c>
    </row>
    <row r="329" spans="1:30" x14ac:dyDescent="0.25">
      <c r="A329" s="62" t="s">
        <v>177</v>
      </c>
      <c r="B329" t="s">
        <v>168</v>
      </c>
      <c r="C329" t="s">
        <v>168</v>
      </c>
      <c r="D329" t="s">
        <v>168</v>
      </c>
      <c r="E329" t="s">
        <v>168</v>
      </c>
      <c r="F329" t="s">
        <v>168</v>
      </c>
      <c r="G329" t="s">
        <v>168</v>
      </c>
      <c r="H329" t="s">
        <v>168</v>
      </c>
      <c r="I329" t="s">
        <v>168</v>
      </c>
      <c r="J329" t="s">
        <v>169</v>
      </c>
      <c r="K329" t="s">
        <v>169</v>
      </c>
      <c r="L329" t="s">
        <v>168</v>
      </c>
      <c r="M329" t="s">
        <v>168</v>
      </c>
      <c r="R329" t="s">
        <v>218</v>
      </c>
      <c r="S329" s="48" t="s">
        <v>168</v>
      </c>
      <c r="T329" t="s">
        <v>169</v>
      </c>
      <c r="U329" s="53" t="s">
        <v>169</v>
      </c>
      <c r="V329" s="48" t="s">
        <v>168</v>
      </c>
      <c r="W329" s="48" t="s">
        <v>168</v>
      </c>
      <c r="X329" s="53" t="s">
        <v>169</v>
      </c>
      <c r="Y329" s="46" t="s">
        <v>170</v>
      </c>
      <c r="Z329" s="46" t="s">
        <v>170</v>
      </c>
      <c r="AA329" s="46" t="s">
        <v>170</v>
      </c>
      <c r="AB329" s="46" t="s">
        <v>170</v>
      </c>
      <c r="AC329" s="46" t="s">
        <v>170</v>
      </c>
      <c r="AD329" s="48" t="s">
        <v>168</v>
      </c>
    </row>
    <row r="330" spans="1:30" x14ac:dyDescent="0.25">
      <c r="A330" s="62" t="s">
        <v>178</v>
      </c>
      <c r="B330" t="s">
        <v>168</v>
      </c>
      <c r="C330" t="s">
        <v>168</v>
      </c>
      <c r="D330" t="s">
        <v>168</v>
      </c>
      <c r="E330" t="s">
        <v>168</v>
      </c>
      <c r="F330" t="s">
        <v>168</v>
      </c>
      <c r="G330" t="s">
        <v>168</v>
      </c>
      <c r="H330" t="s">
        <v>168</v>
      </c>
      <c r="I330" t="s">
        <v>168</v>
      </c>
      <c r="J330" t="s">
        <v>168</v>
      </c>
      <c r="K330" t="s">
        <v>168</v>
      </c>
      <c r="L330" t="s">
        <v>168</v>
      </c>
      <c r="M330" t="s">
        <v>168</v>
      </c>
      <c r="R330" t="s">
        <v>219</v>
      </c>
      <c r="S330" s="46" t="s">
        <v>170</v>
      </c>
      <c r="T330" t="s">
        <v>170</v>
      </c>
      <c r="U330" s="48" t="s">
        <v>168</v>
      </c>
      <c r="V330" s="53" t="s">
        <v>169</v>
      </c>
      <c r="W330" s="53" t="s">
        <v>169</v>
      </c>
      <c r="X330" s="46" t="s">
        <v>170</v>
      </c>
      <c r="Y330" s="53" t="s">
        <v>169</v>
      </c>
      <c r="Z330" s="53" t="s">
        <v>169</v>
      </c>
      <c r="AA330" s="53" t="s">
        <v>169</v>
      </c>
      <c r="AB330" s="53" t="s">
        <v>169</v>
      </c>
      <c r="AC330" s="53" t="s">
        <v>169</v>
      </c>
      <c r="AD330" s="48" t="s">
        <v>168</v>
      </c>
    </row>
    <row r="331" spans="1:30" x14ac:dyDescent="0.25">
      <c r="A331" s="62" t="s">
        <v>179</v>
      </c>
      <c r="B331" t="s">
        <v>168</v>
      </c>
      <c r="C331" t="s">
        <v>168</v>
      </c>
      <c r="D331" t="s">
        <v>168</v>
      </c>
      <c r="E331" t="s">
        <v>168</v>
      </c>
      <c r="F331" t="s">
        <v>168</v>
      </c>
      <c r="G331" t="s">
        <v>168</v>
      </c>
      <c r="H331" t="s">
        <v>168</v>
      </c>
      <c r="I331" t="s">
        <v>168</v>
      </c>
      <c r="J331" t="s">
        <v>168</v>
      </c>
      <c r="K331" t="s">
        <v>168</v>
      </c>
      <c r="L331" t="s">
        <v>168</v>
      </c>
      <c r="M331" t="s">
        <v>168</v>
      </c>
      <c r="R331" t="s">
        <v>220</v>
      </c>
      <c r="S331" s="46" t="s">
        <v>170</v>
      </c>
      <c r="T331" t="s">
        <v>170</v>
      </c>
      <c r="U331" s="48" t="s">
        <v>168</v>
      </c>
      <c r="V331" s="53" t="s">
        <v>169</v>
      </c>
      <c r="W331" s="53" t="s">
        <v>169</v>
      </c>
      <c r="X331" s="46" t="s">
        <v>170</v>
      </c>
      <c r="Y331" s="53" t="s">
        <v>169</v>
      </c>
      <c r="Z331" s="48" t="s">
        <v>168</v>
      </c>
      <c r="AA331" s="48" t="s">
        <v>168</v>
      </c>
      <c r="AB331" s="48" t="s">
        <v>168</v>
      </c>
      <c r="AC331" s="48" t="s">
        <v>168</v>
      </c>
      <c r="AD331" s="48" t="s">
        <v>168</v>
      </c>
    </row>
    <row r="332" spans="1:30" x14ac:dyDescent="0.25">
      <c r="A332" s="62" t="s">
        <v>174</v>
      </c>
      <c r="R332" t="s">
        <v>221</v>
      </c>
      <c r="S332" s="46" t="s">
        <v>170</v>
      </c>
      <c r="T332" t="s">
        <v>170</v>
      </c>
      <c r="U332" s="53" t="s">
        <v>169</v>
      </c>
      <c r="V332" s="53" t="s">
        <v>169</v>
      </c>
      <c r="W332" s="53" t="s">
        <v>169</v>
      </c>
      <c r="X332" s="53" t="s">
        <v>169</v>
      </c>
      <c r="Y332" s="48" t="s">
        <v>168</v>
      </c>
      <c r="Z332" s="48" t="s">
        <v>168</v>
      </c>
      <c r="AA332" s="48" t="s">
        <v>168</v>
      </c>
      <c r="AB332" s="48" t="s">
        <v>168</v>
      </c>
      <c r="AC332" s="48" t="s">
        <v>168</v>
      </c>
      <c r="AD332" s="48" t="s">
        <v>168</v>
      </c>
    </row>
    <row r="333" spans="1:30" x14ac:dyDescent="0.25">
      <c r="A333" s="62" t="s">
        <v>175</v>
      </c>
      <c r="R333" t="s">
        <v>261</v>
      </c>
      <c r="S333" s="46" t="s">
        <v>170</v>
      </c>
      <c r="T333" t="s">
        <v>170</v>
      </c>
      <c r="U333" s="53" t="s">
        <v>169</v>
      </c>
      <c r="V333" s="53" t="s">
        <v>169</v>
      </c>
      <c r="W333" s="53" t="s">
        <v>169</v>
      </c>
      <c r="X333" s="53" t="s">
        <v>169</v>
      </c>
      <c r="Y333" s="48" t="s">
        <v>168</v>
      </c>
      <c r="Z333" s="48" t="s">
        <v>168</v>
      </c>
      <c r="AA333" s="48" t="s">
        <v>168</v>
      </c>
      <c r="AB333" s="53" t="s">
        <v>169</v>
      </c>
      <c r="AC333" s="53" t="s">
        <v>169</v>
      </c>
      <c r="AD333" s="53" t="s">
        <v>169</v>
      </c>
    </row>
    <row r="334" spans="1:30" x14ac:dyDescent="0.25">
      <c r="A334" s="62" t="s">
        <v>213</v>
      </c>
      <c r="R334" t="s">
        <v>262</v>
      </c>
      <c r="S334" s="53" t="s">
        <v>169</v>
      </c>
      <c r="T334" t="s">
        <v>170</v>
      </c>
      <c r="U334" s="53" t="s">
        <v>169</v>
      </c>
      <c r="V334" s="53" t="s">
        <v>169</v>
      </c>
      <c r="W334" s="53" t="s">
        <v>169</v>
      </c>
      <c r="X334" s="48" t="s">
        <v>168</v>
      </c>
      <c r="Y334" s="48" t="s">
        <v>168</v>
      </c>
      <c r="Z334" s="48" t="s">
        <v>168</v>
      </c>
      <c r="AA334" s="48" t="s">
        <v>168</v>
      </c>
      <c r="AB334" s="48" t="s">
        <v>168</v>
      </c>
      <c r="AC334" s="48" t="s">
        <v>168</v>
      </c>
      <c r="AD334" s="48" t="s">
        <v>170</v>
      </c>
    </row>
    <row r="335" spans="1:30" x14ac:dyDescent="0.25">
      <c r="A335" s="62" t="s">
        <v>214</v>
      </c>
    </row>
  </sheetData>
  <phoneticPr fontId="2" type="noConversion"/>
  <conditionalFormatting sqref="B15:M23 O15:O25">
    <cfRule type="colorScale" priority="28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0:O43">
    <cfRule type="colorScale" priority="26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4">
    <cfRule type="colorScale" priority="25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5">
    <cfRule type="colorScale" priority="24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6">
    <cfRule type="colorScale" priority="23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64:O68">
    <cfRule type="colorScale" priority="18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69:O72">
    <cfRule type="colorScale" priority="17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86:O89">
    <cfRule type="colorScale" priority="16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93:O96 O91">
    <cfRule type="colorScale" priority="15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10:O113">
    <cfRule type="colorScale" priority="14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14:O120">
    <cfRule type="colorScale" priority="13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34:O137">
    <cfRule type="colorScale" priority="12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38:O139 O142:O144">
    <cfRule type="colorScale" priority="11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60:O163">
    <cfRule type="colorScale" priority="10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64:O165 O168">
    <cfRule type="colorScale" priority="9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84:O187">
    <cfRule type="colorScale" priority="8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88:O192">
    <cfRule type="colorScale" priority="7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210:O213">
    <cfRule type="colorScale" priority="6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214:O216 O218">
    <cfRule type="colorScale" priority="5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217">
    <cfRule type="colorScale" priority="4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9:O50">
    <cfRule type="colorScale" priority="3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T194">
    <cfRule type="expression" dxfId="18" priority="2">
      <formula>COLUMNS(K4:$T$134)&lt;=$P134</formula>
    </cfRule>
  </conditionalFormatting>
  <conditionalFormatting sqref="T195">
    <cfRule type="expression" dxfId="17" priority="1">
      <formula>COLUMNS($T$134:T134)&lt;=$P134</formula>
    </cfRule>
  </conditionalFormatting>
  <pageMargins left="0.7" right="0.7" top="0.75" bottom="0.75" header="0.3" footer="0.3"/>
  <pageSetup paperSize="9"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DBA6-0F04-4FF0-96D5-27AF47896A60}">
  <dimension ref="A1:Z63"/>
  <sheetViews>
    <sheetView workbookViewId="0">
      <selection activeCell="R35" sqref="R35"/>
    </sheetView>
  </sheetViews>
  <sheetFormatPr defaultColWidth="9.140625" defaultRowHeight="15" x14ac:dyDescent="0.25"/>
  <cols>
    <col min="1" max="1" width="11" style="19" customWidth="1"/>
    <col min="2" max="4" width="9.140625" style="19"/>
    <col min="5" max="5" width="12.85546875" style="19" customWidth="1"/>
    <col min="6" max="6" width="13.5703125" style="19" customWidth="1"/>
    <col min="7" max="7" width="19.140625" style="19" customWidth="1"/>
    <col min="8" max="8" width="18.28515625" style="19" customWidth="1"/>
    <col min="9" max="9" width="10.85546875" style="19" bestFit="1" customWidth="1"/>
    <col min="10" max="14" width="9.140625" style="19"/>
    <col min="15" max="15" width="13.42578125" style="19" customWidth="1"/>
    <col min="16" max="16" width="20.42578125" style="19" bestFit="1" customWidth="1"/>
    <col min="17" max="19" width="9.85546875" style="19" customWidth="1"/>
    <col min="20" max="20" width="30.5703125" style="19" bestFit="1" customWidth="1"/>
    <col min="21" max="21" width="9.140625" style="19"/>
    <col min="22" max="22" width="9.85546875" style="19" bestFit="1" customWidth="1"/>
    <col min="23" max="23" width="11.140625" style="19" bestFit="1" customWidth="1"/>
    <col min="24" max="24" width="21.140625" style="19" bestFit="1" customWidth="1"/>
    <col min="25" max="25" width="13.7109375" style="19" bestFit="1" customWidth="1"/>
    <col min="26" max="16384" width="9.140625" style="19"/>
  </cols>
  <sheetData>
    <row r="1" spans="1:26" x14ac:dyDescent="0.25">
      <c r="A1" s="19" t="s">
        <v>148</v>
      </c>
      <c r="B1" s="19" t="s">
        <v>117</v>
      </c>
      <c r="C1" s="19" t="s">
        <v>118</v>
      </c>
      <c r="D1" s="19" t="s">
        <v>119</v>
      </c>
      <c r="E1" s="19" t="s">
        <v>120</v>
      </c>
      <c r="F1" s="19" t="s">
        <v>121</v>
      </c>
      <c r="G1" s="19" t="s">
        <v>145</v>
      </c>
      <c r="H1" s="19" t="s">
        <v>146</v>
      </c>
      <c r="I1" s="19" t="s">
        <v>147</v>
      </c>
      <c r="J1" s="19" t="s">
        <v>122</v>
      </c>
      <c r="K1" s="19" t="s">
        <v>123</v>
      </c>
      <c r="L1" s="19" t="s">
        <v>124</v>
      </c>
      <c r="M1" s="19" t="s">
        <v>125</v>
      </c>
      <c r="N1" s="19" t="s">
        <v>126</v>
      </c>
      <c r="O1" s="19" t="s">
        <v>127</v>
      </c>
      <c r="P1" s="19" t="s">
        <v>306</v>
      </c>
      <c r="Q1" s="19" t="s">
        <v>307</v>
      </c>
      <c r="S1" s="19" t="s">
        <v>310</v>
      </c>
      <c r="T1" s="19" t="s">
        <v>239</v>
      </c>
      <c r="U1" s="19" t="s">
        <v>242</v>
      </c>
      <c r="V1" s="19" t="s">
        <v>243</v>
      </c>
      <c r="W1" s="19" t="s">
        <v>244</v>
      </c>
      <c r="X1" s="19" t="s">
        <v>245</v>
      </c>
      <c r="Y1" s="19" t="s">
        <v>246</v>
      </c>
    </row>
    <row r="2" spans="1:26" x14ac:dyDescent="0.25">
      <c r="A2" s="51">
        <v>1</v>
      </c>
      <c r="B2" s="51">
        <v>410730</v>
      </c>
      <c r="C2" s="51">
        <v>-35.590000000000003</v>
      </c>
      <c r="D2" s="51">
        <v>148.82</v>
      </c>
      <c r="E2" s="58" t="s">
        <v>31</v>
      </c>
      <c r="F2" s="51">
        <v>130</v>
      </c>
      <c r="G2" s="51">
        <v>19630705</v>
      </c>
      <c r="H2" s="51">
        <v>20190228</v>
      </c>
      <c r="I2" s="51">
        <f>2018 - 1964+1</f>
        <v>55</v>
      </c>
      <c r="J2" s="51">
        <v>1015.79</v>
      </c>
      <c r="K2" s="51">
        <v>1.784</v>
      </c>
      <c r="L2" s="51">
        <v>66.725999999999999</v>
      </c>
      <c r="M2" s="51">
        <v>1.216</v>
      </c>
      <c r="N2" s="51">
        <v>0.73599999999999999</v>
      </c>
      <c r="O2" s="51">
        <v>70317</v>
      </c>
      <c r="P2"/>
      <c r="Q2"/>
      <c r="T2" s="61" t="s">
        <v>240</v>
      </c>
      <c r="U2" s="60">
        <v>-35.590000000000003</v>
      </c>
      <c r="V2" s="60">
        <v>148.82</v>
      </c>
      <c r="W2" s="60" t="s">
        <v>31</v>
      </c>
      <c r="X2" s="60">
        <v>130</v>
      </c>
      <c r="Y2" s="60" t="s">
        <v>254</v>
      </c>
      <c r="Z2" s="60">
        <v>55</v>
      </c>
    </row>
    <row r="3" spans="1:26" x14ac:dyDescent="0.25">
      <c r="A3" s="51">
        <v>2</v>
      </c>
      <c r="B3" s="51">
        <v>215004</v>
      </c>
      <c r="C3" s="51">
        <v>-35.15</v>
      </c>
      <c r="D3" s="51">
        <v>150.03</v>
      </c>
      <c r="E3" s="58" t="s">
        <v>40</v>
      </c>
      <c r="F3" s="51">
        <v>165.6</v>
      </c>
      <c r="G3" s="51">
        <v>19500101</v>
      </c>
      <c r="H3" s="51">
        <v>20190228</v>
      </c>
      <c r="I3" s="51">
        <f>2018-1950+1</f>
        <v>69</v>
      </c>
      <c r="J3" s="51">
        <v>33.924999999999997</v>
      </c>
      <c r="K3" s="51">
        <v>0.79</v>
      </c>
      <c r="L3" s="51">
        <v>28.835999999999999</v>
      </c>
      <c r="M3" s="51">
        <v>1.2250000000000001</v>
      </c>
      <c r="N3" s="51">
        <v>0.72099999999999997</v>
      </c>
      <c r="O3" s="51">
        <v>69049</v>
      </c>
      <c r="P3"/>
      <c r="Q3"/>
      <c r="R3" s="19">
        <v>2</v>
      </c>
      <c r="S3"/>
      <c r="T3" s="61" t="s">
        <v>241</v>
      </c>
      <c r="U3" s="60">
        <v>-35.15</v>
      </c>
      <c r="V3" s="60">
        <v>150.03</v>
      </c>
      <c r="W3" s="60" t="s">
        <v>40</v>
      </c>
      <c r="X3" s="60">
        <v>165.6</v>
      </c>
      <c r="Y3" s="60" t="s">
        <v>255</v>
      </c>
      <c r="Z3" s="60">
        <v>69</v>
      </c>
    </row>
    <row r="4" spans="1:26" x14ac:dyDescent="0.25">
      <c r="A4" s="51">
        <v>3</v>
      </c>
      <c r="B4" s="51">
        <v>206018</v>
      </c>
      <c r="C4" s="51">
        <v>-31.05</v>
      </c>
      <c r="D4" s="51">
        <v>151.77000000000001</v>
      </c>
      <c r="E4" s="58" t="s">
        <v>40</v>
      </c>
      <c r="F4" s="51">
        <v>851.9</v>
      </c>
      <c r="G4" s="51">
        <v>19600330</v>
      </c>
      <c r="H4" s="51">
        <v>20190228</v>
      </c>
      <c r="I4" s="51">
        <f>2018-1961+1</f>
        <v>58</v>
      </c>
      <c r="J4" s="51">
        <v>354.24900000000002</v>
      </c>
      <c r="K4" s="51">
        <v>0.03</v>
      </c>
      <c r="L4" s="51">
        <v>7.0289999999999999</v>
      </c>
      <c r="M4" s="51">
        <v>1.3779999999999999</v>
      </c>
      <c r="N4" s="51">
        <v>0.48899999999999999</v>
      </c>
      <c r="O4" s="51">
        <v>57037</v>
      </c>
      <c r="P4" t="s">
        <v>233</v>
      </c>
      <c r="T4" s="61" t="s">
        <v>247</v>
      </c>
      <c r="U4" s="60">
        <v>-27.6</v>
      </c>
      <c r="V4" s="60">
        <v>152.69</v>
      </c>
      <c r="W4" s="60" t="s">
        <v>132</v>
      </c>
      <c r="X4" s="60">
        <v>628.1</v>
      </c>
      <c r="Y4" s="60" t="s">
        <v>256</v>
      </c>
      <c r="Z4" s="60">
        <v>57</v>
      </c>
    </row>
    <row r="5" spans="1:26" x14ac:dyDescent="0.25">
      <c r="A5" s="51">
        <v>4</v>
      </c>
      <c r="B5" s="51">
        <v>210040</v>
      </c>
      <c r="C5" s="51">
        <v>-32.270000000000003</v>
      </c>
      <c r="D5" s="51">
        <v>150.63</v>
      </c>
      <c r="E5" s="58" t="s">
        <v>40</v>
      </c>
      <c r="F5" s="51">
        <v>670.8</v>
      </c>
      <c r="G5" s="51">
        <v>19550615</v>
      </c>
      <c r="H5" s="51">
        <v>20190228</v>
      </c>
      <c r="I5" s="51">
        <f>2018-1956+1</f>
        <v>63</v>
      </c>
      <c r="J5" s="51">
        <v>377.70600000000002</v>
      </c>
      <c r="K5" s="51">
        <v>0.12</v>
      </c>
      <c r="L5" s="51">
        <v>1.446</v>
      </c>
      <c r="M5" s="51">
        <v>1.1990000000000001</v>
      </c>
      <c r="N5" s="51">
        <v>0.25900000000000001</v>
      </c>
      <c r="O5" s="51">
        <v>61317</v>
      </c>
      <c r="P5" t="s">
        <v>233</v>
      </c>
      <c r="T5" s="61" t="s">
        <v>248</v>
      </c>
      <c r="U5" s="60">
        <v>-26.3</v>
      </c>
      <c r="V5" s="60">
        <v>152.04</v>
      </c>
      <c r="W5" s="60" t="s">
        <v>132</v>
      </c>
      <c r="X5" s="60">
        <v>646.6</v>
      </c>
      <c r="Y5" s="60" t="s">
        <v>257</v>
      </c>
      <c r="Z5" s="60">
        <v>55</v>
      </c>
    </row>
    <row r="6" spans="1:26" x14ac:dyDescent="0.25">
      <c r="A6" s="51">
        <v>5</v>
      </c>
      <c r="B6" s="51" t="s">
        <v>128</v>
      </c>
      <c r="C6" s="51">
        <v>-13.8</v>
      </c>
      <c r="D6" s="51">
        <v>131.34</v>
      </c>
      <c r="E6" s="58" t="s">
        <v>129</v>
      </c>
      <c r="F6" s="51">
        <v>831.1</v>
      </c>
      <c r="G6" s="51">
        <v>19570907</v>
      </c>
      <c r="H6" s="51">
        <v>20190228</v>
      </c>
      <c r="I6" s="51">
        <f>2018-1958+1</f>
        <v>61</v>
      </c>
      <c r="J6" s="51">
        <v>325.43299999999999</v>
      </c>
      <c r="K6" s="51">
        <v>-6.1920000000000002</v>
      </c>
      <c r="L6" s="51">
        <v>133.672</v>
      </c>
      <c r="M6" s="51">
        <v>1.3420000000000001</v>
      </c>
      <c r="N6" s="51">
        <v>0.6</v>
      </c>
      <c r="O6" s="51">
        <v>14901</v>
      </c>
      <c r="P6" t="s">
        <v>290</v>
      </c>
      <c r="T6" s="61" t="s">
        <v>249</v>
      </c>
      <c r="U6" s="60">
        <v>-37.33</v>
      </c>
      <c r="V6" s="60">
        <v>146.13</v>
      </c>
      <c r="W6" s="60" t="s">
        <v>138</v>
      </c>
      <c r="X6" s="60">
        <v>700.2</v>
      </c>
      <c r="Y6" s="60" t="s">
        <v>258</v>
      </c>
      <c r="Z6" s="60">
        <v>51</v>
      </c>
    </row>
    <row r="7" spans="1:26" x14ac:dyDescent="0.25">
      <c r="A7" s="51">
        <v>6</v>
      </c>
      <c r="B7" s="51" t="s">
        <v>130</v>
      </c>
      <c r="C7" s="51">
        <v>-13.24</v>
      </c>
      <c r="D7" s="51">
        <v>131.11000000000001</v>
      </c>
      <c r="E7" s="58" t="s">
        <v>129</v>
      </c>
      <c r="F7" s="51">
        <v>638.4</v>
      </c>
      <c r="G7" s="51">
        <v>19641029</v>
      </c>
      <c r="H7" s="51">
        <v>20190228</v>
      </c>
      <c r="I7" s="51">
        <f>2018-1965+1</f>
        <v>54</v>
      </c>
      <c r="J7" s="51">
        <v>288.00900000000001</v>
      </c>
      <c r="K7" s="51">
        <v>-2.9079999999999999</v>
      </c>
      <c r="L7" s="51">
        <v>75.872</v>
      </c>
      <c r="M7" s="51">
        <v>1.2909999999999999</v>
      </c>
      <c r="N7" s="51">
        <v>0.73</v>
      </c>
      <c r="O7" s="51">
        <v>14092</v>
      </c>
      <c r="P7" t="s">
        <v>290</v>
      </c>
      <c r="T7" s="61" t="s">
        <v>250</v>
      </c>
      <c r="U7" s="60">
        <v>-36.58</v>
      </c>
      <c r="V7" s="60">
        <v>146.82</v>
      </c>
      <c r="W7" s="60" t="s">
        <v>138</v>
      </c>
      <c r="X7" s="60">
        <v>138</v>
      </c>
      <c r="Y7" s="60" t="s">
        <v>256</v>
      </c>
      <c r="Z7" s="60">
        <v>57</v>
      </c>
    </row>
    <row r="8" spans="1:26" x14ac:dyDescent="0.25">
      <c r="A8" s="51">
        <v>7</v>
      </c>
      <c r="B8" s="51" t="s">
        <v>131</v>
      </c>
      <c r="C8" s="51">
        <v>-20.2</v>
      </c>
      <c r="D8" s="51">
        <v>140.22</v>
      </c>
      <c r="E8" s="58" t="s">
        <v>132</v>
      </c>
      <c r="F8" s="51">
        <v>658.8</v>
      </c>
      <c r="G8" s="51">
        <v>19691003</v>
      </c>
      <c r="H8" s="51">
        <v>20190228</v>
      </c>
      <c r="I8" s="51">
        <f>2018-1970+1</f>
        <v>49</v>
      </c>
      <c r="J8" s="51">
        <v>305.86700000000002</v>
      </c>
      <c r="K8" s="51">
        <v>-6.5709999999999997</v>
      </c>
      <c r="L8" s="51">
        <v>0.377</v>
      </c>
      <c r="M8" s="51">
        <v>1.2769999999999999</v>
      </c>
      <c r="N8" s="51">
        <v>0.40400000000000003</v>
      </c>
      <c r="O8" s="51">
        <v>29022</v>
      </c>
      <c r="P8" t="s">
        <v>232</v>
      </c>
      <c r="T8" s="61" t="s">
        <v>251</v>
      </c>
      <c r="U8" s="60">
        <v>-41.25</v>
      </c>
      <c r="V8" s="60">
        <v>146.09</v>
      </c>
      <c r="W8" s="60" t="s">
        <v>139</v>
      </c>
      <c r="X8" s="60">
        <v>499.3</v>
      </c>
      <c r="Y8" s="60" t="s">
        <v>254</v>
      </c>
      <c r="Z8" s="60">
        <v>55</v>
      </c>
    </row>
    <row r="9" spans="1:26" x14ac:dyDescent="0.25">
      <c r="A9" s="51">
        <v>8</v>
      </c>
      <c r="B9" s="51" t="s">
        <v>133</v>
      </c>
      <c r="C9" s="51">
        <v>-27.6</v>
      </c>
      <c r="D9" s="51">
        <v>152.69</v>
      </c>
      <c r="E9" s="58" t="s">
        <v>132</v>
      </c>
      <c r="F9" s="51">
        <v>628.1</v>
      </c>
      <c r="G9" s="51">
        <v>19611003</v>
      </c>
      <c r="H9" s="51">
        <v>20190228</v>
      </c>
      <c r="I9" s="51">
        <f>2018-1962+1</f>
        <v>57</v>
      </c>
      <c r="J9" s="51">
        <v>162.38999999999999</v>
      </c>
      <c r="K9" s="51">
        <v>0.24199999999999999</v>
      </c>
      <c r="L9" s="51">
        <v>12.68</v>
      </c>
      <c r="M9" s="51">
        <v>1.427</v>
      </c>
      <c r="N9" s="51">
        <v>0.76400000000000001</v>
      </c>
      <c r="O9" s="51">
        <v>40004</v>
      </c>
      <c r="P9"/>
      <c r="Q9"/>
      <c r="R9" s="19">
        <v>8</v>
      </c>
      <c r="S9"/>
      <c r="T9" s="61" t="s">
        <v>252</v>
      </c>
      <c r="U9" s="60">
        <v>-35.1</v>
      </c>
      <c r="V9" s="60">
        <v>138.66999999999999</v>
      </c>
      <c r="W9" s="60" t="s">
        <v>141</v>
      </c>
      <c r="X9" s="60">
        <v>29</v>
      </c>
      <c r="Y9" s="60" t="s">
        <v>259</v>
      </c>
      <c r="Z9" s="60">
        <v>49</v>
      </c>
    </row>
    <row r="10" spans="1:26" x14ac:dyDescent="0.25">
      <c r="A10" s="51">
        <v>9</v>
      </c>
      <c r="B10" s="51" t="s">
        <v>134</v>
      </c>
      <c r="C10" s="51">
        <v>-26.3</v>
      </c>
      <c r="D10" s="51">
        <v>152.04</v>
      </c>
      <c r="E10" s="58" t="s">
        <v>132</v>
      </c>
      <c r="F10" s="51">
        <v>646.6</v>
      </c>
      <c r="G10" s="51">
        <v>19641002</v>
      </c>
      <c r="H10" s="51">
        <v>20190228</v>
      </c>
      <c r="I10" s="51">
        <f>2018-1964+1</f>
        <v>55</v>
      </c>
      <c r="J10" s="51">
        <v>149.905</v>
      </c>
      <c r="K10" s="51">
        <v>0.23200000000000001</v>
      </c>
      <c r="L10" s="51">
        <v>13.736000000000001</v>
      </c>
      <c r="M10" s="51">
        <v>1.6910000000000001</v>
      </c>
      <c r="N10" s="51">
        <v>0.70899999999999996</v>
      </c>
      <c r="O10" s="51">
        <v>40010</v>
      </c>
      <c r="P10"/>
      <c r="Q10"/>
      <c r="R10" s="19">
        <v>9</v>
      </c>
      <c r="S10"/>
      <c r="T10" s="61" t="s">
        <v>253</v>
      </c>
      <c r="U10" s="60">
        <v>-33.090000000000003</v>
      </c>
      <c r="V10" s="60">
        <v>116.04</v>
      </c>
      <c r="W10" s="60" t="s">
        <v>144</v>
      </c>
      <c r="X10" s="60">
        <v>148</v>
      </c>
      <c r="Y10" s="60" t="s">
        <v>260</v>
      </c>
      <c r="Z10" s="60">
        <v>48</v>
      </c>
    </row>
    <row r="11" spans="1:26" x14ac:dyDescent="0.25">
      <c r="A11" s="51">
        <v>10</v>
      </c>
      <c r="B11" s="51" t="s">
        <v>135</v>
      </c>
      <c r="C11" s="51">
        <v>-16.18</v>
      </c>
      <c r="D11" s="51">
        <v>145.28</v>
      </c>
      <c r="E11" s="58" t="s">
        <v>132</v>
      </c>
      <c r="F11" s="51">
        <v>907.3</v>
      </c>
      <c r="G11" s="51">
        <v>19680927</v>
      </c>
      <c r="H11" s="51">
        <v>20190228</v>
      </c>
      <c r="I11" s="51">
        <f>2018-1969+1</f>
        <v>50</v>
      </c>
      <c r="J11" s="51">
        <v>3530.79</v>
      </c>
      <c r="K11" s="51">
        <v>-16.393000000000001</v>
      </c>
      <c r="L11" s="51">
        <v>111.90600000000001</v>
      </c>
      <c r="M11" s="51">
        <v>1.208</v>
      </c>
      <c r="N11" s="51">
        <v>0.58799999999999997</v>
      </c>
      <c r="O11" s="51">
        <v>31102</v>
      </c>
      <c r="P11"/>
      <c r="Q11"/>
    </row>
    <row r="12" spans="1:26" x14ac:dyDescent="0.25">
      <c r="A12" s="51">
        <v>11</v>
      </c>
      <c r="B12" s="51" t="s">
        <v>136</v>
      </c>
      <c r="C12" s="51">
        <v>-17.18</v>
      </c>
      <c r="D12" s="51">
        <v>145.72</v>
      </c>
      <c r="E12" s="58" t="s">
        <v>132</v>
      </c>
      <c r="F12" s="51">
        <v>358.2</v>
      </c>
      <c r="G12" s="51">
        <v>19661030</v>
      </c>
      <c r="H12" s="51">
        <v>20190228</v>
      </c>
      <c r="I12" s="51">
        <f>2018-1967+1</f>
        <v>52</v>
      </c>
      <c r="J12" s="51">
        <v>320.53800000000001</v>
      </c>
      <c r="K12" s="51">
        <v>3.589</v>
      </c>
      <c r="L12" s="51">
        <v>20.905000000000001</v>
      </c>
      <c r="M12" s="51">
        <v>1.1539999999999999</v>
      </c>
      <c r="N12" s="51">
        <v>0.68600000000000005</v>
      </c>
      <c r="O12" s="51">
        <v>31020</v>
      </c>
      <c r="P12"/>
      <c r="Q12"/>
    </row>
    <row r="13" spans="1:26" x14ac:dyDescent="0.25">
      <c r="A13" s="51">
        <v>12</v>
      </c>
      <c r="B13" s="51" t="s">
        <v>137</v>
      </c>
      <c r="C13" s="51">
        <v>-19.940000000000001</v>
      </c>
      <c r="D13" s="51">
        <v>147.84</v>
      </c>
      <c r="E13" s="58" t="s">
        <v>132</v>
      </c>
      <c r="F13" s="51">
        <v>279.60000000000002</v>
      </c>
      <c r="G13" s="51">
        <v>19730314</v>
      </c>
      <c r="H13" s="51">
        <v>20190228</v>
      </c>
      <c r="I13" s="51">
        <f>2018-1974+1</f>
        <v>45</v>
      </c>
      <c r="J13" s="51">
        <v>239.84700000000001</v>
      </c>
      <c r="K13" s="51">
        <v>-0.98699999999999999</v>
      </c>
      <c r="L13" s="51">
        <v>5.7690000000000001</v>
      </c>
      <c r="M13" s="51">
        <v>1.1220000000000001</v>
      </c>
      <c r="N13" s="51">
        <v>0.52700000000000002</v>
      </c>
      <c r="O13" s="51">
        <v>33150</v>
      </c>
      <c r="P13"/>
      <c r="Q13"/>
      <c r="R13" s="19">
        <v>12</v>
      </c>
      <c r="S13"/>
    </row>
    <row r="14" spans="1:26" x14ac:dyDescent="0.25">
      <c r="A14" s="51">
        <v>13</v>
      </c>
      <c r="B14" s="51">
        <v>405219</v>
      </c>
      <c r="C14" s="51">
        <v>-37.33</v>
      </c>
      <c r="D14" s="51">
        <v>146.13</v>
      </c>
      <c r="E14" s="58" t="s">
        <v>138</v>
      </c>
      <c r="F14" s="51">
        <v>700.2</v>
      </c>
      <c r="G14" s="51">
        <v>19671214</v>
      </c>
      <c r="H14" s="51">
        <v>20190228</v>
      </c>
      <c r="I14" s="51">
        <f>2018-1968+1</f>
        <v>51</v>
      </c>
      <c r="J14" s="51">
        <v>358.71699999999998</v>
      </c>
      <c r="K14" s="51">
        <v>1.093</v>
      </c>
      <c r="L14" s="51">
        <v>145.23599999999999</v>
      </c>
      <c r="M14" s="51">
        <v>2.21</v>
      </c>
      <c r="N14" s="51">
        <v>0.82799999999999996</v>
      </c>
      <c r="O14" s="51">
        <v>83017</v>
      </c>
      <c r="P14"/>
      <c r="Q14"/>
      <c r="R14" s="19">
        <v>13</v>
      </c>
      <c r="S14"/>
    </row>
    <row r="15" spans="1:26" x14ac:dyDescent="0.25">
      <c r="A15" s="51">
        <v>14</v>
      </c>
      <c r="B15" s="51">
        <v>238204</v>
      </c>
      <c r="C15" s="51">
        <v>-37.630000000000003</v>
      </c>
      <c r="D15" s="51">
        <v>142.34</v>
      </c>
      <c r="E15" s="58" t="s">
        <v>138</v>
      </c>
      <c r="F15" s="51">
        <v>384.9</v>
      </c>
      <c r="G15" s="51">
        <v>19701015</v>
      </c>
      <c r="H15" s="51">
        <v>20190228</v>
      </c>
      <c r="I15" s="51">
        <f>2018-1971+1</f>
        <v>48</v>
      </c>
      <c r="J15" s="51">
        <v>470.96600000000001</v>
      </c>
      <c r="K15" s="51">
        <v>-2.7E-2</v>
      </c>
      <c r="L15" s="51">
        <v>42.085999999999999</v>
      </c>
      <c r="M15" s="51">
        <v>5.5449999999999999</v>
      </c>
      <c r="N15" s="51">
        <v>0.54400000000000004</v>
      </c>
      <c r="O15" s="51">
        <v>89011</v>
      </c>
      <c r="P15"/>
      <c r="Q15"/>
      <c r="R15" s="19">
        <v>14</v>
      </c>
      <c r="S15"/>
    </row>
    <row r="16" spans="1:26" x14ac:dyDescent="0.25">
      <c r="A16" s="51">
        <v>15</v>
      </c>
      <c r="B16" s="51">
        <v>403214</v>
      </c>
      <c r="C16" s="51">
        <v>-36.58</v>
      </c>
      <c r="D16" s="51">
        <v>146.82</v>
      </c>
      <c r="E16" s="58" t="s">
        <v>138</v>
      </c>
      <c r="F16" s="51">
        <v>138</v>
      </c>
      <c r="G16" s="51">
        <v>19610630</v>
      </c>
      <c r="H16" s="51">
        <v>20190228</v>
      </c>
      <c r="I16" s="51">
        <f>2018-1962+1</f>
        <v>57</v>
      </c>
      <c r="J16" s="51">
        <v>456.03100000000001</v>
      </c>
      <c r="K16" s="51">
        <v>-2.6429999999999998</v>
      </c>
      <c r="L16" s="51">
        <v>76.491</v>
      </c>
      <c r="M16" s="51">
        <v>1.099</v>
      </c>
      <c r="N16" s="51">
        <v>0.77500000000000002</v>
      </c>
      <c r="O16" s="51">
        <v>83057</v>
      </c>
      <c r="P16"/>
      <c r="Q16"/>
      <c r="R16" s="19">
        <v>15</v>
      </c>
      <c r="S16"/>
    </row>
    <row r="17" spans="1:19" x14ac:dyDescent="0.25">
      <c r="A17" s="51">
        <v>16</v>
      </c>
      <c r="B17" s="51">
        <v>226209</v>
      </c>
      <c r="C17" s="51">
        <v>-38.21</v>
      </c>
      <c r="D17" s="51">
        <v>146</v>
      </c>
      <c r="E17" s="58" t="s">
        <v>138</v>
      </c>
      <c r="F17" s="51">
        <v>208.3</v>
      </c>
      <c r="G17" s="51">
        <v>19601021</v>
      </c>
      <c r="H17" s="51">
        <v>20190228</v>
      </c>
      <c r="I17" s="51">
        <f>2018-1961+1</f>
        <v>58</v>
      </c>
      <c r="J17" s="51">
        <v>336.97199999999998</v>
      </c>
      <c r="K17" s="51">
        <v>0.20100000000000001</v>
      </c>
      <c r="L17" s="51">
        <v>20.085999999999999</v>
      </c>
      <c r="M17" s="51">
        <v>1.3</v>
      </c>
      <c r="N17" s="51">
        <v>0.81499999999999995</v>
      </c>
      <c r="O17" s="51">
        <v>85093</v>
      </c>
      <c r="P17"/>
      <c r="Q17"/>
      <c r="R17" s="19">
        <v>16</v>
      </c>
      <c r="S17"/>
    </row>
    <row r="18" spans="1:19" x14ac:dyDescent="0.25">
      <c r="A18" s="51">
        <v>17</v>
      </c>
      <c r="B18" s="51">
        <v>304040</v>
      </c>
      <c r="C18" s="51">
        <v>-42.44</v>
      </c>
      <c r="D18" s="51">
        <v>146.52000000000001</v>
      </c>
      <c r="E18" s="58" t="s">
        <v>139</v>
      </c>
      <c r="F18" s="51">
        <v>445</v>
      </c>
      <c r="G18" s="51">
        <v>19510120</v>
      </c>
      <c r="H18" s="51">
        <v>20190228</v>
      </c>
      <c r="I18" s="51">
        <f>2018-1952+1</f>
        <v>67</v>
      </c>
      <c r="J18" s="51">
        <v>900.52099999999996</v>
      </c>
      <c r="K18" s="51">
        <v>1.8120000000000001</v>
      </c>
      <c r="L18" s="51">
        <v>18.315000000000001</v>
      </c>
      <c r="M18" s="51">
        <v>2.4820000000000002</v>
      </c>
      <c r="N18" s="51">
        <v>0.69</v>
      </c>
      <c r="O18" s="51">
        <v>95027</v>
      </c>
      <c r="P18"/>
      <c r="Q18"/>
    </row>
    <row r="19" spans="1:19" x14ac:dyDescent="0.25">
      <c r="A19" s="51">
        <v>18</v>
      </c>
      <c r="B19" s="51">
        <v>314207</v>
      </c>
      <c r="C19" s="51">
        <v>-41.25</v>
      </c>
      <c r="D19" s="51">
        <v>146.09</v>
      </c>
      <c r="E19" s="58" t="s">
        <v>139</v>
      </c>
      <c r="F19" s="51">
        <v>499.3</v>
      </c>
      <c r="G19" s="51">
        <v>19630620</v>
      </c>
      <c r="H19" s="51">
        <v>20190228</v>
      </c>
      <c r="I19" s="51">
        <f>2018-1964+1</f>
        <v>55</v>
      </c>
      <c r="J19" s="51">
        <v>479.09100000000001</v>
      </c>
      <c r="K19" s="51">
        <v>2.1589999999999998</v>
      </c>
      <c r="L19" s="51">
        <v>26.535</v>
      </c>
      <c r="M19" s="51">
        <v>1.34</v>
      </c>
      <c r="N19" s="51">
        <v>0.72</v>
      </c>
      <c r="O19" s="51">
        <v>91017</v>
      </c>
      <c r="P19"/>
      <c r="Q19"/>
    </row>
    <row r="20" spans="1:19" x14ac:dyDescent="0.25">
      <c r="A20" s="51">
        <v>19</v>
      </c>
      <c r="B20" s="51" t="s">
        <v>140</v>
      </c>
      <c r="C20" s="51">
        <v>-35.1</v>
      </c>
      <c r="D20" s="51">
        <v>138.66999999999999</v>
      </c>
      <c r="E20" s="58" t="s">
        <v>141</v>
      </c>
      <c r="F20" s="51">
        <v>29</v>
      </c>
      <c r="G20" s="51">
        <v>19690329</v>
      </c>
      <c r="H20" s="51">
        <v>20190228</v>
      </c>
      <c r="I20" s="51">
        <f>2018-1970+1</f>
        <v>49</v>
      </c>
      <c r="J20" s="51">
        <v>349.66800000000001</v>
      </c>
      <c r="K20" s="51">
        <v>-0.56799999999999995</v>
      </c>
      <c r="L20" s="51">
        <v>16.78</v>
      </c>
      <c r="M20" s="51">
        <v>1.131</v>
      </c>
      <c r="N20" s="51">
        <v>0.75900000000000001</v>
      </c>
      <c r="O20" s="51">
        <v>23734</v>
      </c>
      <c r="P20"/>
      <c r="Q20"/>
    </row>
    <row r="21" spans="1:19" x14ac:dyDescent="0.25">
      <c r="A21" s="51">
        <v>20</v>
      </c>
      <c r="B21" s="51" t="s">
        <v>142</v>
      </c>
      <c r="C21" s="51">
        <v>-34.130000000000003</v>
      </c>
      <c r="D21" s="51">
        <v>138.63</v>
      </c>
      <c r="E21" s="58" t="s">
        <v>141</v>
      </c>
      <c r="F21" s="51">
        <v>500.9</v>
      </c>
      <c r="G21" s="51">
        <v>19710916</v>
      </c>
      <c r="H21" s="51">
        <v>20190228</v>
      </c>
      <c r="I21" s="51">
        <f>2018-1972+1</f>
        <v>47</v>
      </c>
      <c r="J21" s="51">
        <v>341.41</v>
      </c>
      <c r="K21" s="51">
        <v>-0.35799999999999998</v>
      </c>
      <c r="L21" s="51">
        <v>3.7589999999999999</v>
      </c>
      <c r="M21" s="51">
        <v>1.2629999999999999</v>
      </c>
      <c r="N21" s="51">
        <v>0.32800000000000001</v>
      </c>
      <c r="O21" s="51">
        <v>23039</v>
      </c>
      <c r="P21" t="s">
        <v>233</v>
      </c>
    </row>
    <row r="22" spans="1:19" x14ac:dyDescent="0.25">
      <c r="A22" s="51">
        <v>21</v>
      </c>
      <c r="B22" s="51" t="s">
        <v>143</v>
      </c>
      <c r="C22" s="51">
        <v>-32.090000000000003</v>
      </c>
      <c r="D22" s="51">
        <v>138.29</v>
      </c>
      <c r="E22" s="58" t="s">
        <v>141</v>
      </c>
      <c r="F22" s="51">
        <v>175.7</v>
      </c>
      <c r="G22" s="51">
        <v>19770920</v>
      </c>
      <c r="H22" s="51">
        <v>20190228</v>
      </c>
      <c r="I22" s="51">
        <f>2018-1978+1</f>
        <v>41</v>
      </c>
      <c r="J22" s="51">
        <v>88.016999999999996</v>
      </c>
      <c r="K22" s="51">
        <v>-30.486999999999998</v>
      </c>
      <c r="L22" s="51">
        <v>9.3780000000000001</v>
      </c>
      <c r="M22" s="51">
        <v>0.85</v>
      </c>
      <c r="N22" s="51">
        <v>0.53</v>
      </c>
      <c r="O22" s="51">
        <v>19015</v>
      </c>
      <c r="P22" t="s">
        <v>232</v>
      </c>
    </row>
    <row r="23" spans="1:19" x14ac:dyDescent="0.25">
      <c r="A23" s="51">
        <v>22</v>
      </c>
      <c r="B23" s="51">
        <v>616216</v>
      </c>
      <c r="C23" s="51">
        <v>-31.97</v>
      </c>
      <c r="D23" s="51">
        <v>116.29</v>
      </c>
      <c r="E23" s="58" t="s">
        <v>144</v>
      </c>
      <c r="F23" s="51">
        <v>593.79999999999995</v>
      </c>
      <c r="G23" s="51">
        <v>19660527</v>
      </c>
      <c r="H23" s="51">
        <v>20190228</v>
      </c>
      <c r="I23" s="51">
        <f>2018-1967+1</f>
        <v>52</v>
      </c>
      <c r="J23" s="51">
        <v>637.05700000000002</v>
      </c>
      <c r="K23" s="51">
        <v>-30.222000000000001</v>
      </c>
      <c r="L23" s="51">
        <v>60.655999999999999</v>
      </c>
      <c r="M23" s="51">
        <v>1.401</v>
      </c>
      <c r="N23" s="51">
        <v>0.83899999999999997</v>
      </c>
      <c r="O23" s="51">
        <v>9007</v>
      </c>
      <c r="P23" t="s">
        <v>232</v>
      </c>
    </row>
    <row r="24" spans="1:19" x14ac:dyDescent="0.25">
      <c r="A24" s="51">
        <v>23</v>
      </c>
      <c r="B24" s="51">
        <v>613002</v>
      </c>
      <c r="C24" s="51">
        <v>-33.090000000000003</v>
      </c>
      <c r="D24" s="51">
        <v>116.04</v>
      </c>
      <c r="E24" s="58" t="s">
        <v>144</v>
      </c>
      <c r="F24" s="51">
        <v>148</v>
      </c>
      <c r="G24" s="51">
        <v>19700320</v>
      </c>
      <c r="H24" s="51">
        <v>20190228</v>
      </c>
      <c r="I24" s="51">
        <f>2018-1971+1</f>
        <v>48</v>
      </c>
      <c r="J24" s="51">
        <v>2520.154</v>
      </c>
      <c r="K24" s="51">
        <v>1.083</v>
      </c>
      <c r="L24" s="51">
        <v>26.776</v>
      </c>
      <c r="M24" s="51">
        <v>1.859</v>
      </c>
      <c r="N24" s="51">
        <v>0.82</v>
      </c>
      <c r="O24" s="51">
        <v>9580</v>
      </c>
      <c r="P24"/>
      <c r="Q24"/>
      <c r="R24" s="19">
        <v>23</v>
      </c>
      <c r="S24"/>
    </row>
    <row r="25" spans="1:19" x14ac:dyDescent="0.25">
      <c r="A25" s="51">
        <v>24</v>
      </c>
      <c r="B25" s="51">
        <v>609002</v>
      </c>
      <c r="C25" s="51">
        <v>-34.28</v>
      </c>
      <c r="D25" s="51">
        <v>115.3</v>
      </c>
      <c r="E25" s="58" t="s">
        <v>144</v>
      </c>
      <c r="F25" s="51">
        <v>640.9</v>
      </c>
      <c r="G25" s="51">
        <v>19690419</v>
      </c>
      <c r="H25" s="51">
        <v>20190228</v>
      </c>
      <c r="I25" s="51">
        <f>2019-1970</f>
        <v>49</v>
      </c>
      <c r="J25" s="51">
        <v>480.12400000000002</v>
      </c>
      <c r="K25" s="51">
        <v>-2.3889999999999998</v>
      </c>
      <c r="L25" s="51">
        <v>70.718999999999994</v>
      </c>
      <c r="M25" s="51">
        <v>2.4580000000000002</v>
      </c>
      <c r="N25" s="51">
        <v>0.81499999999999995</v>
      </c>
      <c r="O25" s="51">
        <v>9926</v>
      </c>
      <c r="P25"/>
      <c r="Q25"/>
    </row>
    <row r="26" spans="1:19" x14ac:dyDescent="0.25">
      <c r="A26" s="51">
        <v>25</v>
      </c>
      <c r="B26" s="51">
        <v>709010</v>
      </c>
      <c r="C26" s="51">
        <v>-21.23</v>
      </c>
      <c r="D26" s="51">
        <v>118.83</v>
      </c>
      <c r="E26" s="58" t="s">
        <v>144</v>
      </c>
      <c r="F26" s="51">
        <v>907.2</v>
      </c>
      <c r="G26" s="51">
        <v>19850114</v>
      </c>
      <c r="H26" s="51">
        <v>20190228</v>
      </c>
      <c r="I26" s="51">
        <f>2019-1986</f>
        <v>33</v>
      </c>
      <c r="J26" s="51">
        <v>45.975999999999999</v>
      </c>
      <c r="K26" s="51">
        <v>-28.315999999999999</v>
      </c>
      <c r="L26" s="51">
        <v>99.096999999999994</v>
      </c>
      <c r="M26" s="51">
        <v>1.0509999999999999</v>
      </c>
      <c r="N26" s="51">
        <v>0.61599999999999999</v>
      </c>
      <c r="O26" s="51">
        <v>4079</v>
      </c>
      <c r="P26"/>
      <c r="Q26"/>
    </row>
    <row r="28" spans="1:19" x14ac:dyDescent="0.25">
      <c r="N28" s="57"/>
      <c r="O28" s="57"/>
    </row>
    <row r="29" spans="1:19" x14ac:dyDescent="0.25">
      <c r="N29" s="57"/>
      <c r="O29" s="57"/>
    </row>
    <row r="30" spans="1:19" x14ac:dyDescent="0.25">
      <c r="N30" s="57"/>
      <c r="O30" s="57"/>
    </row>
    <row r="55" spans="5:21" x14ac:dyDescent="0.25">
      <c r="E55" s="59"/>
      <c r="F55" s="59"/>
      <c r="G55" s="59"/>
      <c r="H55" s="58"/>
      <c r="I55" s="59"/>
      <c r="J55" s="59"/>
      <c r="K55" s="59"/>
      <c r="L55" s="59"/>
      <c r="M55" s="54"/>
      <c r="N55" s="54"/>
      <c r="O55" s="54"/>
      <c r="P55" s="54"/>
      <c r="Q55" s="54"/>
      <c r="R55" s="54"/>
      <c r="S55" s="54"/>
      <c r="T55" s="54"/>
      <c r="U55" s="54"/>
    </row>
    <row r="56" spans="5:21" x14ac:dyDescent="0.25">
      <c r="E56" s="59"/>
      <c r="F56" s="59"/>
      <c r="G56" s="59"/>
      <c r="H56" s="58"/>
      <c r="I56" s="59"/>
      <c r="J56" s="59"/>
      <c r="K56" s="59"/>
      <c r="L56" s="59"/>
      <c r="M56" s="54"/>
      <c r="N56" s="54"/>
      <c r="O56" s="54"/>
      <c r="P56" s="54"/>
      <c r="Q56" s="54"/>
      <c r="R56" s="54"/>
      <c r="S56" s="54"/>
      <c r="T56" s="54"/>
      <c r="U56" s="54"/>
    </row>
    <row r="57" spans="5:21" x14ac:dyDescent="0.25">
      <c r="E57" s="59"/>
      <c r="F57" s="59"/>
      <c r="G57" s="59"/>
      <c r="H57" s="58"/>
      <c r="I57" s="59"/>
      <c r="J57" s="59"/>
      <c r="K57" s="59"/>
      <c r="L57" s="59"/>
      <c r="M57" s="54"/>
      <c r="N57" s="54"/>
      <c r="O57" s="54"/>
      <c r="P57" s="54"/>
      <c r="Q57" s="54"/>
      <c r="R57" s="54"/>
      <c r="S57" s="54"/>
      <c r="T57" s="54"/>
      <c r="U57" s="54"/>
    </row>
    <row r="58" spans="5:21" x14ac:dyDescent="0.25">
      <c r="E58" s="59"/>
      <c r="F58" s="59"/>
      <c r="G58" s="59"/>
      <c r="H58" s="58"/>
      <c r="I58" s="59"/>
      <c r="J58" s="59"/>
      <c r="K58" s="59"/>
      <c r="L58" s="59"/>
      <c r="M58" s="54"/>
      <c r="N58" s="54"/>
      <c r="O58" s="54"/>
      <c r="P58" s="54"/>
      <c r="Q58" s="54"/>
      <c r="R58" s="54"/>
      <c r="S58" s="54"/>
      <c r="T58" s="54"/>
      <c r="U58" s="54"/>
    </row>
    <row r="59" spans="5:21" x14ac:dyDescent="0.25">
      <c r="E59" s="59"/>
      <c r="F59" s="59"/>
      <c r="G59" s="59"/>
      <c r="H59" s="58"/>
      <c r="I59" s="59"/>
      <c r="J59" s="59"/>
      <c r="K59" s="59"/>
      <c r="L59" s="59"/>
      <c r="M59" s="59"/>
      <c r="N59" s="59"/>
      <c r="O59" s="59"/>
      <c r="P59" s="59"/>
      <c r="Q59" s="54"/>
      <c r="R59" s="54"/>
      <c r="S59" s="54"/>
      <c r="T59" s="54"/>
      <c r="U59" s="54"/>
    </row>
    <row r="60" spans="5:21" x14ac:dyDescent="0.25">
      <c r="E60" s="59"/>
      <c r="F60" s="59"/>
      <c r="G60" s="59"/>
      <c r="H60" s="58"/>
      <c r="I60" s="59"/>
      <c r="J60" s="59"/>
      <c r="K60" s="59"/>
      <c r="L60" s="59"/>
      <c r="M60" s="59"/>
      <c r="N60" s="59"/>
      <c r="O60" s="59"/>
      <c r="P60" s="59"/>
      <c r="Q60" s="54"/>
      <c r="R60" s="54"/>
      <c r="S60" s="54"/>
      <c r="T60" s="54"/>
      <c r="U60" s="54"/>
    </row>
    <row r="61" spans="5:21" x14ac:dyDescent="0.25">
      <c r="E61" s="59"/>
      <c r="F61" s="59"/>
      <c r="G61" s="59"/>
      <c r="H61" s="58"/>
      <c r="I61" s="59"/>
      <c r="J61" s="59"/>
      <c r="K61" s="59"/>
      <c r="L61" s="59"/>
      <c r="M61" s="59"/>
      <c r="N61" s="59"/>
      <c r="O61" s="59"/>
      <c r="P61" s="59"/>
      <c r="Q61" s="54"/>
      <c r="R61" s="54"/>
      <c r="S61" s="54"/>
      <c r="T61" s="54"/>
      <c r="U61" s="54"/>
    </row>
    <row r="62" spans="5:21" x14ac:dyDescent="0.25">
      <c r="E62" s="55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</row>
    <row r="63" spans="5:21" x14ac:dyDescent="0.25">
      <c r="E63" s="55"/>
      <c r="P63" s="54"/>
    </row>
  </sheetData>
  <conditionalFormatting sqref="N2:N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15</xdr:col>
                    <xdr:colOff>476250</xdr:colOff>
                    <xdr:row>1</xdr:row>
                    <xdr:rowOff>0</xdr:rowOff>
                  </from>
                  <to>
                    <xdr:col>15</xdr:col>
                    <xdr:colOff>685800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15</xdr:col>
                    <xdr:colOff>476250</xdr:colOff>
                    <xdr:row>2</xdr:row>
                    <xdr:rowOff>0</xdr:rowOff>
                  </from>
                  <to>
                    <xdr:col>15</xdr:col>
                    <xdr:colOff>685800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6" name="Check Box 8">
              <controlPr defaultSize="0" autoFill="0" autoLine="0" autoPict="0">
                <anchor moveWithCells="1">
                  <from>
                    <xdr:col>15</xdr:col>
                    <xdr:colOff>476250</xdr:colOff>
                    <xdr:row>8</xdr:row>
                    <xdr:rowOff>0</xdr:rowOff>
                  </from>
                  <to>
                    <xdr:col>15</xdr:col>
                    <xdr:colOff>685800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7" name="Check Box 9">
              <controlPr defaultSize="0" autoFill="0" autoLine="0" autoPict="0">
                <anchor moveWithCells="1">
                  <from>
                    <xdr:col>15</xdr:col>
                    <xdr:colOff>476250</xdr:colOff>
                    <xdr:row>9</xdr:row>
                    <xdr:rowOff>0</xdr:rowOff>
                  </from>
                  <to>
                    <xdr:col>15</xdr:col>
                    <xdr:colOff>685800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8" name="Check Box 10">
              <controlPr defaultSize="0" autoFill="0" autoLine="0" autoPict="0">
                <anchor moveWithCells="1">
                  <from>
                    <xdr:col>15</xdr:col>
                    <xdr:colOff>476250</xdr:colOff>
                    <xdr:row>10</xdr:row>
                    <xdr:rowOff>0</xdr:rowOff>
                  </from>
                  <to>
                    <xdr:col>15</xdr:col>
                    <xdr:colOff>685800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9" name="Check Box 11">
              <controlPr defaultSize="0" autoFill="0" autoLine="0" autoPict="0">
                <anchor moveWithCells="1">
                  <from>
                    <xdr:col>15</xdr:col>
                    <xdr:colOff>476250</xdr:colOff>
                    <xdr:row>11</xdr:row>
                    <xdr:rowOff>0</xdr:rowOff>
                  </from>
                  <to>
                    <xdr:col>15</xdr:col>
                    <xdr:colOff>685800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0" name="Check Box 12">
              <controlPr defaultSize="0" autoFill="0" autoLine="0" autoPict="0">
                <anchor moveWithCells="1">
                  <from>
                    <xdr:col>15</xdr:col>
                    <xdr:colOff>476250</xdr:colOff>
                    <xdr:row>12</xdr:row>
                    <xdr:rowOff>0</xdr:rowOff>
                  </from>
                  <to>
                    <xdr:col>15</xdr:col>
                    <xdr:colOff>685800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1" name="Check Box 13">
              <controlPr defaultSize="0" autoFill="0" autoLine="0" autoPict="0">
                <anchor moveWithCells="1">
                  <from>
                    <xdr:col>15</xdr:col>
                    <xdr:colOff>476250</xdr:colOff>
                    <xdr:row>13</xdr:row>
                    <xdr:rowOff>0</xdr:rowOff>
                  </from>
                  <to>
                    <xdr:col>15</xdr:col>
                    <xdr:colOff>685800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2" name="Check Box 14">
              <controlPr defaultSize="0" autoFill="0" autoLine="0" autoPict="0">
                <anchor moveWithCells="1">
                  <from>
                    <xdr:col>15</xdr:col>
                    <xdr:colOff>476250</xdr:colOff>
                    <xdr:row>14</xdr:row>
                    <xdr:rowOff>0</xdr:rowOff>
                  </from>
                  <to>
                    <xdr:col>15</xdr:col>
                    <xdr:colOff>685800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3" name="Check Box 15">
              <controlPr defaultSize="0" autoFill="0" autoLine="0" autoPict="0">
                <anchor moveWithCells="1">
                  <from>
                    <xdr:col>15</xdr:col>
                    <xdr:colOff>476250</xdr:colOff>
                    <xdr:row>15</xdr:row>
                    <xdr:rowOff>0</xdr:rowOff>
                  </from>
                  <to>
                    <xdr:col>15</xdr:col>
                    <xdr:colOff>685800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4" name="Check Box 16">
              <controlPr defaultSize="0" autoFill="0" autoLine="0" autoPict="0">
                <anchor moveWithCells="1">
                  <from>
                    <xdr:col>15</xdr:col>
                    <xdr:colOff>476250</xdr:colOff>
                    <xdr:row>16</xdr:row>
                    <xdr:rowOff>0</xdr:rowOff>
                  </from>
                  <to>
                    <xdr:col>15</xdr:col>
                    <xdr:colOff>685800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5" name="Check Box 17">
              <controlPr defaultSize="0" autoFill="0" autoLine="0" autoPict="0">
                <anchor moveWithCells="1">
                  <from>
                    <xdr:col>15</xdr:col>
                    <xdr:colOff>476250</xdr:colOff>
                    <xdr:row>17</xdr:row>
                    <xdr:rowOff>0</xdr:rowOff>
                  </from>
                  <to>
                    <xdr:col>15</xdr:col>
                    <xdr:colOff>685800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16" name="Check Box 18">
              <controlPr defaultSize="0" autoFill="0" autoLine="0" autoPict="0">
                <anchor moveWithCells="1">
                  <from>
                    <xdr:col>15</xdr:col>
                    <xdr:colOff>476250</xdr:colOff>
                    <xdr:row>18</xdr:row>
                    <xdr:rowOff>0</xdr:rowOff>
                  </from>
                  <to>
                    <xdr:col>15</xdr:col>
                    <xdr:colOff>685800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17" name="Check Box 19">
              <controlPr defaultSize="0" autoFill="0" autoLine="0" autoPict="0">
                <anchor moveWithCells="1">
                  <from>
                    <xdr:col>15</xdr:col>
                    <xdr:colOff>476250</xdr:colOff>
                    <xdr:row>19</xdr:row>
                    <xdr:rowOff>0</xdr:rowOff>
                  </from>
                  <to>
                    <xdr:col>15</xdr:col>
                    <xdr:colOff>685800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18" name="Check Box 23">
              <controlPr defaultSize="0" autoFill="0" autoLine="0" autoPict="0">
                <anchor moveWithCells="1">
                  <from>
                    <xdr:col>15</xdr:col>
                    <xdr:colOff>476250</xdr:colOff>
                    <xdr:row>23</xdr:row>
                    <xdr:rowOff>0</xdr:rowOff>
                  </from>
                  <to>
                    <xdr:col>15</xdr:col>
                    <xdr:colOff>685800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19" name="Check Box 24">
              <controlPr defaultSize="0" autoFill="0" autoLine="0" autoPict="0">
                <anchor moveWithCells="1">
                  <from>
                    <xdr:col>15</xdr:col>
                    <xdr:colOff>476250</xdr:colOff>
                    <xdr:row>24</xdr:row>
                    <xdr:rowOff>0</xdr:rowOff>
                  </from>
                  <to>
                    <xdr:col>15</xdr:col>
                    <xdr:colOff>685800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0" name="Check Box 25">
              <controlPr defaultSize="0" autoFill="0" autoLine="0" autoPict="0">
                <anchor moveWithCells="1">
                  <from>
                    <xdr:col>15</xdr:col>
                    <xdr:colOff>476250</xdr:colOff>
                    <xdr:row>25</xdr:row>
                    <xdr:rowOff>0</xdr:rowOff>
                  </from>
                  <to>
                    <xdr:col>15</xdr:col>
                    <xdr:colOff>685800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1" name="Check Box 26">
              <controlPr defaultSize="0" autoFill="0" autoLine="0" autoPict="0">
                <anchor moveWithCells="1">
                  <from>
                    <xdr:col>16</xdr:col>
                    <xdr:colOff>476250</xdr:colOff>
                    <xdr:row>1</xdr:row>
                    <xdr:rowOff>0</xdr:rowOff>
                  </from>
                  <to>
                    <xdr:col>17</xdr:col>
                    <xdr:colOff>28575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22" name="Check Box 27">
              <controlPr defaultSize="0" autoFill="0" autoLine="0" autoPict="0">
                <anchor moveWithCells="1">
                  <from>
                    <xdr:col>16</xdr:col>
                    <xdr:colOff>476250</xdr:colOff>
                    <xdr:row>2</xdr:row>
                    <xdr:rowOff>0</xdr:rowOff>
                  </from>
                  <to>
                    <xdr:col>17</xdr:col>
                    <xdr:colOff>28575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23" name="Check Box 28">
              <controlPr defaultSize="0" autoFill="0" autoLine="0" autoPict="0">
                <anchor moveWithCells="1">
                  <from>
                    <xdr:col>16</xdr:col>
                    <xdr:colOff>476250</xdr:colOff>
                    <xdr:row>8</xdr:row>
                    <xdr:rowOff>0</xdr:rowOff>
                  </from>
                  <to>
                    <xdr:col>17</xdr:col>
                    <xdr:colOff>28575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24" name="Check Box 29">
              <controlPr defaultSize="0" autoFill="0" autoLine="0" autoPict="0">
                <anchor moveWithCells="1">
                  <from>
                    <xdr:col>16</xdr:col>
                    <xdr:colOff>476250</xdr:colOff>
                    <xdr:row>9</xdr:row>
                    <xdr:rowOff>0</xdr:rowOff>
                  </from>
                  <to>
                    <xdr:col>17</xdr:col>
                    <xdr:colOff>28575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25" name="Check Box 30">
              <controlPr defaultSize="0" autoFill="0" autoLine="0" autoPict="0">
                <anchor moveWithCells="1">
                  <from>
                    <xdr:col>16</xdr:col>
                    <xdr:colOff>476250</xdr:colOff>
                    <xdr:row>10</xdr:row>
                    <xdr:rowOff>0</xdr:rowOff>
                  </from>
                  <to>
                    <xdr:col>17</xdr:col>
                    <xdr:colOff>28575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26" name="Check Box 31">
              <controlPr defaultSize="0" autoFill="0" autoLine="0" autoPict="0">
                <anchor moveWithCells="1">
                  <from>
                    <xdr:col>16</xdr:col>
                    <xdr:colOff>476250</xdr:colOff>
                    <xdr:row>11</xdr:row>
                    <xdr:rowOff>0</xdr:rowOff>
                  </from>
                  <to>
                    <xdr:col>17</xdr:col>
                    <xdr:colOff>28575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27" name="Check Box 32">
              <controlPr defaultSize="0" autoFill="0" autoLine="0" autoPict="0">
                <anchor moveWithCells="1">
                  <from>
                    <xdr:col>16</xdr:col>
                    <xdr:colOff>476250</xdr:colOff>
                    <xdr:row>12</xdr:row>
                    <xdr:rowOff>0</xdr:rowOff>
                  </from>
                  <to>
                    <xdr:col>17</xdr:col>
                    <xdr:colOff>28575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28" name="Check Box 33">
              <controlPr defaultSize="0" autoFill="0" autoLine="0" autoPict="0">
                <anchor moveWithCells="1">
                  <from>
                    <xdr:col>16</xdr:col>
                    <xdr:colOff>476250</xdr:colOff>
                    <xdr:row>13</xdr:row>
                    <xdr:rowOff>0</xdr:rowOff>
                  </from>
                  <to>
                    <xdr:col>17</xdr:col>
                    <xdr:colOff>28575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29" name="Check Box 34">
              <controlPr defaultSize="0" autoFill="0" autoLine="0" autoPict="0">
                <anchor moveWithCells="1">
                  <from>
                    <xdr:col>16</xdr:col>
                    <xdr:colOff>476250</xdr:colOff>
                    <xdr:row>14</xdr:row>
                    <xdr:rowOff>0</xdr:rowOff>
                  </from>
                  <to>
                    <xdr:col>17</xdr:col>
                    <xdr:colOff>28575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30" name="Check Box 35">
              <controlPr defaultSize="0" autoFill="0" autoLine="0" autoPict="0">
                <anchor moveWithCells="1">
                  <from>
                    <xdr:col>16</xdr:col>
                    <xdr:colOff>476250</xdr:colOff>
                    <xdr:row>15</xdr:row>
                    <xdr:rowOff>0</xdr:rowOff>
                  </from>
                  <to>
                    <xdr:col>17</xdr:col>
                    <xdr:colOff>28575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31" name="Check Box 36">
              <controlPr defaultSize="0" autoFill="0" autoLine="0" autoPict="0">
                <anchor moveWithCells="1">
                  <from>
                    <xdr:col>16</xdr:col>
                    <xdr:colOff>476250</xdr:colOff>
                    <xdr:row>16</xdr:row>
                    <xdr:rowOff>0</xdr:rowOff>
                  </from>
                  <to>
                    <xdr:col>17</xdr:col>
                    <xdr:colOff>28575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32" name="Check Box 37">
              <controlPr defaultSize="0" autoFill="0" autoLine="0" autoPict="0">
                <anchor moveWithCells="1">
                  <from>
                    <xdr:col>16</xdr:col>
                    <xdr:colOff>476250</xdr:colOff>
                    <xdr:row>17</xdr:row>
                    <xdr:rowOff>0</xdr:rowOff>
                  </from>
                  <to>
                    <xdr:col>17</xdr:col>
                    <xdr:colOff>28575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33" name="Check Box 38">
              <controlPr defaultSize="0" autoFill="0" autoLine="0" autoPict="0">
                <anchor moveWithCells="1">
                  <from>
                    <xdr:col>16</xdr:col>
                    <xdr:colOff>476250</xdr:colOff>
                    <xdr:row>18</xdr:row>
                    <xdr:rowOff>0</xdr:rowOff>
                  </from>
                  <to>
                    <xdr:col>17</xdr:col>
                    <xdr:colOff>28575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34" name="Check Box 39">
              <controlPr defaultSize="0" autoFill="0" autoLine="0" autoPict="0">
                <anchor moveWithCells="1">
                  <from>
                    <xdr:col>16</xdr:col>
                    <xdr:colOff>476250</xdr:colOff>
                    <xdr:row>19</xdr:row>
                    <xdr:rowOff>0</xdr:rowOff>
                  </from>
                  <to>
                    <xdr:col>17</xdr:col>
                    <xdr:colOff>28575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4" r:id="rId35" name="Check Box 40">
              <controlPr defaultSize="0" autoFill="0" autoLine="0" autoPict="0">
                <anchor moveWithCells="1">
                  <from>
                    <xdr:col>16</xdr:col>
                    <xdr:colOff>476250</xdr:colOff>
                    <xdr:row>23</xdr:row>
                    <xdr:rowOff>0</xdr:rowOff>
                  </from>
                  <to>
                    <xdr:col>17</xdr:col>
                    <xdr:colOff>28575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36" name="Check Box 41">
              <controlPr defaultSize="0" autoFill="0" autoLine="0" autoPict="0">
                <anchor moveWithCells="1">
                  <from>
                    <xdr:col>16</xdr:col>
                    <xdr:colOff>476250</xdr:colOff>
                    <xdr:row>24</xdr:row>
                    <xdr:rowOff>0</xdr:rowOff>
                  </from>
                  <to>
                    <xdr:col>17</xdr:col>
                    <xdr:colOff>28575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37" name="Check Box 42">
              <controlPr defaultSize="0" autoFill="0" autoLine="0" autoPict="0">
                <anchor moveWithCells="1">
                  <from>
                    <xdr:col>16</xdr:col>
                    <xdr:colOff>476250</xdr:colOff>
                    <xdr:row>25</xdr:row>
                    <xdr:rowOff>0</xdr:rowOff>
                  </from>
                  <to>
                    <xdr:col>17</xdr:col>
                    <xdr:colOff>28575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9" r:id="rId38" name="Check Box 65">
              <controlPr defaultSize="0" autoFill="0" autoLine="0" autoPict="0">
                <anchor moveWithCells="1">
                  <from>
                    <xdr:col>18</xdr:col>
                    <xdr:colOff>476250</xdr:colOff>
                    <xdr:row>2</xdr:row>
                    <xdr:rowOff>0</xdr:rowOff>
                  </from>
                  <to>
                    <xdr:col>19</xdr:col>
                    <xdr:colOff>28575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0" r:id="rId39" name="Check Box 66">
              <controlPr defaultSize="0" autoFill="0" autoLine="0" autoPict="0">
                <anchor moveWithCells="1">
                  <from>
                    <xdr:col>18</xdr:col>
                    <xdr:colOff>476250</xdr:colOff>
                    <xdr:row>23</xdr:row>
                    <xdr:rowOff>0</xdr:rowOff>
                  </from>
                  <to>
                    <xdr:col>19</xdr:col>
                    <xdr:colOff>28575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1" r:id="rId40" name="Check Box 67">
              <controlPr defaultSize="0" autoFill="0" autoLine="0" autoPict="0">
                <anchor moveWithCells="1">
                  <from>
                    <xdr:col>18</xdr:col>
                    <xdr:colOff>476250</xdr:colOff>
                    <xdr:row>8</xdr:row>
                    <xdr:rowOff>0</xdr:rowOff>
                  </from>
                  <to>
                    <xdr:col>19</xdr:col>
                    <xdr:colOff>28575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2" r:id="rId41" name="Check Box 68">
              <controlPr defaultSize="0" autoFill="0" autoLine="0" autoPict="0">
                <anchor moveWithCells="1">
                  <from>
                    <xdr:col>18</xdr:col>
                    <xdr:colOff>476250</xdr:colOff>
                    <xdr:row>9</xdr:row>
                    <xdr:rowOff>0</xdr:rowOff>
                  </from>
                  <to>
                    <xdr:col>19</xdr:col>
                    <xdr:colOff>28575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3" r:id="rId42" name="Check Box 69">
              <controlPr defaultSize="0" autoFill="0" autoLine="0" autoPict="0">
                <anchor moveWithCells="1">
                  <from>
                    <xdr:col>18</xdr:col>
                    <xdr:colOff>476250</xdr:colOff>
                    <xdr:row>12</xdr:row>
                    <xdr:rowOff>0</xdr:rowOff>
                  </from>
                  <to>
                    <xdr:col>19</xdr:col>
                    <xdr:colOff>28575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4" r:id="rId43" name="Check Box 70">
              <controlPr defaultSize="0" autoFill="0" autoLine="0" autoPict="0">
                <anchor moveWithCells="1">
                  <from>
                    <xdr:col>18</xdr:col>
                    <xdr:colOff>476250</xdr:colOff>
                    <xdr:row>13</xdr:row>
                    <xdr:rowOff>0</xdr:rowOff>
                  </from>
                  <to>
                    <xdr:col>19</xdr:col>
                    <xdr:colOff>28575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5" r:id="rId44" name="Check Box 71">
              <controlPr defaultSize="0" autoFill="0" autoLine="0" autoPict="0">
                <anchor moveWithCells="1">
                  <from>
                    <xdr:col>18</xdr:col>
                    <xdr:colOff>476250</xdr:colOff>
                    <xdr:row>14</xdr:row>
                    <xdr:rowOff>0</xdr:rowOff>
                  </from>
                  <to>
                    <xdr:col>19</xdr:col>
                    <xdr:colOff>28575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6" r:id="rId45" name="Check Box 72">
              <controlPr defaultSize="0" autoFill="0" autoLine="0" autoPict="0">
                <anchor moveWithCells="1">
                  <from>
                    <xdr:col>18</xdr:col>
                    <xdr:colOff>476250</xdr:colOff>
                    <xdr:row>16</xdr:row>
                    <xdr:rowOff>0</xdr:rowOff>
                  </from>
                  <to>
                    <xdr:col>19</xdr:col>
                    <xdr:colOff>28575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7" r:id="rId46" name="Check Box 73">
              <controlPr defaultSize="0" autoFill="0" autoLine="0" autoPict="0">
                <anchor moveWithCells="1">
                  <from>
                    <xdr:col>18</xdr:col>
                    <xdr:colOff>476250</xdr:colOff>
                    <xdr:row>15</xdr:row>
                    <xdr:rowOff>0</xdr:rowOff>
                  </from>
                  <to>
                    <xdr:col>19</xdr:col>
                    <xdr:colOff>28575</xdr:colOff>
                    <xdr:row>15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tableParts count="1">
    <tablePart r:id="rId4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Site 1_410730</vt:lpstr>
      <vt:lpstr>Benchmark</vt:lpstr>
      <vt:lpstr>Monthly Optim</vt:lpstr>
      <vt:lpstr>Outline Map</vt:lpstr>
      <vt:lpstr>timeline</vt:lpstr>
      <vt:lpstr>TableMaker</vt:lpstr>
      <vt:lpstr>CASEResult</vt:lpstr>
      <vt:lpstr>CASEDraft</vt:lpstr>
      <vt:lpstr>CachmentInfo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Nguyen</dc:creator>
  <cp:lastModifiedBy>Thien Nguyen</cp:lastModifiedBy>
  <dcterms:created xsi:type="dcterms:W3CDTF">2021-12-16T01:49:42Z</dcterms:created>
  <dcterms:modified xsi:type="dcterms:W3CDTF">2022-03-10T13:50:40Z</dcterms:modified>
</cp:coreProperties>
</file>