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Estimation" sheetId="4" r:id="rId1"/>
    <sheet name="Proposal 1" sheetId="10" state="hidden" r:id="rId2"/>
    <sheet name="Proposal 2" sheetId="8" state="hidden" r:id="rId3"/>
    <sheet name="Project Plan and Gantt" sheetId="12" r:id="rId4"/>
    <sheet name="Estimation of Web Front End" sheetId="14" r:id="rId5"/>
    <sheet name="Estimation of Web Back End" sheetId="16" r:id="rId6"/>
    <sheet name="Detailed Estimation" sheetId="11" state="hidden" r:id="rId7"/>
    <sheet name="Technical Requirements" sheetId="17" r:id="rId8"/>
    <sheet name="Master Schedule" sheetId="18" r:id="rId9"/>
  </sheets>
  <externalReferences>
    <externalReference r:id="rId10"/>
  </externalReferences>
  <definedNames>
    <definedName name="_xlnm._FilterDatabase" localSheetId="5" hidden="1">'Estimation of Web Back End'!$B$7:$H$49</definedName>
    <definedName name="_xlnm._FilterDatabase" localSheetId="4" hidden="1">'Estimation of Web Front End'!$B$6:$H$48</definedName>
    <definedName name="_xlnm._FilterDatabase" localSheetId="8" hidden="1">'Master Schedule'!#REF!</definedName>
    <definedName name="Complexity" localSheetId="5">#REF!</definedName>
    <definedName name="Complexity" localSheetId="4">#REF!</definedName>
    <definedName name="SCREENTYPE" localSheetId="5">#REF!</definedName>
    <definedName name="SCREENTYPE" localSheetId="4">#REF!</definedName>
    <definedName name="Slicer_Question_By">#N/A</definedName>
    <definedName name="支払条件">[1]支払条件!$A$2:$B$9</definedName>
  </definedNames>
  <calcPr calcId="145621"/>
</workbook>
</file>

<file path=xl/calcChain.xml><?xml version="1.0" encoding="utf-8"?>
<calcChain xmlns="http://schemas.openxmlformats.org/spreadsheetml/2006/main">
  <c r="I12" i="16" l="1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11" i="16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10" i="14"/>
  <c r="I48" i="14" l="1"/>
  <c r="I49" i="16"/>
  <c r="C13" i="4" s="1"/>
  <c r="E18" i="12" s="1"/>
  <c r="H49" i="16"/>
  <c r="H48" i="14" l="1"/>
  <c r="C12" i="4" l="1"/>
  <c r="E17" i="12" l="1"/>
  <c r="D17" i="12" s="1"/>
  <c r="C15" i="4"/>
  <c r="E23" i="12"/>
  <c r="E22" i="12"/>
  <c r="E21" i="12"/>
  <c r="E20" i="12"/>
  <c r="E19" i="12"/>
  <c r="E16" i="12"/>
  <c r="D16" i="12"/>
  <c r="E15" i="12"/>
  <c r="E14" i="12"/>
  <c r="E13" i="12"/>
  <c r="E12" i="12"/>
  <c r="D12" i="12"/>
  <c r="C13" i="12" s="1"/>
  <c r="D13" i="12" s="1"/>
  <c r="C14" i="12" s="1"/>
  <c r="D14" i="12" s="1"/>
  <c r="C15" i="12" s="1"/>
  <c r="D15" i="12" s="1"/>
  <c r="D46" i="11" l="1"/>
  <c r="D15" i="11"/>
  <c r="D43" i="11" l="1"/>
  <c r="D33" i="11"/>
  <c r="D32" i="11" s="1"/>
  <c r="D28" i="11" l="1"/>
  <c r="D52" i="11" l="1"/>
  <c r="D42" i="11" s="1"/>
  <c r="D19" i="11"/>
  <c r="D14" i="11" s="1"/>
  <c r="C7" i="8" l="1"/>
  <c r="C19" i="8"/>
  <c r="C17" i="8"/>
  <c r="C12" i="8"/>
  <c r="C23" i="10"/>
  <c r="D65" i="11" l="1"/>
  <c r="D62" i="11" s="1"/>
  <c r="D13" i="11"/>
  <c r="D7" i="11"/>
  <c r="C19" i="10"/>
  <c r="C17" i="10" s="1"/>
  <c r="C15" i="10"/>
  <c r="C13" i="10" s="1"/>
  <c r="C8" i="10"/>
  <c r="D69" i="11" l="1"/>
  <c r="C7" i="10"/>
  <c r="C24" i="8"/>
  <c r="C29" i="10" l="1"/>
  <c r="C21" i="8"/>
  <c r="C28" i="8" s="1"/>
  <c r="C16" i="4" l="1"/>
  <c r="C18" i="12" l="1"/>
  <c r="D18" i="12" l="1"/>
  <c r="C19" i="12" s="1"/>
  <c r="D19" i="12" s="1"/>
  <c r="C20" i="12" s="1"/>
  <c r="D20" i="12" s="1"/>
  <c r="C21" i="12" s="1"/>
  <c r="D21" i="12" s="1"/>
  <c r="C22" i="12" s="1"/>
  <c r="D22" i="12" s="1"/>
  <c r="C23" i="12" s="1"/>
  <c r="D23" i="12" s="1"/>
</calcChain>
</file>

<file path=xl/sharedStrings.xml><?xml version="1.0" encoding="utf-8"?>
<sst xmlns="http://schemas.openxmlformats.org/spreadsheetml/2006/main" count="572" uniqueCount="317">
  <si>
    <t>Version</t>
  </si>
  <si>
    <t>Date</t>
  </si>
  <si>
    <t>Estimated by</t>
  </si>
  <si>
    <t>Approved by</t>
  </si>
  <si>
    <t>Effort (hours)</t>
  </si>
  <si>
    <t>Task</t>
  </si>
  <si>
    <t>Development</t>
  </si>
  <si>
    <t>Test</t>
  </si>
  <si>
    <t xml:space="preserve">Deployment </t>
  </si>
  <si>
    <t>Project Management</t>
  </si>
  <si>
    <t>TOTAL</t>
  </si>
  <si>
    <t>Proposal 1</t>
  </si>
  <si>
    <t>Proposal 2</t>
  </si>
  <si>
    <t>#</t>
  </si>
  <si>
    <t>Estimation (hours)</t>
  </si>
  <si>
    <t>Questions Manager</t>
  </si>
  <si>
    <t>Manage all questions of tests</t>
  </si>
  <si>
    <t>CRUD questions</t>
  </si>
  <si>
    <t>Import questions from excel file</t>
  </si>
  <si>
    <t>Test Manager</t>
  </si>
  <si>
    <t>CRUD Tests</t>
  </si>
  <si>
    <t>Exam Manager</t>
  </si>
  <si>
    <t>Manage all tests</t>
  </si>
  <si>
    <t>CRUD exam</t>
  </si>
  <si>
    <t>Assign user to the exam</t>
  </si>
  <si>
    <t>Export Assigned users to excel file</t>
  </si>
  <si>
    <t>View Exam result</t>
  </si>
  <si>
    <t>Give mark to writing section</t>
  </si>
  <si>
    <t>Export Exam result</t>
  </si>
  <si>
    <t>Send exam result to user by email</t>
  </si>
  <si>
    <t>Export questions to excel file</t>
  </si>
  <si>
    <t>Filter questions by content</t>
  </si>
  <si>
    <t xml:space="preserve">Filter exam </t>
  </si>
  <si>
    <t>Welcome page</t>
  </si>
  <si>
    <t>Start Page</t>
  </si>
  <si>
    <t>Test page</t>
  </si>
  <si>
    <t>Total</t>
  </si>
  <si>
    <t xml:space="preserve">Generate questions by sections </t>
  </si>
  <si>
    <t>Save result when user's doing the test</t>
  </si>
  <si>
    <t xml:space="preserve">Filter questions by content, id, section. Display filter result </t>
  </si>
  <si>
    <t>Manage exams</t>
  </si>
  <si>
    <t>Database Design</t>
  </si>
  <si>
    <t>Save user's test result API</t>
  </si>
  <si>
    <t>When user finish the test, save user's test result to CRM system</t>
  </si>
  <si>
    <t>Update create exam with new section</t>
  </si>
  <si>
    <t>Update create question function with new section</t>
  </si>
  <si>
    <t>New welcome page</t>
  </si>
  <si>
    <t xml:space="preserve">Generate questions by new sections </t>
  </si>
  <si>
    <t>Add new Section to create test with new format</t>
  </si>
  <si>
    <t>Generate questions API</t>
  </si>
  <si>
    <t xml:space="preserve"> </t>
  </si>
  <si>
    <t>Filter by user, date, section</t>
  </si>
  <si>
    <t>Save test result API</t>
  </si>
  <si>
    <t>Login API</t>
  </si>
  <si>
    <t>Login function of this site uses API from CRM system</t>
  </si>
  <si>
    <t>Filter user to select from, Each user has only unit PIN</t>
  </si>
  <si>
    <t>Input unit PIN to enter the test</t>
  </si>
  <si>
    <t xml:space="preserve">Description: </t>
  </si>
  <si>
    <t xml:space="preserve">With this proposal, we create a new system, only using login and save candidate's test result  API from current system </t>
  </si>
  <si>
    <t xml:space="preserve"> Lộc Dương</t>
  </si>
  <si>
    <t>Question Manager</t>
  </si>
  <si>
    <t>Current version doesn’t work</t>
  </si>
  <si>
    <t>Control black out</t>
  </si>
  <si>
    <t xml:space="preserve">Display information of exam
</t>
  </si>
  <si>
    <t>Add new sections containing in new test format</t>
  </si>
  <si>
    <t>Create a test by section</t>
  </si>
  <si>
    <t>Save test result when user's doing the test</t>
  </si>
  <si>
    <t>Design database</t>
  </si>
  <si>
    <t>Update "Create Test" function with new sections</t>
  </si>
  <si>
    <t>Admin site</t>
  </si>
  <si>
    <t>I</t>
  </si>
  <si>
    <t>Description/Assumptions</t>
  </si>
  <si>
    <t>Candidate site</t>
  </si>
  <si>
    <t>II</t>
  </si>
  <si>
    <t xml:space="preserve">From unit PIN, generate question by sections </t>
  </si>
  <si>
    <t>III</t>
  </si>
  <si>
    <t>General</t>
  </si>
  <si>
    <t>Create, read, update, delete questions. Questions are create differently by sections.</t>
  </si>
  <si>
    <t>Create test by section</t>
  </si>
  <si>
    <t>After assigned users to exam, can export user with their PIN to excel file</t>
  </si>
  <si>
    <t>View result of each user</t>
  </si>
  <si>
    <t>User can give comment, give mark to writing section</t>
  </si>
  <si>
    <r>
      <t xml:space="preserve">Admin:
</t>
    </r>
    <r>
      <rPr>
        <sz val="11"/>
        <color theme="1"/>
        <rFont val="Calibri"/>
        <family val="2"/>
        <scheme val="minor"/>
      </rPr>
      <t>- Manage questions
- Manage tests
- Manage examinations
- Import questions
- Assign candidates to the examination
- Export user's PIN
- Export test results</t>
    </r>
    <r>
      <rPr>
        <b/>
        <sz val="11"/>
        <color theme="1"/>
        <rFont val="Calibri"/>
        <family val="2"/>
        <scheme val="minor"/>
      </rPr>
      <t xml:space="preserve">
Candidate:
</t>
    </r>
    <r>
      <rPr>
        <sz val="11"/>
        <color theme="1"/>
        <rFont val="Calibri"/>
        <family val="2"/>
        <scheme val="minor"/>
      </rPr>
      <t>- Login with unit PIN
- Do examination</t>
    </r>
  </si>
  <si>
    <t>API for user login by PIN</t>
  </si>
  <si>
    <t>Display inform about exam</t>
  </si>
  <si>
    <t>NEW ONLINE ENGLISH TESTING SYSTEM - ESTIMATION</t>
  </si>
  <si>
    <t>III.</t>
  </si>
  <si>
    <t>In Listening Section, if candidates don't listen clearly and double click on play button, video will play the second time</t>
  </si>
  <si>
    <t>Comprehension misses question. When admin create test, although create enough questions but test still missing question</t>
  </si>
  <si>
    <t>When candidates start the test, time is not enough 90 minutes, only 87 minutes or less</t>
  </si>
  <si>
    <t>Sometimes, when candidates are doing the test, system stops working and candidates have to wait or press F5 to continue doing the test but Writing Section can not be saved.</t>
  </si>
  <si>
    <t>Only system usually stops working</t>
  </si>
  <si>
    <t>Control network error</t>
  </si>
  <si>
    <t>Current Issues</t>
  </si>
  <si>
    <t>Control network error, black out…</t>
  </si>
  <si>
    <t>Convert exam result to company level</t>
  </si>
  <si>
    <t>We upgrade current system to match with new test format including Admin Site and Candidate Site and fix current issues to improve performance of this system</t>
  </si>
  <si>
    <t xml:space="preserve">From unit PIN, generate questions by sections </t>
  </si>
  <si>
    <t>Generate questions and return API to user page</t>
  </si>
  <si>
    <t>1.1.1</t>
  </si>
  <si>
    <t>Create question</t>
  </si>
  <si>
    <t>1.1.2</t>
  </si>
  <si>
    <t>Read question</t>
  </si>
  <si>
    <t>Update question</t>
  </si>
  <si>
    <t>Delete question</t>
  </si>
  <si>
    <t>Create import format excel file</t>
  </si>
  <si>
    <t>Create listening question</t>
  </si>
  <si>
    <t>Create reading question</t>
  </si>
  <si>
    <t>Create writing question</t>
  </si>
  <si>
    <t>3.1.1</t>
  </si>
  <si>
    <t>Create Test</t>
  </si>
  <si>
    <t>Read Test</t>
  </si>
  <si>
    <t>3.1.2</t>
  </si>
  <si>
    <t>Update Test</t>
  </si>
  <si>
    <t>Delete Test</t>
  </si>
  <si>
    <t>Questions of test are generated randomly or not</t>
  </si>
  <si>
    <t>4.1.1</t>
  </si>
  <si>
    <t>4.1.2</t>
  </si>
  <si>
    <t>Read Exam</t>
  </si>
  <si>
    <t>Create  Exam</t>
  </si>
  <si>
    <t>Update Exam</t>
  </si>
  <si>
    <t>Delete Exam</t>
  </si>
  <si>
    <t>Get List User</t>
  </si>
  <si>
    <t xml:space="preserve">Filter user </t>
  </si>
  <si>
    <t>Assign user</t>
  </si>
  <si>
    <t>Update 'Create exam' with new section</t>
  </si>
  <si>
    <t xml:space="preserve">Login </t>
  </si>
  <si>
    <t>Implement import service to import question</t>
  </si>
  <si>
    <t xml:space="preserve">With this proposal, we upgrade Admin site from current system, only create new candidate site separately (with new APIs added)  </t>
  </si>
  <si>
    <t>Login user interface</t>
  </si>
  <si>
    <t>Create user login interface</t>
  </si>
  <si>
    <t>List of questions</t>
  </si>
  <si>
    <t>Create a list of questions, 20 questions per page</t>
  </si>
  <si>
    <t xml:space="preserve">Filter questions </t>
  </si>
  <si>
    <t>1.2.1</t>
  </si>
  <si>
    <t>1.2.1.1</t>
  </si>
  <si>
    <t>1.2.1.2</t>
  </si>
  <si>
    <t>1.2.1.3</t>
  </si>
  <si>
    <t>1.2.2</t>
  </si>
  <si>
    <t>1.2.3</t>
  </si>
  <si>
    <t>1.2.4</t>
  </si>
  <si>
    <t>1.4.1</t>
  </si>
  <si>
    <t>1.4.2</t>
  </si>
  <si>
    <t>Test List</t>
  </si>
  <si>
    <t xml:space="preserve">Filter tests </t>
  </si>
  <si>
    <t>3.2.1</t>
  </si>
  <si>
    <t>3.2.2</t>
  </si>
  <si>
    <t>3.2.3</t>
  </si>
  <si>
    <t>3.2.4</t>
  </si>
  <si>
    <t>Create a list of tests  20 tests per page</t>
  </si>
  <si>
    <t>Filter test by Id or title</t>
  </si>
  <si>
    <t>Exam List</t>
  </si>
  <si>
    <t xml:space="preserve">Filter exams </t>
  </si>
  <si>
    <t>Create a list of exams  20 exams per page</t>
  </si>
  <si>
    <t>Filter exam  by exam title or candidate name, test, date from to.</t>
  </si>
  <si>
    <t>4.2.1</t>
  </si>
  <si>
    <t>4.2.2</t>
  </si>
  <si>
    <t>4.2.3</t>
  </si>
  <si>
    <t>4.2.4</t>
  </si>
  <si>
    <t>4.4.1</t>
  </si>
  <si>
    <t>4.4.2</t>
  </si>
  <si>
    <t>4.4.3</t>
  </si>
  <si>
    <t>Implement login Api from CRM system</t>
  </si>
  <si>
    <t>Display contents of quentions on the list</t>
  </si>
  <si>
    <t>1.1.3</t>
  </si>
  <si>
    <t>Pagination</t>
  </si>
  <si>
    <t>Filter question by content or id</t>
  </si>
  <si>
    <t>Detailed Estimation</t>
  </si>
  <si>
    <t>Display contents of tests on the list</t>
  </si>
  <si>
    <t>3.1.3</t>
  </si>
  <si>
    <t>Display contents of exam on the list</t>
  </si>
  <si>
    <t>Project Name</t>
  </si>
  <si>
    <t xml:space="preserve">New Online English Test </t>
  </si>
  <si>
    <t>Project Manager</t>
  </si>
  <si>
    <t>Project Deliverable</t>
  </si>
  <si>
    <t>Scope Statement:</t>
  </si>
  <si>
    <t>Start Date</t>
  </si>
  <si>
    <t>End Date</t>
  </si>
  <si>
    <t>Overall Progress</t>
  </si>
  <si>
    <t>Tasks</t>
  </si>
  <si>
    <t>Responsible</t>
  </si>
  <si>
    <t>Start</t>
  </si>
  <si>
    <t>End</t>
  </si>
  <si>
    <t>Days</t>
  </si>
  <si>
    <t>Status</t>
  </si>
  <si>
    <t>Start to work with Dev team</t>
  </si>
  <si>
    <t>Training Team</t>
  </si>
  <si>
    <t>Complete</t>
  </si>
  <si>
    <t>Set kick-off meeting</t>
  </si>
  <si>
    <t>Dev Team</t>
  </si>
  <si>
    <t>Feasible Research (give out Proposals)</t>
  </si>
  <si>
    <t>Select Solution</t>
  </si>
  <si>
    <t>Final Resource Plan</t>
  </si>
  <si>
    <t>In progress</t>
  </si>
  <si>
    <t>Implement</t>
  </si>
  <si>
    <t>Not started</t>
  </si>
  <si>
    <t>Testing</t>
  </si>
  <si>
    <t>Pilot test the new EOST</t>
  </si>
  <si>
    <t>Deployment</t>
  </si>
  <si>
    <t>System Testing</t>
  </si>
  <si>
    <t>Officially release the new EOST</t>
  </si>
  <si>
    <t xml:space="preserve"> Start using the new EOST</t>
  </si>
  <si>
    <t>Inform all employees of the new EOST and offer seminars of the test format</t>
  </si>
  <si>
    <t>Friday, Mar 6, 2020</t>
  </si>
  <si>
    <t>Terminate the use of the current EOST and start using the new EOST</t>
  </si>
  <si>
    <t>View</t>
  </si>
  <si>
    <t>Add</t>
  </si>
  <si>
    <t>Search/List</t>
  </si>
  <si>
    <t>* This estimation is measured based on HOUR</t>
  </si>
  <si>
    <t>Module</t>
  </si>
  <si>
    <t>Feature</t>
  </si>
  <si>
    <t>Screen</t>
  </si>
  <si>
    <t>Screen 
Type</t>
  </si>
  <si>
    <t>Login email/password screen</t>
  </si>
  <si>
    <t>Total (Hours)</t>
  </si>
  <si>
    <t>Candidate</t>
  </si>
  <si>
    <t>Login</t>
  </si>
  <si>
    <t>View questions</t>
  </si>
  <si>
    <t>Import questions</t>
  </si>
  <si>
    <t>Export questions</t>
  </si>
  <si>
    <t>Question Management</t>
  </si>
  <si>
    <t>export questions</t>
  </si>
  <si>
    <t>Batch</t>
  </si>
  <si>
    <t>Test Management</t>
  </si>
  <si>
    <t>Create a test</t>
  </si>
  <si>
    <t>View a test</t>
  </si>
  <si>
    <t>View test</t>
  </si>
  <si>
    <t>Update a test</t>
  </si>
  <si>
    <t>Exam Management</t>
  </si>
  <si>
    <t>Create an exam</t>
  </si>
  <si>
    <t>Update an exam</t>
  </si>
  <si>
    <t>List candidate</t>
  </si>
  <si>
    <t>Exam result</t>
  </si>
  <si>
    <t>Edit exam results</t>
  </si>
  <si>
    <t>Export results to excel file</t>
  </si>
  <si>
    <t>Export result</t>
  </si>
  <si>
    <t>welcome message</t>
  </si>
  <si>
    <t>welcome screen</t>
  </si>
  <si>
    <t>Exam information</t>
  </si>
  <si>
    <t>Online test</t>
  </si>
  <si>
    <t>Online Test</t>
  </si>
  <si>
    <t>Develop Area</t>
  </si>
  <si>
    <t>Item</t>
  </si>
  <si>
    <t>Description</t>
  </si>
  <si>
    <t>Backend OS type</t>
  </si>
  <si>
    <t>Window server 2008 64bit</t>
  </si>
  <si>
    <t>Web server</t>
  </si>
  <si>
    <t>Wampserver 2.4</t>
  </si>
  <si>
    <t>PHP version</t>
  </si>
  <si>
    <t>&gt;=5.6</t>
  </si>
  <si>
    <t>MySQL version</t>
  </si>
  <si>
    <t>&gt;=5.5</t>
  </si>
  <si>
    <t>Apache version</t>
  </si>
  <si>
    <t>&gt;=2.4</t>
  </si>
  <si>
    <t>Testing Environment</t>
  </si>
  <si>
    <t>Web browser</t>
  </si>
  <si>
    <t>Development technology</t>
  </si>
  <si>
    <t>Backend technology</t>
  </si>
  <si>
    <t xml:space="preserve">Web single page </t>
  </si>
  <si>
    <t>Offline synchronization</t>
  </si>
  <si>
    <t>Not support</t>
  </si>
  <si>
    <t>Filter questions</t>
  </si>
  <si>
    <t>Create an answer</t>
  </si>
  <si>
    <t>List of answers</t>
  </si>
  <si>
    <t>Filter answer</t>
  </si>
  <si>
    <t>List answer</t>
  </si>
  <si>
    <t>Create a writing question</t>
  </si>
  <si>
    <t>add</t>
  </si>
  <si>
    <t>Question management</t>
  </si>
  <si>
    <t>Create import template excel file</t>
  </si>
  <si>
    <t>Delete a question</t>
  </si>
  <si>
    <t>View a question</t>
  </si>
  <si>
    <t>Create a new test</t>
  </si>
  <si>
    <t>Update</t>
  </si>
  <si>
    <t>Delete a test</t>
  </si>
  <si>
    <t>Delete</t>
  </si>
  <si>
    <t>Delete an exam</t>
  </si>
  <si>
    <t>Filter candidates</t>
  </si>
  <si>
    <t>Edit writing result</t>
  </si>
  <si>
    <t>Send test result by email</t>
  </si>
  <si>
    <t>Exam management</t>
  </si>
  <si>
    <t>Listening section</t>
  </si>
  <si>
    <t>reading section</t>
  </si>
  <si>
    <t>Writing section</t>
  </si>
  <si>
    <t>Input pin</t>
  </si>
  <si>
    <t xml:space="preserve">login </t>
  </si>
  <si>
    <t>Create a reading question section</t>
  </si>
  <si>
    <t>Load answers to reading question</t>
  </si>
  <si>
    <t>Create a listening question section</t>
  </si>
  <si>
    <t>Load answers to listening question</t>
  </si>
  <si>
    <t>Get list of candidates</t>
  </si>
  <si>
    <t>Assign candidate to an exam</t>
  </si>
  <si>
    <t>I. Schedule</t>
  </si>
  <si>
    <t>Team</t>
  </si>
  <si>
    <t>A</t>
  </si>
  <si>
    <t>D</t>
  </si>
  <si>
    <t xml:space="preserve">Back End </t>
  </si>
  <si>
    <t xml:space="preserve"> Front End</t>
  </si>
  <si>
    <t xml:space="preserve">                                                                                                                                                                                                                          </t>
  </si>
  <si>
    <t>load list answer</t>
  </si>
  <si>
    <t>List all  tests</t>
  </si>
  <si>
    <t>Login SSO with CRM</t>
  </si>
  <si>
    <t>Zend expressive</t>
  </si>
  <si>
    <t>Details of Estimation</t>
  </si>
  <si>
    <t>Dev estimation
(hours)</t>
  </si>
  <si>
    <t>QA estimation
(hours)</t>
  </si>
  <si>
    <t>Deployment  Environment</t>
  </si>
  <si>
    <t>Training Coordinator</t>
  </si>
  <si>
    <t>Reactjs</t>
  </si>
  <si>
    <t>OS: Windows 7 64bit:
- Firefox version 48.0.2 (latest version)
- Chrome version 55.0 (latest version)
OS: Windows 10:
- Edge version 38.14393 (latest version)</t>
  </si>
  <si>
    <t>Prepare Enviroment</t>
  </si>
  <si>
    <t>The estimation for online English testing system with new test format. System contains two main sites, admin and candidate with following functions</t>
  </si>
  <si>
    <t>0.2</t>
  </si>
  <si>
    <t>Section</t>
  </si>
  <si>
    <t>Technical Requirements</t>
  </si>
  <si>
    <t>Training Departement's Milestones</t>
  </si>
  <si>
    <t>Requirement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</si>
</sst>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000"/>
    <numFmt numFmtId="166" formatCode="[$-409]d\-mmm\-yy;@"/>
    <numFmt numFmtId="167" formatCode="[$-409]d\-mmm;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ＭＳ Ｐゴシック"/>
      <charset val="128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0"/>
      <name val="Calibri"/>
      <scheme val="minor"/>
    </font>
    <font>
      <sz val="1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color theme="0"/>
      <name val="Calibri"/>
      <family val="2"/>
      <scheme val="minor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3F7FB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3" tint="0.39994506668294322"/>
      </left>
      <right style="dashed">
        <color theme="3" tint="0.39991454817346722"/>
      </right>
      <top style="thin">
        <color theme="3" tint="0.39994506668294322"/>
      </top>
      <bottom/>
      <diagonal/>
    </border>
    <border>
      <left style="dashed">
        <color theme="3" tint="0.39991454817346722"/>
      </left>
      <right style="dashed">
        <color theme="3" tint="0.39991454817346722"/>
      </right>
      <top style="thin">
        <color theme="3" tint="0.39994506668294322"/>
      </top>
      <bottom/>
      <diagonal/>
    </border>
    <border>
      <left style="dashed">
        <color theme="3" tint="0.39991454817346722"/>
      </left>
      <right style="dashed">
        <color theme="3" tint="0.39991454817346722"/>
      </right>
      <top/>
      <bottom style="thin">
        <color theme="3" tint="0.39994506668294322"/>
      </bottom>
      <diagonal/>
    </border>
    <border>
      <left style="dashed">
        <color theme="3" tint="0.39991454817346722"/>
      </left>
      <right style="dashed">
        <color theme="3" tint="0.39991454817346722"/>
      </right>
      <top/>
      <bottom/>
      <diagonal/>
    </border>
    <border>
      <left style="dashed">
        <color theme="3" tint="0.39991454817346722"/>
      </left>
      <right style="dashed">
        <color theme="3" tint="0.39991454817346722"/>
      </right>
      <top/>
      <bottom style="dashed">
        <color theme="3" tint="0.39991454817346722"/>
      </bottom>
      <diagonal/>
    </border>
    <border>
      <left style="dashed">
        <color theme="3" tint="0.39991454817346722"/>
      </left>
      <right style="dashed">
        <color theme="3" tint="0.39991454817346722"/>
      </right>
      <top style="dashed">
        <color theme="3" tint="0.39991454817346722"/>
      </top>
      <bottom style="dashed">
        <color theme="3" tint="0.39991454817346722"/>
      </bottom>
      <diagonal/>
    </border>
    <border>
      <left/>
      <right style="dashed">
        <color theme="3" tint="0.39991454817346722"/>
      </right>
      <top/>
      <bottom style="dashed">
        <color theme="3" tint="0.399914548173467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3" tint="0.39994506668294322"/>
      </left>
      <right style="dashed">
        <color theme="3" tint="0.39991454817346722"/>
      </right>
      <top/>
      <bottom/>
      <diagonal/>
    </border>
    <border>
      <left/>
      <right/>
      <top/>
      <bottom style="dashed">
        <color theme="3" tint="0.39991454817346722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3" tint="0.39991454817346722"/>
      </left>
      <right/>
      <top/>
      <bottom style="dashed">
        <color theme="3" tint="0.39991454817346722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/>
      <diagonal/>
    </border>
    <border>
      <left style="dashed">
        <color theme="4"/>
      </left>
      <right style="dashed">
        <color theme="4"/>
      </right>
      <top/>
      <bottom/>
      <diagonal/>
    </border>
    <border>
      <left style="dashed">
        <color theme="4"/>
      </left>
      <right style="dashed">
        <color theme="4"/>
      </right>
      <top/>
      <bottom style="dashed">
        <color theme="4"/>
      </bottom>
      <diagonal/>
    </border>
    <border>
      <left style="thin">
        <color theme="3" tint="0.39994506668294322"/>
      </left>
      <right/>
      <top style="dashed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dashed">
        <color theme="4"/>
      </left>
      <right style="dashed">
        <color theme="3" tint="0.39991454817346722"/>
      </right>
      <top style="dashed">
        <color theme="3" tint="0.39991454817346722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dashed">
        <color theme="4"/>
      </left>
      <right style="dashed">
        <color theme="3" tint="0.39991454817346722"/>
      </right>
      <top style="thin">
        <color theme="3" tint="0.39994506668294322"/>
      </top>
      <bottom style="dashed">
        <color theme="4"/>
      </bottom>
      <diagonal/>
    </border>
    <border>
      <left style="dashed">
        <color theme="4"/>
      </left>
      <right style="dashed">
        <color theme="3" tint="0.39991454817346722"/>
      </right>
      <top/>
      <bottom style="dashed">
        <color theme="4"/>
      </bottom>
      <diagonal/>
    </border>
    <border>
      <left style="dashed">
        <color theme="3" tint="0.39991454817346722"/>
      </left>
      <right style="dashed">
        <color theme="3" tint="0.39991454817346722"/>
      </right>
      <top style="dashed">
        <color theme="4"/>
      </top>
      <bottom style="dashed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theme="3" tint="0.39994506668294322"/>
      </left>
      <right/>
      <top/>
      <bottom/>
      <diagonal/>
    </border>
    <border>
      <left style="dashed">
        <color theme="4"/>
      </left>
      <right style="dashed">
        <color theme="3" tint="0.39991454817346722"/>
      </right>
      <top/>
      <bottom/>
      <diagonal/>
    </border>
    <border>
      <left style="dashed">
        <color theme="4"/>
      </left>
      <right style="dashed">
        <color theme="3" tint="0.39991454817346722"/>
      </right>
      <top style="dashed">
        <color theme="4"/>
      </top>
      <bottom style="dashed">
        <color theme="3" tint="0.39991454817346722"/>
      </bottom>
      <diagonal/>
    </border>
    <border>
      <left/>
      <right/>
      <top/>
      <bottom style="thin">
        <color theme="4"/>
      </bottom>
      <diagonal/>
    </border>
    <border>
      <left style="thin">
        <color theme="3" tint="0.39994506668294322"/>
      </left>
      <right style="dashed">
        <color theme="4"/>
      </right>
      <top/>
      <bottom style="dashed">
        <color theme="4"/>
      </bottom>
      <diagonal/>
    </border>
    <border>
      <left style="thin">
        <color theme="3" tint="0.39994506668294322"/>
      </left>
      <right style="thin">
        <color theme="3" tint="0.39994506668294322"/>
      </right>
      <top style="dashed">
        <color theme="4"/>
      </top>
      <bottom style="dashed">
        <color theme="4"/>
      </bottom>
      <diagonal/>
    </border>
  </borders>
  <cellStyleXfs count="87">
    <xf numFmtId="0" fontId="0" fillId="0" borderId="0"/>
    <xf numFmtId="9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/>
    <xf numFmtId="0" fontId="11" fillId="0" borderId="0"/>
    <xf numFmtId="0" fontId="1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17" borderId="0" applyNumberFormat="0" applyBorder="0" applyAlignment="0" applyProtection="0"/>
    <xf numFmtId="0" fontId="32" fillId="20" borderId="0" applyNumberFormat="0" applyBorder="0" applyAlignment="0" applyProtection="0"/>
    <xf numFmtId="0" fontId="32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31" borderId="0" applyNumberFormat="0" applyBorder="0" applyAlignment="0" applyProtection="0"/>
    <xf numFmtId="0" fontId="34" fillId="15" borderId="0" applyNumberFormat="0" applyBorder="0" applyAlignment="0" applyProtection="0"/>
    <xf numFmtId="0" fontId="35" fillId="32" borderId="14" applyNumberFormat="0" applyAlignment="0" applyProtection="0"/>
    <xf numFmtId="0" fontId="36" fillId="33" borderId="15" applyNumberFormat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7" fillId="34" borderId="16" applyNumberFormat="0" applyAlignment="0">
      <alignment horizontal="left" indent="1"/>
    </xf>
    <xf numFmtId="0" fontId="37" fillId="35" borderId="16">
      <alignment horizontal="left" indent="1"/>
    </xf>
    <xf numFmtId="0" fontId="38" fillId="0" borderId="0" applyNumberFormat="0" applyFill="0" applyBorder="0" applyAlignment="0" applyProtection="0"/>
    <xf numFmtId="0" fontId="39" fillId="16" borderId="0" applyNumberFormat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5" fillId="19" borderId="14" applyNumberFormat="0" applyAlignment="0" applyProtection="0"/>
    <xf numFmtId="0" fontId="46" fillId="0" borderId="20" applyNumberFormat="0" applyFill="0" applyAlignment="0" applyProtection="0"/>
    <xf numFmtId="0" fontId="47" fillId="3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4" fillId="0" borderId="0">
      <alignment wrapText="1"/>
    </xf>
    <xf numFmtId="0" fontId="1" fillId="0" borderId="0"/>
    <xf numFmtId="166" fontId="4" fillId="0" borderId="0"/>
    <xf numFmtId="0" fontId="1" fillId="0" borderId="0"/>
    <xf numFmtId="166" fontId="1" fillId="0" borderId="0"/>
    <xf numFmtId="166" fontId="1" fillId="0" borderId="0"/>
    <xf numFmtId="166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37" borderId="21" applyNumberFormat="0" applyFont="0" applyAlignment="0" applyProtection="0"/>
    <xf numFmtId="0" fontId="48" fillId="32" borderId="22" applyNumberFormat="0" applyAlignment="0" applyProtection="0"/>
    <xf numFmtId="9" fontId="3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5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49" fontId="3" fillId="0" borderId="1" xfId="0" applyNumberFormat="1" applyFon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9" fontId="0" fillId="0" borderId="0" xfId="1" applyFont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9" fontId="0" fillId="0" borderId="0" xfId="0" applyNumberFormat="1" applyBorder="1"/>
    <xf numFmtId="0" fontId="2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9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0" fillId="0" borderId="1" xfId="0" applyBorder="1" applyAlignment="1"/>
    <xf numFmtId="0" fontId="7" fillId="2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quotePrefix="1" applyFont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quotePrefix="1" applyFont="1"/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12" fillId="0" borderId="0" xfId="4" applyFont="1" applyBorder="1" applyAlignment="1">
      <alignment horizontal="center" vertical="center"/>
    </xf>
    <xf numFmtId="0" fontId="11" fillId="0" borderId="0" xfId="4" applyAlignment="1">
      <alignment horizontal="center" vertical="center"/>
    </xf>
    <xf numFmtId="0" fontId="11" fillId="0" borderId="0" xfId="4" applyBorder="1" applyAlignment="1">
      <alignment horizontal="center" vertical="center"/>
    </xf>
    <xf numFmtId="14" fontId="11" fillId="0" borderId="0" xfId="4" applyNumberFormat="1" applyBorder="1" applyAlignment="1">
      <alignment horizontal="center" vertical="center"/>
    </xf>
    <xf numFmtId="9" fontId="11" fillId="0" borderId="0" xfId="4" applyNumberFormat="1" applyBorder="1" applyAlignment="1">
      <alignment horizontal="center" vertical="center"/>
    </xf>
    <xf numFmtId="0" fontId="12" fillId="0" borderId="0" xfId="4" applyFont="1" applyBorder="1"/>
    <xf numFmtId="9" fontId="11" fillId="0" borderId="0" xfId="4" applyNumberFormat="1" applyBorder="1"/>
    <xf numFmtId="0" fontId="11" fillId="0" borderId="0" xfId="4" applyBorder="1"/>
    <xf numFmtId="0" fontId="11" fillId="0" borderId="0" xfId="4"/>
    <xf numFmtId="0" fontId="14" fillId="0" borderId="0" xfId="4" applyFont="1" applyFill="1" applyBorder="1"/>
    <xf numFmtId="0" fontId="15" fillId="6" borderId="0" xfId="4" applyFont="1" applyFill="1" applyBorder="1" applyAlignment="1">
      <alignment horizontal="center" vertical="center"/>
    </xf>
    <xf numFmtId="0" fontId="15" fillId="6" borderId="5" xfId="4" applyFont="1" applyFill="1" applyBorder="1" applyAlignment="1">
      <alignment horizontal="center" vertical="center"/>
    </xf>
    <xf numFmtId="0" fontId="16" fillId="7" borderId="1" xfId="4" applyFont="1" applyFill="1" applyBorder="1" applyAlignment="1">
      <alignment horizontal="center" vertical="center" wrapText="1"/>
    </xf>
    <xf numFmtId="0" fontId="16" fillId="7" borderId="1" xfId="4" applyFont="1" applyFill="1" applyBorder="1" applyAlignment="1">
      <alignment horizontal="center" vertical="center"/>
    </xf>
    <xf numFmtId="14" fontId="16" fillId="7" borderId="1" xfId="4" applyNumberFormat="1" applyFont="1" applyFill="1" applyBorder="1" applyAlignment="1">
      <alignment horizontal="center" vertical="center"/>
    </xf>
    <xf numFmtId="14" fontId="11" fillId="7" borderId="1" xfId="4" applyNumberFormat="1" applyFill="1" applyBorder="1" applyAlignment="1">
      <alignment horizontal="center" vertical="center"/>
    </xf>
    <xf numFmtId="0" fontId="9" fillId="7" borderId="1" xfId="4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4" applyFill="1" applyBorder="1" applyAlignment="1">
      <alignment horizontal="center" vertical="center"/>
    </xf>
    <xf numFmtId="14" fontId="11" fillId="3" borderId="1" xfId="4" applyNumberFormat="1" applyFill="1" applyBorder="1" applyAlignment="1">
      <alignment horizontal="center" vertical="center"/>
    </xf>
    <xf numFmtId="14" fontId="11" fillId="8" borderId="1" xfId="4" applyNumberForma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 vertical="center"/>
    </xf>
    <xf numFmtId="0" fontId="11" fillId="8" borderId="1" xfId="4" applyFill="1" applyBorder="1" applyAlignment="1">
      <alignment horizontal="center" vertical="center" wrapText="1"/>
    </xf>
    <xf numFmtId="0" fontId="11" fillId="8" borderId="1" xfId="4" applyFill="1" applyBorder="1" applyAlignment="1">
      <alignment horizontal="center" vertical="center"/>
    </xf>
    <xf numFmtId="0" fontId="17" fillId="8" borderId="1" xfId="4" applyFont="1" applyFill="1" applyBorder="1" applyAlignment="1">
      <alignment horizontal="center" vertical="center"/>
    </xf>
    <xf numFmtId="0" fontId="11" fillId="8" borderId="1" xfId="4" applyFont="1" applyFill="1" applyBorder="1" applyAlignment="1">
      <alignment horizontal="center" vertical="center" wrapText="1"/>
    </xf>
    <xf numFmtId="0" fontId="18" fillId="8" borderId="1" xfId="4" applyFont="1" applyFill="1" applyBorder="1" applyAlignment="1">
      <alignment horizontal="center" vertical="center"/>
    </xf>
    <xf numFmtId="0" fontId="19" fillId="8" borderId="1" xfId="4" applyFont="1" applyFill="1" applyBorder="1" applyAlignment="1">
      <alignment horizontal="center" vertical="center"/>
    </xf>
    <xf numFmtId="0" fontId="11" fillId="7" borderId="1" xfId="4" applyFont="1" applyFill="1" applyBorder="1" applyAlignment="1">
      <alignment horizontal="center" vertical="center" wrapText="1"/>
    </xf>
    <xf numFmtId="0" fontId="11" fillId="7" borderId="1" xfId="4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11" fillId="0" borderId="0" xfId="4" applyAlignment="1">
      <alignment vertical="center"/>
    </xf>
    <xf numFmtId="0" fontId="11" fillId="9" borderId="1" xfId="4" applyFont="1" applyFill="1" applyBorder="1" applyAlignment="1">
      <alignment horizontal="center" vertical="center" wrapText="1"/>
    </xf>
    <xf numFmtId="0" fontId="11" fillId="9" borderId="1" xfId="4" applyFill="1" applyBorder="1" applyAlignment="1">
      <alignment horizontal="center" vertical="center"/>
    </xf>
    <xf numFmtId="0" fontId="19" fillId="9" borderId="1" xfId="4" applyFont="1" applyFill="1" applyBorder="1" applyAlignment="1">
      <alignment horizontal="center" vertical="center"/>
    </xf>
    <xf numFmtId="14" fontId="11" fillId="7" borderId="1" xfId="4" applyNumberFormat="1" applyFont="1" applyFill="1" applyBorder="1" applyAlignment="1">
      <alignment horizontal="center" vertical="center" wrapText="1"/>
    </xf>
    <xf numFmtId="14" fontId="20" fillId="7" borderId="3" xfId="4" applyNumberFormat="1" applyFont="1" applyFill="1" applyBorder="1" applyAlignment="1">
      <alignment horizontal="center" vertical="center" wrapText="1"/>
    </xf>
    <xf numFmtId="0" fontId="20" fillId="7" borderId="1" xfId="4" applyFont="1" applyFill="1" applyBorder="1" applyAlignment="1">
      <alignment horizontal="center" vertical="center"/>
    </xf>
    <xf numFmtId="0" fontId="20" fillId="7" borderId="3" xfId="4" applyFont="1" applyFill="1" applyBorder="1" applyAlignment="1">
      <alignment horizontal="center" vertical="center"/>
    </xf>
    <xf numFmtId="0" fontId="21" fillId="7" borderId="6" xfId="4" applyFont="1" applyFill="1" applyBorder="1" applyAlignment="1">
      <alignment horizontal="center" vertical="center"/>
    </xf>
    <xf numFmtId="0" fontId="22" fillId="0" borderId="0" xfId="4" applyFont="1"/>
    <xf numFmtId="17" fontId="23" fillId="0" borderId="1" xfId="4" applyNumberFormat="1" applyFont="1" applyBorder="1" applyAlignment="1">
      <alignment horizontal="center" vertical="center" wrapText="1"/>
    </xf>
    <xf numFmtId="0" fontId="24" fillId="0" borderId="1" xfId="4" applyFont="1" applyBorder="1" applyAlignment="1">
      <alignment vertical="center" wrapText="1"/>
    </xf>
    <xf numFmtId="17" fontId="23" fillId="10" borderId="1" xfId="4" applyNumberFormat="1" applyFont="1" applyFill="1" applyBorder="1" applyAlignment="1">
      <alignment horizontal="center" vertical="center" wrapText="1"/>
    </xf>
    <xf numFmtId="0" fontId="24" fillId="10" borderId="1" xfId="4" applyFont="1" applyFill="1" applyBorder="1" applyAlignment="1">
      <alignment vertical="center" wrapText="1"/>
    </xf>
    <xf numFmtId="0" fontId="23" fillId="10" borderId="1" xfId="4" applyFont="1" applyFill="1" applyBorder="1" applyAlignment="1">
      <alignment horizontal="center" vertical="center" wrapText="1"/>
    </xf>
    <xf numFmtId="0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0" fillId="0" borderId="0" xfId="0" applyNumberFormat="1" applyFont="1" applyAlignment="1">
      <alignment vertical="center"/>
    </xf>
    <xf numFmtId="0" fontId="20" fillId="0" borderId="0" xfId="0" applyNumberFormat="1" applyFont="1" applyAlignment="1">
      <alignment horizontal="left" vertical="center"/>
    </xf>
    <xf numFmtId="0" fontId="26" fillId="0" borderId="0" xfId="0" applyNumberFormat="1" applyFont="1" applyAlignment="1">
      <alignment vertical="center"/>
    </xf>
    <xf numFmtId="0" fontId="27" fillId="0" borderId="0" xfId="0" applyFont="1"/>
    <xf numFmtId="9" fontId="25" fillId="0" borderId="0" xfId="0" applyNumberFormat="1" applyFont="1" applyAlignment="1">
      <alignment horizontal="left" vertical="center" wrapText="1"/>
    </xf>
    <xf numFmtId="165" fontId="25" fillId="0" borderId="0" xfId="0" applyNumberFormat="1" applyFont="1" applyAlignment="1">
      <alignment horizontal="center" vertical="center" wrapText="1"/>
    </xf>
    <xf numFmtId="0" fontId="25" fillId="0" borderId="0" xfId="0" applyNumberFormat="1" applyFont="1" applyAlignment="1">
      <alignment horizontal="left" vertical="center" wrapText="1"/>
    </xf>
    <xf numFmtId="0" fontId="11" fillId="0" borderId="0" xfId="0" applyFont="1"/>
    <xf numFmtId="0" fontId="30" fillId="0" borderId="0" xfId="0" applyFont="1"/>
    <xf numFmtId="0" fontId="29" fillId="0" borderId="0" xfId="0" applyFont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164" fontId="25" fillId="0" borderId="11" xfId="0" applyNumberFormat="1" applyFont="1" applyBorder="1" applyAlignment="1">
      <alignment horizontal="right" wrapText="1"/>
    </xf>
    <xf numFmtId="164" fontId="29" fillId="0" borderId="12" xfId="0" applyNumberFormat="1" applyFont="1" applyBorder="1" applyAlignment="1">
      <alignment horizontal="left" vertical="center" wrapText="1"/>
    </xf>
    <xf numFmtId="164" fontId="29" fillId="0" borderId="11" xfId="0" applyNumberFormat="1" applyFont="1" applyBorder="1" applyAlignment="1">
      <alignment horizontal="left" vertical="center" wrapText="1"/>
    </xf>
    <xf numFmtId="3" fontId="29" fillId="0" borderId="0" xfId="0" applyNumberFormat="1" applyFont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165" fontId="29" fillId="0" borderId="26" xfId="0" applyNumberFormat="1" applyFont="1" applyBorder="1" applyAlignment="1">
      <alignment horizontal="center" vertical="center" wrapText="1"/>
    </xf>
    <xf numFmtId="165" fontId="25" fillId="0" borderId="31" xfId="0" applyNumberFormat="1" applyFont="1" applyBorder="1" applyAlignment="1">
      <alignment horizontal="righ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52" fillId="35" borderId="32" xfId="0" applyFont="1" applyFill="1" applyBorder="1"/>
    <xf numFmtId="0" fontId="1" fillId="11" borderId="0" xfId="5" applyBorder="1" applyAlignment="1"/>
    <xf numFmtId="0" fontId="0" fillId="0" borderId="32" xfId="0" applyBorder="1" applyAlignment="1">
      <alignment horizontal="left" vertical="center" indent="1"/>
    </xf>
    <xf numFmtId="0" fontId="0" fillId="0" borderId="32" xfId="0" applyBorder="1" applyAlignment="1">
      <alignment horizontal="left" indent="1"/>
    </xf>
    <xf numFmtId="0" fontId="0" fillId="11" borderId="0" xfId="5" applyFont="1" applyBorder="1" applyAlignment="1"/>
    <xf numFmtId="0" fontId="2" fillId="0" borderId="36" xfId="0" applyFont="1" applyBorder="1" applyAlignment="1">
      <alignment horizontal="left" vertical="center" indent="1"/>
    </xf>
    <xf numFmtId="0" fontId="25" fillId="0" borderId="37" xfId="0" applyFont="1" applyBorder="1" applyAlignment="1">
      <alignment horizontal="left" vertical="center" wrapText="1"/>
    </xf>
    <xf numFmtId="0" fontId="25" fillId="0" borderId="38" xfId="0" applyFont="1" applyBorder="1" applyAlignment="1">
      <alignment horizontal="left" vertical="center" wrapText="1"/>
    </xf>
    <xf numFmtId="0" fontId="25" fillId="0" borderId="39" xfId="0" applyFont="1" applyBorder="1" applyAlignment="1">
      <alignment horizontal="left" vertical="center" wrapText="1"/>
    </xf>
    <xf numFmtId="0" fontId="0" fillId="0" borderId="4" xfId="0" applyBorder="1"/>
    <xf numFmtId="0" fontId="0" fillId="0" borderId="40" xfId="0" applyBorder="1"/>
    <xf numFmtId="0" fontId="54" fillId="3" borderId="0" xfId="0" applyFont="1" applyFill="1" applyAlignment="1" applyProtection="1">
      <alignment wrapText="1"/>
    </xf>
    <xf numFmtId="0" fontId="54" fillId="3" borderId="0" xfId="0" applyFont="1" applyFill="1" applyAlignment="1" applyProtection="1">
      <alignment wrapText="1"/>
      <protection locked="0"/>
    </xf>
    <xf numFmtId="0" fontId="53" fillId="3" borderId="0" xfId="0" applyFont="1" applyFill="1" applyAlignment="1" applyProtection="1"/>
    <xf numFmtId="0" fontId="6" fillId="13" borderId="41" xfId="0" applyFont="1" applyFill="1" applyBorder="1" applyAlignment="1" applyProtection="1">
      <alignment horizontal="center" wrapText="1"/>
    </xf>
    <xf numFmtId="0" fontId="6" fillId="13" borderId="42" xfId="0" applyFont="1" applyFill="1" applyBorder="1" applyAlignment="1" applyProtection="1">
      <alignment horizontal="center" wrapText="1"/>
    </xf>
    <xf numFmtId="167" fontId="55" fillId="13" borderId="43" xfId="0" applyNumberFormat="1" applyFont="1" applyFill="1" applyBorder="1" applyAlignment="1" applyProtection="1">
      <alignment wrapText="1"/>
      <protection locked="0"/>
    </xf>
    <xf numFmtId="0" fontId="0" fillId="3" borderId="0" xfId="0" applyFill="1" applyAlignment="1" applyProtection="1">
      <protection locked="0"/>
    </xf>
    <xf numFmtId="0" fontId="53" fillId="0" borderId="41" xfId="0" applyFont="1" applyFill="1" applyBorder="1" applyAlignment="1" applyProtection="1">
      <alignment horizontal="left" vertical="center" wrapText="1"/>
    </xf>
    <xf numFmtId="0" fontId="54" fillId="3" borderId="44" xfId="0" applyFont="1" applyFill="1" applyBorder="1" applyAlignment="1" applyProtection="1">
      <alignment horizontal="left" wrapText="1"/>
      <protection locked="0"/>
    </xf>
    <xf numFmtId="0" fontId="54" fillId="3" borderId="41" xfId="0" applyFont="1" applyFill="1" applyBorder="1" applyAlignment="1" applyProtection="1">
      <alignment horizontal="left" wrapText="1"/>
      <protection locked="0"/>
    </xf>
    <xf numFmtId="0" fontId="0" fillId="3" borderId="0" xfId="0" applyFill="1" applyAlignment="1" applyProtection="1">
      <alignment horizontal="left"/>
      <protection locked="0"/>
    </xf>
    <xf numFmtId="1" fontId="54" fillId="0" borderId="44" xfId="0" applyNumberFormat="1" applyFont="1" applyFill="1" applyBorder="1" applyAlignment="1" applyProtection="1">
      <alignment horizontal="left" wrapText="1"/>
      <protection locked="0"/>
    </xf>
    <xf numFmtId="1" fontId="54" fillId="3" borderId="44" xfId="0" applyNumberFormat="1" applyFont="1" applyFill="1" applyBorder="1" applyAlignment="1" applyProtection="1">
      <alignment horizontal="left" wrapText="1"/>
      <protection locked="0"/>
    </xf>
    <xf numFmtId="1" fontId="54" fillId="3" borderId="41" xfId="0" applyNumberFormat="1" applyFont="1" applyFill="1" applyBorder="1" applyAlignment="1" applyProtection="1">
      <alignment horizontal="left" wrapText="1"/>
      <protection locked="0"/>
    </xf>
    <xf numFmtId="0" fontId="0" fillId="3" borderId="0" xfId="0" applyFill="1" applyProtection="1">
      <protection locked="0"/>
    </xf>
    <xf numFmtId="0" fontId="0" fillId="3" borderId="0" xfId="0" applyFill="1" applyProtection="1"/>
    <xf numFmtId="165" fontId="29" fillId="0" borderId="26" xfId="0" applyNumberFormat="1" applyFont="1" applyBorder="1" applyAlignment="1">
      <alignment horizontal="center" vertical="center" wrapText="1"/>
    </xf>
    <xf numFmtId="165" fontId="29" fillId="0" borderId="26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left" vertical="top" wrapText="1" indent="1"/>
    </xf>
    <xf numFmtId="165" fontId="25" fillId="0" borderId="45" xfId="0" applyNumberFormat="1" applyFont="1" applyBorder="1" applyAlignment="1">
      <alignment horizontal="right" vertical="center" wrapText="1"/>
    </xf>
    <xf numFmtId="0" fontId="25" fillId="0" borderId="46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4" fillId="38" borderId="44" xfId="0" applyFont="1" applyFill="1" applyBorder="1" applyAlignment="1" applyProtection="1">
      <alignment horizontal="left" wrapText="1"/>
      <protection locked="0"/>
    </xf>
    <xf numFmtId="1" fontId="54" fillId="38" borderId="44" xfId="0" applyNumberFormat="1" applyFont="1" applyFill="1" applyBorder="1" applyAlignment="1" applyProtection="1">
      <alignment horizontal="left" wrapText="1"/>
      <protection locked="0"/>
    </xf>
    <xf numFmtId="0" fontId="57" fillId="39" borderId="1" xfId="0" applyFont="1" applyFill="1" applyBorder="1"/>
    <xf numFmtId="0" fontId="57" fillId="39" borderId="2" xfId="0" applyFont="1" applyFill="1" applyBorder="1" applyAlignment="1"/>
    <xf numFmtId="0" fontId="0" fillId="3" borderId="4" xfId="0" applyFont="1" applyFill="1" applyBorder="1"/>
    <xf numFmtId="165" fontId="25" fillId="0" borderId="49" xfId="0" applyNumberFormat="1" applyFont="1" applyBorder="1" applyAlignment="1">
      <alignment horizontal="right" vertical="center" wrapText="1"/>
    </xf>
    <xf numFmtId="165" fontId="25" fillId="0" borderId="50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4" applyFont="1" applyBorder="1" applyAlignment="1">
      <alignment horizontal="center" vertical="center" wrapText="1"/>
    </xf>
    <xf numFmtId="17" fontId="23" fillId="0" borderId="1" xfId="4" applyNumberFormat="1" applyFont="1" applyBorder="1" applyAlignment="1">
      <alignment horizontal="center" vertical="center" wrapText="1"/>
    </xf>
    <xf numFmtId="0" fontId="28" fillId="12" borderId="8" xfId="0" applyFont="1" applyFill="1" applyBorder="1" applyAlignment="1">
      <alignment horizontal="center" vertical="center" wrapText="1"/>
    </xf>
    <xf numFmtId="0" fontId="28" fillId="12" borderId="9" xfId="0" applyFont="1" applyFill="1" applyBorder="1" applyAlignment="1">
      <alignment horizontal="center" vertical="center" wrapText="1"/>
    </xf>
    <xf numFmtId="3" fontId="31" fillId="13" borderId="27" xfId="0" applyNumberFormat="1" applyFont="1" applyFill="1" applyBorder="1" applyAlignment="1">
      <alignment horizontal="center" vertical="center" wrapText="1"/>
    </xf>
    <xf numFmtId="3" fontId="31" fillId="13" borderId="25" xfId="0" applyNumberFormat="1" applyFont="1" applyFill="1" applyBorder="1" applyAlignment="1">
      <alignment horizontal="center" vertical="center" wrapText="1"/>
    </xf>
    <xf numFmtId="3" fontId="31" fillId="13" borderId="13" xfId="0" applyNumberFormat="1" applyFont="1" applyFill="1" applyBorder="1" applyAlignment="1">
      <alignment horizontal="center" vertical="center" wrapText="1"/>
    </xf>
    <xf numFmtId="165" fontId="29" fillId="0" borderId="29" xfId="0" applyNumberFormat="1" applyFont="1" applyBorder="1" applyAlignment="1">
      <alignment horizontal="center" vertical="center" wrapText="1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26" xfId="0" applyNumberFormat="1" applyFont="1" applyBorder="1" applyAlignment="1">
      <alignment horizontal="center" vertical="center" wrapText="1"/>
    </xf>
    <xf numFmtId="165" fontId="29" fillId="0" borderId="28" xfId="0" applyNumberFormat="1" applyFont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28" fillId="12" borderId="24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 indent="1"/>
    </xf>
    <xf numFmtId="0" fontId="2" fillId="0" borderId="36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indent="1"/>
    </xf>
    <xf numFmtId="0" fontId="2" fillId="0" borderId="32" xfId="0" applyFont="1" applyBorder="1" applyAlignment="1">
      <alignment horizontal="left" vertical="center" indent="1"/>
    </xf>
    <xf numFmtId="0" fontId="56" fillId="3" borderId="0" xfId="5" applyFont="1" applyFill="1" applyBorder="1" applyAlignment="1">
      <alignment horizontal="center" vertical="center"/>
    </xf>
    <xf numFmtId="0" fontId="56" fillId="3" borderId="48" xfId="5" applyFont="1" applyFill="1" applyBorder="1" applyAlignment="1">
      <alignment horizontal="center" vertical="center"/>
    </xf>
  </cellXfs>
  <cellStyles count="87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" xfId="5" builtinId="5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Bad 2" xfId="30"/>
    <cellStyle name="Calculation 2" xfId="31"/>
    <cellStyle name="Check Cell 2" xfId="32"/>
    <cellStyle name="Comma [0] 2" xfId="2"/>
    <cellStyle name="Comma 2" xfId="33"/>
    <cellStyle name="Comma 3" xfId="34"/>
    <cellStyle name="Comma 4" xfId="35"/>
    <cellStyle name="Comma 5" xfId="36"/>
    <cellStyle name="Comma 6" xfId="37"/>
    <cellStyle name="Day Header 1" xfId="38"/>
    <cellStyle name="Day Header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Hyperlink 2" xfId="46"/>
    <cellStyle name="Hyperlink 3" xfId="47"/>
    <cellStyle name="Input 2" xfId="48"/>
    <cellStyle name="Linked Cell 2" xfId="49"/>
    <cellStyle name="Neutral 2" xfId="50"/>
    <cellStyle name="Normal" xfId="0" builtinId="0"/>
    <cellStyle name="Normal 10" xfId="51"/>
    <cellStyle name="Normal 11" xfId="52"/>
    <cellStyle name="Normal 12" xfId="53"/>
    <cellStyle name="Normal 13" xfId="54"/>
    <cellStyle name="Normal 14" xfId="55"/>
    <cellStyle name="Normal 15" xfId="56"/>
    <cellStyle name="Normal 16" xfId="57"/>
    <cellStyle name="Normal 17" xfId="58"/>
    <cellStyle name="Normal 18" xfId="59"/>
    <cellStyle name="Normal 19" xfId="60"/>
    <cellStyle name="Normal 2" xfId="3"/>
    <cellStyle name="Normal 2 2" xfId="61"/>
    <cellStyle name="Normal 2 2 2" xfId="62"/>
    <cellStyle name="Normal 2 3" xfId="63"/>
    <cellStyle name="Normal 2 4" xfId="64"/>
    <cellStyle name="Normal 2 5" xfId="65"/>
    <cellStyle name="Normal 2 6" xfId="66"/>
    <cellStyle name="Normal 2 7" xfId="67"/>
    <cellStyle name="Normal 2 8" xfId="68"/>
    <cellStyle name="Normal 2 9" xfId="69"/>
    <cellStyle name="Normal 20" xfId="70"/>
    <cellStyle name="Normal 21" xfId="71"/>
    <cellStyle name="Normal 3" xfId="4"/>
    <cellStyle name="Normal 3 2" xfId="72"/>
    <cellStyle name="Normal 3 2 2" xfId="73"/>
    <cellStyle name="Normal 3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Note 2" xfId="81"/>
    <cellStyle name="Output 2" xfId="82"/>
    <cellStyle name="Percent" xfId="1" builtinId="5"/>
    <cellStyle name="Percent 2" xfId="83"/>
    <cellStyle name="Title 2" xfId="84"/>
    <cellStyle name="Total 2" xfId="85"/>
    <cellStyle name="Warning Text 2" xfId="86"/>
  </cellStyles>
  <dxfs count="20"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ont>
        <strike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Gantt'!$A$12:$A$23</c:f>
              <c:strCache>
                <c:ptCount val="7"/>
                <c:pt idx="0">
                  <c:v>Implement</c:v>
                </c:pt>
                <c:pt idx="1">
                  <c:v>Testing</c:v>
                </c:pt>
                <c:pt idx="2">
                  <c:v>Pilot test the new EOST</c:v>
                </c:pt>
                <c:pt idx="3">
                  <c:v>Deployment</c:v>
                </c:pt>
                <c:pt idx="4">
                  <c:v>System Testing</c:v>
                </c:pt>
                <c:pt idx="5">
                  <c:v>Officially release the new EOST</c:v>
                </c:pt>
                <c:pt idx="6">
                  <c:v> Start using the new EOST</c:v>
                </c:pt>
              </c:strCache>
            </c:strRef>
          </c:cat>
          <c:val>
            <c:numRef>
              <c:f>'Project Plan and Gantt'!$C$12:$C$23</c:f>
              <c:numCache>
                <c:formatCode>m/d/yyyy</c:formatCode>
                <c:ptCount val="7"/>
                <c:pt idx="0">
                  <c:v>43521</c:v>
                </c:pt>
                <c:pt idx="1">
                  <c:v>43589.2</c:v>
                </c:pt>
                <c:pt idx="2">
                  <c:v>43655.771428571425</c:v>
                </c:pt>
                <c:pt idx="3">
                  <c:v>43682.485714285707</c:v>
                </c:pt>
                <c:pt idx="4">
                  <c:v>43686.057142857135</c:v>
                </c:pt>
                <c:pt idx="5">
                  <c:v>43688.342857142852</c:v>
                </c:pt>
                <c:pt idx="6">
                  <c:v>43690.62857142857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bg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cat>
            <c:strRef>
              <c:f>'Project Plan and Gantt'!$A$12:$A$23</c:f>
              <c:strCache>
                <c:ptCount val="7"/>
                <c:pt idx="0">
                  <c:v>Implement</c:v>
                </c:pt>
                <c:pt idx="1">
                  <c:v>Testing</c:v>
                </c:pt>
                <c:pt idx="2">
                  <c:v>Pilot test the new EOST</c:v>
                </c:pt>
                <c:pt idx="3">
                  <c:v>Deployment</c:v>
                </c:pt>
                <c:pt idx="4">
                  <c:v>System Testing</c:v>
                </c:pt>
                <c:pt idx="5">
                  <c:v>Officially release the new EOST</c:v>
                </c:pt>
                <c:pt idx="6">
                  <c:v> Start using the new EOST</c:v>
                </c:pt>
              </c:strCache>
            </c:strRef>
          </c:cat>
          <c:val>
            <c:numRef>
              <c:f>'Project Plan and Gantt'!$E$12:$E$23</c:f>
              <c:numCache>
                <c:formatCode>General</c:formatCode>
                <c:ptCount val="7"/>
                <c:pt idx="0">
                  <c:v>43</c:v>
                </c:pt>
                <c:pt idx="1">
                  <c:v>51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7"/>
        <c:overlap val="100"/>
        <c:axId val="194680704"/>
        <c:axId val="194682240"/>
      </c:barChart>
      <c:catAx>
        <c:axId val="1946807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12700"/>
        </c:spPr>
        <c:crossAx val="194682240"/>
        <c:crosses val="autoZero"/>
        <c:auto val="1"/>
        <c:lblAlgn val="ctr"/>
        <c:lblOffset val="100"/>
        <c:noMultiLvlLbl val="0"/>
      </c:catAx>
      <c:valAx>
        <c:axId val="194682240"/>
        <c:scaling>
          <c:orientation val="minMax"/>
          <c:min val="43380"/>
        </c:scaling>
        <c:delete val="0"/>
        <c:axPos val="t"/>
        <c:majorGridlines/>
        <c:numFmt formatCode="m/d/yy;@" sourceLinked="0"/>
        <c:majorTickMark val="out"/>
        <c:minorTickMark val="none"/>
        <c:tickLblPos val="nextTo"/>
        <c:spPr>
          <a:ln>
            <a:noFill/>
          </a:ln>
        </c:spPr>
        <c:crossAx val="19468070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12700"/>
  </c:spPr>
  <c:printSettings>
    <c:headerFooter/>
    <c:pageMargins b="1" l="0.75000000000000022" r="0.75000000000000022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771525</xdr:colOff>
      <xdr:row>10</xdr:row>
      <xdr:rowOff>1</xdr:rowOff>
    </xdr:from>
    <xdr:to>
      <xdr:col>17</xdr:col>
      <xdr:colOff>250825</xdr:colOff>
      <xdr:row>23</xdr:row>
      <xdr:rowOff>57539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147108</xdr:rowOff>
    </xdr:from>
    <xdr:to>
      <xdr:col>9</xdr:col>
      <xdr:colOff>66261</xdr:colOff>
      <xdr:row>2</xdr:row>
      <xdr:rowOff>263525</xdr:rowOff>
    </xdr:to>
    <xdr:sp macro="" textlink="">
      <xdr:nvSpPr>
        <xdr:cNvPr id="2" name="Rectangle 1"/>
        <xdr:cNvSpPr/>
      </xdr:nvSpPr>
      <xdr:spPr>
        <a:xfrm>
          <a:off x="213415" y="147108"/>
          <a:ext cx="13560563" cy="480852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baseline="0"/>
            <a:t>DETAILS OF ESTIMATION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147108</xdr:rowOff>
    </xdr:from>
    <xdr:to>
      <xdr:col>9</xdr:col>
      <xdr:colOff>33130</xdr:colOff>
      <xdr:row>2</xdr:row>
      <xdr:rowOff>263525</xdr:rowOff>
    </xdr:to>
    <xdr:sp macro="" textlink="">
      <xdr:nvSpPr>
        <xdr:cNvPr id="2" name="Rectangle 1"/>
        <xdr:cNvSpPr/>
      </xdr:nvSpPr>
      <xdr:spPr>
        <a:xfrm>
          <a:off x="213415" y="147108"/>
          <a:ext cx="13875302" cy="480852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baseline="0"/>
            <a:t>DETAILS OF ESTIMATION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74917</xdr:colOff>
      <xdr:row>3</xdr:row>
      <xdr:rowOff>1273568</xdr:rowOff>
    </xdr:from>
    <xdr:to>
      <xdr:col>28</xdr:col>
      <xdr:colOff>524410</xdr:colOff>
      <xdr:row>4</xdr:row>
      <xdr:rowOff>599326</xdr:rowOff>
    </xdr:to>
    <xdr:sp macro="" textlink="">
      <xdr:nvSpPr>
        <xdr:cNvPr id="8" name="Rounded Rectangle 7"/>
        <xdr:cNvSpPr/>
      </xdr:nvSpPr>
      <xdr:spPr>
        <a:xfrm>
          <a:off x="9439383" y="1755169"/>
          <a:ext cx="5747106" cy="15839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SPRINT #2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Section Manage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Test Manage Page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59</xdr:col>
      <xdr:colOff>64210</xdr:colOff>
      <xdr:row>3</xdr:row>
      <xdr:rowOff>1195119</xdr:rowOff>
    </xdr:from>
    <xdr:to>
      <xdr:col>70</xdr:col>
      <xdr:colOff>417387</xdr:colOff>
      <xdr:row>4</xdr:row>
      <xdr:rowOff>499472</xdr:rowOff>
    </xdr:to>
    <xdr:sp macro="" textlink="">
      <xdr:nvSpPr>
        <xdr:cNvPr id="10" name="Rounded Rectangle 9"/>
        <xdr:cNvSpPr/>
      </xdr:nvSpPr>
      <xdr:spPr>
        <a:xfrm>
          <a:off x="32353960" y="1671369"/>
          <a:ext cx="5277602" cy="1561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SPRINT #5</a:t>
          </a: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 List Test</a:t>
          </a: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Create test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_View a test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Update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Test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Delete Test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107022</xdr:colOff>
      <xdr:row>3</xdr:row>
      <xdr:rowOff>1273570</xdr:rowOff>
    </xdr:from>
    <xdr:to>
      <xdr:col>14</xdr:col>
      <xdr:colOff>428089</xdr:colOff>
      <xdr:row>4</xdr:row>
      <xdr:rowOff>684943</xdr:rowOff>
    </xdr:to>
    <xdr:sp macro="" textlink="">
      <xdr:nvSpPr>
        <xdr:cNvPr id="13" name="Rounded Rectangle 12"/>
        <xdr:cNvSpPr/>
      </xdr:nvSpPr>
      <xdr:spPr>
        <a:xfrm>
          <a:off x="1872893" y="1755171"/>
          <a:ext cx="5982556" cy="1669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SPRINT #1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_Prepare</a:t>
          </a:r>
          <a:r>
            <a:rPr lang="en-US" sz="1100" baseline="0">
              <a:solidFill>
                <a:sysClr val="windowText" lastClr="000000"/>
              </a:solidFill>
            </a:rPr>
            <a:t>  Enviroment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_Design Database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_ Login</a:t>
          </a:r>
        </a:p>
      </xdr:txBody>
    </xdr:sp>
    <xdr:clientData/>
  </xdr:twoCellAnchor>
  <xdr:twoCellAnchor>
    <xdr:from>
      <xdr:col>66</xdr:col>
      <xdr:colOff>438792</xdr:colOff>
      <xdr:row>3</xdr:row>
      <xdr:rowOff>85618</xdr:rowOff>
    </xdr:from>
    <xdr:to>
      <xdr:col>69</xdr:col>
      <xdr:colOff>1</xdr:colOff>
      <xdr:row>3</xdr:row>
      <xdr:rowOff>941798</xdr:rowOff>
    </xdr:to>
    <xdr:sp macro="" textlink="">
      <xdr:nvSpPr>
        <xdr:cNvPr id="17" name="Rounded Rectangle 16"/>
        <xdr:cNvSpPr/>
      </xdr:nvSpPr>
      <xdr:spPr>
        <a:xfrm>
          <a:off x="35906039" y="567219"/>
          <a:ext cx="909692" cy="856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solidFill>
                <a:sysClr val="windowText" lastClr="000000"/>
              </a:solidFill>
            </a:rPr>
            <a:t>Lễ</a:t>
          </a:r>
          <a:r>
            <a:rPr lang="en-US" baseline="0">
              <a:solidFill>
                <a:sysClr val="windowText" lastClr="000000"/>
              </a:solidFill>
            </a:rPr>
            <a:t> Chiến thắng và quốc tế lao động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191</xdr:col>
      <xdr:colOff>139129</xdr:colOff>
      <xdr:row>3</xdr:row>
      <xdr:rowOff>770561</xdr:rowOff>
    </xdr:from>
    <xdr:to>
      <xdr:col>193</xdr:col>
      <xdr:colOff>53510</xdr:colOff>
      <xdr:row>4</xdr:row>
      <xdr:rowOff>192640</xdr:rowOff>
    </xdr:to>
    <xdr:sp macro="" textlink="">
      <xdr:nvSpPr>
        <xdr:cNvPr id="18" name="Rounded Rectangle 17"/>
        <xdr:cNvSpPr/>
      </xdr:nvSpPr>
      <xdr:spPr>
        <a:xfrm>
          <a:off x="92381798" y="1252162"/>
          <a:ext cx="813369" cy="16802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solidFill>
                <a:sysClr val="windowText" lastClr="000000"/>
              </a:solidFill>
            </a:rPr>
            <a:t>Lễ</a:t>
          </a:r>
          <a:r>
            <a:rPr lang="en-US" baseline="0">
              <a:solidFill>
                <a:sysClr val="windowText" lastClr="000000"/>
              </a:solidFill>
            </a:rPr>
            <a:t> Quốc Khánh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306</xdr:col>
      <xdr:colOff>10702</xdr:colOff>
      <xdr:row>3</xdr:row>
      <xdr:rowOff>0</xdr:rowOff>
    </xdr:from>
    <xdr:to>
      <xdr:col>307</xdr:col>
      <xdr:colOff>267555</xdr:colOff>
      <xdr:row>3</xdr:row>
      <xdr:rowOff>1531226</xdr:rowOff>
    </xdr:to>
    <xdr:sp macro="" textlink="">
      <xdr:nvSpPr>
        <xdr:cNvPr id="21" name="Rounded Rectangle 20"/>
        <xdr:cNvSpPr/>
      </xdr:nvSpPr>
      <xdr:spPr>
        <a:xfrm>
          <a:off x="143945224" y="481601"/>
          <a:ext cx="706348" cy="15312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solidFill>
                <a:sysClr val="windowText" lastClr="000000"/>
              </a:solidFill>
            </a:rPr>
            <a:t>Giáng</a:t>
          </a:r>
          <a:r>
            <a:rPr lang="en-US" baseline="0">
              <a:solidFill>
                <a:sysClr val="windowText" lastClr="000000"/>
              </a:solidFill>
            </a:rPr>
            <a:t> Sinh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53510</xdr:colOff>
      <xdr:row>3</xdr:row>
      <xdr:rowOff>310365</xdr:rowOff>
    </xdr:from>
    <xdr:to>
      <xdr:col>52</xdr:col>
      <xdr:colOff>492303</xdr:colOff>
      <xdr:row>3</xdr:row>
      <xdr:rowOff>845478</xdr:rowOff>
    </xdr:to>
    <xdr:sp macro="" textlink="">
      <xdr:nvSpPr>
        <xdr:cNvPr id="3" name="Rounded Rectangle 2"/>
        <xdr:cNvSpPr/>
      </xdr:nvSpPr>
      <xdr:spPr>
        <a:xfrm>
          <a:off x="29484690" y="791966"/>
          <a:ext cx="438793" cy="5351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Giỗ</a:t>
          </a:r>
          <a:r>
            <a:rPr lang="en-US" sz="1100" baseline="0"/>
            <a:t> Tổ</a:t>
          </a:r>
          <a:endParaRPr lang="en-US" sz="1100"/>
        </a:p>
      </xdr:txBody>
    </xdr:sp>
    <xdr:clientData/>
  </xdr:twoCellAnchor>
  <xdr:twoCellAnchor>
    <xdr:from>
      <xdr:col>31</xdr:col>
      <xdr:colOff>96320</xdr:colOff>
      <xdr:row>3</xdr:row>
      <xdr:rowOff>1284270</xdr:rowOff>
    </xdr:from>
    <xdr:to>
      <xdr:col>42</xdr:col>
      <xdr:colOff>256854</xdr:colOff>
      <xdr:row>4</xdr:row>
      <xdr:rowOff>449495</xdr:rowOff>
    </xdr:to>
    <xdr:sp macro="" textlink="">
      <xdr:nvSpPr>
        <xdr:cNvPr id="24" name="Rounded Rectangle 23"/>
        <xdr:cNvSpPr/>
      </xdr:nvSpPr>
      <xdr:spPr>
        <a:xfrm>
          <a:off x="16567078" y="1765871"/>
          <a:ext cx="6078877" cy="1423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SPRINT #3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Exam Manage Page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73</xdr:col>
      <xdr:colOff>71279</xdr:colOff>
      <xdr:row>3</xdr:row>
      <xdr:rowOff>1190306</xdr:rowOff>
    </xdr:from>
    <xdr:to>
      <xdr:col>84</xdr:col>
      <xdr:colOff>371475</xdr:colOff>
      <xdr:row>4</xdr:row>
      <xdr:rowOff>428625</xdr:rowOff>
    </xdr:to>
    <xdr:sp macro="" textlink="">
      <xdr:nvSpPr>
        <xdr:cNvPr id="27" name="Rounded Rectangle 26"/>
        <xdr:cNvSpPr/>
      </xdr:nvSpPr>
      <xdr:spPr>
        <a:xfrm>
          <a:off x="38628479" y="1666556"/>
          <a:ext cx="5224621" cy="14957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SPRINT #6</a:t>
          </a: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 Create Exam</a:t>
          </a:r>
          <a:endParaRPr lang="en-US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 Update Exam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Delete an exam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Get list of candidates</a:t>
          </a:r>
          <a:endParaRPr lang="en-US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_Filter candidates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89257</xdr:colOff>
      <xdr:row>3</xdr:row>
      <xdr:rowOff>1224764</xdr:rowOff>
    </xdr:from>
    <xdr:to>
      <xdr:col>98</xdr:col>
      <xdr:colOff>314325</xdr:colOff>
      <xdr:row>4</xdr:row>
      <xdr:rowOff>369062</xdr:rowOff>
    </xdr:to>
    <xdr:sp macro="" textlink="">
      <xdr:nvSpPr>
        <xdr:cNvPr id="28" name="Rounded Rectangle 27"/>
        <xdr:cNvSpPr/>
      </xdr:nvSpPr>
      <xdr:spPr>
        <a:xfrm>
          <a:off x="44913907" y="1701014"/>
          <a:ext cx="5149493" cy="14017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SPRINT #7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Assign candidate to an exam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Input pin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welcome message</a:t>
          </a:r>
          <a:endParaRPr lang="en-US" sz="1400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Exam information</a:t>
          </a:r>
          <a:endParaRPr lang="en-US" sz="1400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64214</xdr:colOff>
      <xdr:row>3</xdr:row>
      <xdr:rowOff>1266397</xdr:rowOff>
    </xdr:from>
    <xdr:to>
      <xdr:col>112</xdr:col>
      <xdr:colOff>267556</xdr:colOff>
      <xdr:row>4</xdr:row>
      <xdr:rowOff>431621</xdr:rowOff>
    </xdr:to>
    <xdr:sp macro="" textlink="">
      <xdr:nvSpPr>
        <xdr:cNvPr id="30" name="Rounded Rectangle 29"/>
        <xdr:cNvSpPr/>
      </xdr:nvSpPr>
      <xdr:spPr>
        <a:xfrm>
          <a:off x="51156314" y="1742647"/>
          <a:ext cx="5127767" cy="1422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SPRINT #8</a:t>
          </a:r>
        </a:p>
        <a:p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Online Test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Reading section</a:t>
          </a: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Reading section</a:t>
          </a:r>
          <a:endParaRPr lang="en-US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Listening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Section</a:t>
          </a:r>
          <a:endParaRPr lang="en-US">
            <a:solidFill>
              <a:sysClr val="windowText" lastClr="000000"/>
            </a:solidFill>
            <a:effectLst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27291</xdr:colOff>
      <xdr:row>3</xdr:row>
      <xdr:rowOff>1201113</xdr:rowOff>
    </xdr:from>
    <xdr:to>
      <xdr:col>56</xdr:col>
      <xdr:colOff>219931</xdr:colOff>
      <xdr:row>4</xdr:row>
      <xdr:rowOff>505468</xdr:rowOff>
    </xdr:to>
    <xdr:sp macro="" textlink="">
      <xdr:nvSpPr>
        <xdr:cNvPr id="31" name="Rounded Rectangle 30"/>
        <xdr:cNvSpPr/>
      </xdr:nvSpPr>
      <xdr:spPr>
        <a:xfrm>
          <a:off x="24544641" y="1677363"/>
          <a:ext cx="6622015" cy="15617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SPRINT #4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Candidate Online Test Page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115</xdr:col>
      <xdr:colOff>66675</xdr:colOff>
      <xdr:row>3</xdr:row>
      <xdr:rowOff>1304925</xdr:rowOff>
    </xdr:from>
    <xdr:to>
      <xdr:col>119</xdr:col>
      <xdr:colOff>352425</xdr:colOff>
      <xdr:row>4</xdr:row>
      <xdr:rowOff>351783</xdr:rowOff>
    </xdr:to>
    <xdr:sp macro="" textlink="">
      <xdr:nvSpPr>
        <xdr:cNvPr id="34" name="Rounded Rectangle 33"/>
        <xdr:cNvSpPr/>
      </xdr:nvSpPr>
      <xdr:spPr>
        <a:xfrm>
          <a:off x="57426225" y="1781175"/>
          <a:ext cx="2076450" cy="13042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SPRINT #9</a:t>
          </a:r>
        </a:p>
        <a:p>
          <a:r>
            <a:rPr 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Online Test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 Exam result</a:t>
          </a:r>
          <a:endParaRPr lang="en-US" sz="1400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_Edit writing result</a:t>
          </a:r>
          <a:endParaRPr lang="en-US" sz="1400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_Send test result by email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 results to excel file</a:t>
          </a:r>
          <a:endParaRPr lang="en-US" sz="1400">
            <a:solidFill>
              <a:sysClr val="windowText" lastClr="000000"/>
            </a:solidFill>
            <a:effectLst/>
          </a:endParaRPr>
        </a:p>
        <a:p>
          <a:endParaRPr lang="en-US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solidFill>
              <a:sysClr val="windowText" lastClr="000000"/>
            </a:solidFill>
            <a:effectLst/>
          </a:endParaRPr>
        </a:p>
        <a:p>
          <a:endParaRPr lang="en-US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E5GFO5ER/&#35211;&#31309;&#12426;&#23433;&#27835;&#24029;&#12495;&#12531;&#20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見積書 "/>
      <sheetName val="明細書"/>
      <sheetName val=" 注文書 "/>
      <sheetName val="納品書"/>
      <sheetName val=" 請求書 "/>
      <sheetName val="支払条件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1</v>
          </cell>
          <cell r="B2" t="str">
            <v>納入月末締翌月末現金</v>
          </cell>
        </row>
        <row r="3">
          <cell r="A3">
            <v>2</v>
          </cell>
          <cell r="B3" t="str">
            <v>納入月末締翌々月末現金</v>
          </cell>
        </row>
        <row r="4">
          <cell r="A4">
            <v>3</v>
          </cell>
          <cell r="B4" t="str">
            <v>平成 　年 　月 　日</v>
          </cell>
        </row>
        <row r="5">
          <cell r="A5">
            <v>4</v>
          </cell>
          <cell r="B5" t="str">
            <v>平成 12 年 5 月 31 日</v>
          </cell>
        </row>
        <row r="6">
          <cell r="A6">
            <v>5</v>
          </cell>
          <cell r="B6" t="str">
            <v>平成 12 年 10 月 31 日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zoomScale="115" zoomScaleNormal="115" workbookViewId="0">
      <selection activeCell="H7" sqref="H7"/>
    </sheetView>
  </sheetViews>
  <sheetFormatPr defaultColWidth="12" defaultRowHeight="15"/>
  <cols>
    <col min="1" max="1" width="6" customWidth="1"/>
    <col min="2" max="2" width="39.42578125" customWidth="1"/>
    <col min="3" max="3" width="26.140625" customWidth="1"/>
    <col min="4" max="4" width="25.7109375" customWidth="1"/>
    <col min="5" max="5" width="22.42578125" customWidth="1"/>
    <col min="6" max="6" width="7.140625" customWidth="1"/>
    <col min="7" max="7" width="15.42578125" customWidth="1"/>
    <col min="8" max="8" width="25" customWidth="1"/>
    <col min="9" max="9" width="53.85546875" customWidth="1"/>
  </cols>
  <sheetData>
    <row r="1" spans="1:9" ht="23.25">
      <c r="A1" s="169" t="s">
        <v>85</v>
      </c>
      <c r="B1" s="169"/>
      <c r="C1" s="169"/>
      <c r="D1" s="169"/>
      <c r="E1" s="169"/>
      <c r="F1" s="169"/>
    </row>
    <row r="3" spans="1:9">
      <c r="A3" s="1"/>
      <c r="B3" s="2" t="s">
        <v>0</v>
      </c>
      <c r="C3" s="3" t="s">
        <v>312</v>
      </c>
      <c r="D3" s="2" t="s">
        <v>1</v>
      </c>
      <c r="E3" s="4">
        <v>43810</v>
      </c>
    </row>
    <row r="4" spans="1:9">
      <c r="A4" s="1"/>
      <c r="B4" s="2" t="s">
        <v>2</v>
      </c>
      <c r="C4" s="5" t="s">
        <v>59</v>
      </c>
      <c r="D4" s="2" t="s">
        <v>3</v>
      </c>
      <c r="E4" s="6"/>
    </row>
    <row r="6" spans="1:9" s="28" customFormat="1">
      <c r="B6" s="28" t="s">
        <v>311</v>
      </c>
    </row>
    <row r="7" spans="1:9" ht="180">
      <c r="B7" s="25" t="s">
        <v>82</v>
      </c>
      <c r="E7" t="s">
        <v>50</v>
      </c>
    </row>
    <row r="8" spans="1:9">
      <c r="B8" s="25"/>
    </row>
    <row r="9" spans="1:9">
      <c r="G9" s="7"/>
    </row>
    <row r="10" spans="1:9">
      <c r="B10" s="37" t="s">
        <v>5</v>
      </c>
      <c r="C10" s="30" t="s">
        <v>4</v>
      </c>
      <c r="E10" s="14"/>
      <c r="F10" s="14"/>
    </row>
    <row r="11" spans="1:9">
      <c r="B11" s="164" t="s">
        <v>316</v>
      </c>
      <c r="C11" s="165">
        <v>120</v>
      </c>
      <c r="E11" s="14"/>
      <c r="F11" s="14"/>
    </row>
    <row r="12" spans="1:9">
      <c r="B12" s="166" t="s">
        <v>6</v>
      </c>
      <c r="C12" s="138">
        <f>SUM('Estimation of Web Back End'!H49,'Estimation of Web Front End'!H48)</f>
        <v>684</v>
      </c>
      <c r="D12" s="139"/>
      <c r="E12" s="14"/>
      <c r="F12" s="14"/>
      <c r="G12" s="7"/>
    </row>
    <row r="13" spans="1:9">
      <c r="B13" s="10" t="s">
        <v>7</v>
      </c>
      <c r="C13" s="39">
        <f>SUM('Estimation of Web Back End'!I49,'Estimation of Web Front End'!I48)</f>
        <v>410.40000000000009</v>
      </c>
      <c r="E13" s="14"/>
      <c r="F13" s="14"/>
      <c r="G13" s="7"/>
    </row>
    <row r="14" spans="1:9">
      <c r="B14" s="12" t="s">
        <v>8</v>
      </c>
      <c r="C14" s="39">
        <v>8</v>
      </c>
      <c r="E14" s="14"/>
      <c r="F14" s="14"/>
      <c r="G14" s="9"/>
      <c r="H14" s="8"/>
      <c r="I14" s="8"/>
    </row>
    <row r="15" spans="1:9" s="8" customFormat="1">
      <c r="B15" s="10" t="s">
        <v>9</v>
      </c>
      <c r="C15" s="39">
        <f>0.2*(C12+C13)</f>
        <v>218.88000000000002</v>
      </c>
      <c r="D15"/>
      <c r="E15" s="14"/>
      <c r="F15" s="14"/>
      <c r="G15" s="11"/>
      <c r="H15"/>
      <c r="I15"/>
    </row>
    <row r="16" spans="1:9">
      <c r="B16" s="13" t="s">
        <v>36</v>
      </c>
      <c r="C16" s="38">
        <f t="shared" ref="C16" si="0">SUM(C11:C15)</f>
        <v>1441.2800000000002</v>
      </c>
      <c r="E16" s="14"/>
      <c r="F16" s="14"/>
      <c r="G16" s="11"/>
    </row>
    <row r="17" spans="3:7">
      <c r="C17" s="7"/>
      <c r="E17" s="14" t="s">
        <v>50</v>
      </c>
      <c r="F17" s="14"/>
      <c r="G17" s="11"/>
    </row>
    <row r="18" spans="3:7" ht="16.5" customHeight="1">
      <c r="C18" s="7"/>
      <c r="D18" s="7"/>
      <c r="E18" s="7"/>
      <c r="G18" s="11"/>
    </row>
    <row r="19" spans="3:7">
      <c r="C19" s="7"/>
      <c r="D19" s="7"/>
      <c r="E19" s="7"/>
      <c r="G19" s="7"/>
    </row>
    <row r="20" spans="3:7">
      <c r="C20" s="7"/>
      <c r="D20" s="7"/>
      <c r="E20" s="7"/>
      <c r="G20" s="7"/>
    </row>
    <row r="21" spans="3:7">
      <c r="C21" s="7"/>
      <c r="D21" s="7"/>
      <c r="E21" s="7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workbookViewId="0">
      <pane ySplit="6" topLeftCell="A12" activePane="bottomLeft" state="frozen"/>
      <selection pane="bottomLeft" activeCell="C23" sqref="C21:C23"/>
    </sheetView>
  </sheetViews>
  <sheetFormatPr defaultRowHeight="15"/>
  <cols>
    <col min="1" max="1" width="12.7109375" customWidth="1"/>
    <col min="2" max="2" width="47.7109375" customWidth="1"/>
    <col min="3" max="3" width="21" customWidth="1"/>
    <col min="4" max="4" width="94.5703125" customWidth="1"/>
  </cols>
  <sheetData>
    <row r="1" spans="1:4" ht="26.25">
      <c r="A1" s="170" t="s">
        <v>11</v>
      </c>
      <c r="B1" s="170"/>
      <c r="C1" s="170"/>
      <c r="D1" s="170"/>
    </row>
    <row r="2" spans="1:4">
      <c r="A2" s="15"/>
      <c r="B2" s="15"/>
    </row>
    <row r="3" spans="1:4" s="15" customFormat="1">
      <c r="A3" s="15" t="s">
        <v>57</v>
      </c>
      <c r="B3" s="15" t="s">
        <v>96</v>
      </c>
    </row>
    <row r="4" spans="1:4">
      <c r="A4" s="15"/>
      <c r="B4" s="15"/>
    </row>
    <row r="6" spans="1:4" ht="20.100000000000001" customHeight="1">
      <c r="A6" s="16" t="s">
        <v>13</v>
      </c>
      <c r="B6" s="17" t="s">
        <v>5</v>
      </c>
      <c r="C6" s="17" t="s">
        <v>14</v>
      </c>
      <c r="D6" s="17" t="s">
        <v>71</v>
      </c>
    </row>
    <row r="7" spans="1:4" ht="20.100000000000001" customHeight="1">
      <c r="A7" s="33" t="s">
        <v>70</v>
      </c>
      <c r="B7" s="32" t="s">
        <v>69</v>
      </c>
      <c r="C7" s="33">
        <f>SUM(C8,C13,C15)</f>
        <v>120</v>
      </c>
      <c r="D7" s="34"/>
    </row>
    <row r="8" spans="1:4" s="29" customFormat="1" ht="20.100000000000001" customHeight="1">
      <c r="A8" s="22">
        <v>1</v>
      </c>
      <c r="B8" s="19" t="s">
        <v>60</v>
      </c>
      <c r="C8" s="22">
        <f>SUM(C9:C12)</f>
        <v>88</v>
      </c>
      <c r="D8" s="19" t="s">
        <v>16</v>
      </c>
    </row>
    <row r="9" spans="1:4" s="29" customFormat="1" ht="20.100000000000001" customHeight="1">
      <c r="A9" s="18">
        <v>1.1000000000000001</v>
      </c>
      <c r="B9" s="20" t="s">
        <v>48</v>
      </c>
      <c r="C9" s="18">
        <v>8</v>
      </c>
      <c r="D9" s="26" t="s">
        <v>64</v>
      </c>
    </row>
    <row r="10" spans="1:4" s="29" customFormat="1" ht="20.100000000000001" customHeight="1">
      <c r="A10" s="49">
        <v>1.2</v>
      </c>
      <c r="B10" s="20" t="s">
        <v>45</v>
      </c>
      <c r="C10" s="18">
        <v>8</v>
      </c>
      <c r="D10" s="23"/>
    </row>
    <row r="11" spans="1:4" ht="20.100000000000001" customHeight="1">
      <c r="A11" s="49">
        <v>1.3</v>
      </c>
      <c r="B11" s="20" t="s">
        <v>18</v>
      </c>
      <c r="C11" s="18">
        <v>40</v>
      </c>
      <c r="D11" s="23" t="s">
        <v>61</v>
      </c>
    </row>
    <row r="12" spans="1:4" ht="20.100000000000001" customHeight="1">
      <c r="A12" s="49">
        <v>1.4</v>
      </c>
      <c r="B12" s="20" t="s">
        <v>30</v>
      </c>
      <c r="C12" s="18">
        <v>32</v>
      </c>
      <c r="D12" s="23" t="s">
        <v>61</v>
      </c>
    </row>
    <row r="13" spans="1:4" ht="20.100000000000001" customHeight="1">
      <c r="A13" s="47">
        <v>2</v>
      </c>
      <c r="B13" s="19" t="s">
        <v>19</v>
      </c>
      <c r="C13" s="21">
        <f>SUM(C15)</f>
        <v>16</v>
      </c>
      <c r="D13" s="36" t="s">
        <v>22</v>
      </c>
    </row>
    <row r="14" spans="1:4" ht="20.100000000000001" customHeight="1">
      <c r="A14" s="49">
        <v>2.1</v>
      </c>
      <c r="B14" s="20" t="s">
        <v>68</v>
      </c>
      <c r="C14" s="18">
        <v>16</v>
      </c>
      <c r="D14" s="23" t="s">
        <v>65</v>
      </c>
    </row>
    <row r="15" spans="1:4" s="15" customFormat="1" ht="20.100000000000001" customHeight="1">
      <c r="A15" s="47">
        <v>3</v>
      </c>
      <c r="B15" s="19" t="s">
        <v>21</v>
      </c>
      <c r="C15" s="21">
        <f>SUM(C16)</f>
        <v>16</v>
      </c>
      <c r="D15" s="36" t="s">
        <v>40</v>
      </c>
    </row>
    <row r="16" spans="1:4" ht="20.100000000000001" customHeight="1">
      <c r="A16" s="49">
        <v>3.1</v>
      </c>
      <c r="B16" s="20" t="s">
        <v>125</v>
      </c>
      <c r="C16" s="18">
        <v>16</v>
      </c>
      <c r="D16" s="23"/>
    </row>
    <row r="17" spans="1:4" ht="20.100000000000001" customHeight="1">
      <c r="A17" s="51" t="s">
        <v>73</v>
      </c>
      <c r="B17" s="32" t="s">
        <v>72</v>
      </c>
      <c r="C17" s="33">
        <f>SUM(C18,C19)</f>
        <v>64</v>
      </c>
      <c r="D17" s="34"/>
    </row>
    <row r="18" spans="1:4" ht="20.100000000000001" customHeight="1">
      <c r="A18" s="46">
        <v>1</v>
      </c>
      <c r="B18" s="19" t="s">
        <v>46</v>
      </c>
      <c r="C18" s="21">
        <v>16</v>
      </c>
      <c r="D18" s="26" t="s">
        <v>63</v>
      </c>
    </row>
    <row r="19" spans="1:4" ht="20.100000000000001" customHeight="1">
      <c r="A19" s="46">
        <v>2</v>
      </c>
      <c r="B19" s="19" t="s">
        <v>35</v>
      </c>
      <c r="C19" s="21">
        <f>SUM(C20:C22)</f>
        <v>48</v>
      </c>
      <c r="D19" s="26"/>
    </row>
    <row r="20" spans="1:4" ht="20.100000000000001" customHeight="1">
      <c r="A20" s="48">
        <v>2.1</v>
      </c>
      <c r="B20" s="20" t="s">
        <v>47</v>
      </c>
      <c r="C20" s="18">
        <v>24</v>
      </c>
      <c r="D20" s="26" t="s">
        <v>74</v>
      </c>
    </row>
    <row r="21" spans="1:4" ht="20.100000000000001" customHeight="1">
      <c r="A21" s="49">
        <v>2.2999999999999998</v>
      </c>
      <c r="B21" s="20" t="s">
        <v>92</v>
      </c>
      <c r="C21" s="18">
        <v>16</v>
      </c>
      <c r="D21" s="23"/>
    </row>
    <row r="22" spans="1:4" ht="20.100000000000001" customHeight="1">
      <c r="A22" s="49">
        <v>2.4</v>
      </c>
      <c r="B22" s="20" t="s">
        <v>62</v>
      </c>
      <c r="C22" s="18">
        <v>8</v>
      </c>
      <c r="D22" s="23"/>
    </row>
    <row r="23" spans="1:4" ht="20.100000000000001" customHeight="1">
      <c r="A23" s="52" t="s">
        <v>86</v>
      </c>
      <c r="B23" s="32" t="s">
        <v>93</v>
      </c>
      <c r="C23" s="33">
        <f>SUM(C24:C28)</f>
        <v>49</v>
      </c>
      <c r="D23" s="40"/>
    </row>
    <row r="24" spans="1:4" ht="60" customHeight="1">
      <c r="A24" s="53">
        <v>1</v>
      </c>
      <c r="B24" s="19" t="s">
        <v>90</v>
      </c>
      <c r="C24" s="22">
        <v>16</v>
      </c>
      <c r="D24" s="41"/>
    </row>
    <row r="25" spans="1:4" ht="60" customHeight="1">
      <c r="A25" s="53">
        <v>2</v>
      </c>
      <c r="B25" s="19" t="s">
        <v>87</v>
      </c>
      <c r="C25" s="22">
        <v>8</v>
      </c>
      <c r="D25" s="41"/>
    </row>
    <row r="26" spans="1:4" ht="60" customHeight="1">
      <c r="A26" s="53">
        <v>3</v>
      </c>
      <c r="B26" s="19" t="s">
        <v>88</v>
      </c>
      <c r="C26" s="22">
        <v>8</v>
      </c>
      <c r="D26" s="41"/>
    </row>
    <row r="27" spans="1:4" ht="60" customHeight="1">
      <c r="A27" s="53">
        <v>4</v>
      </c>
      <c r="B27" s="19" t="s">
        <v>91</v>
      </c>
      <c r="C27" s="22">
        <v>8</v>
      </c>
      <c r="D27" s="41"/>
    </row>
    <row r="28" spans="1:4" ht="60" customHeight="1">
      <c r="A28" s="53">
        <v>5</v>
      </c>
      <c r="B28" s="19" t="s">
        <v>89</v>
      </c>
      <c r="C28" s="22">
        <v>9</v>
      </c>
      <c r="D28" s="41"/>
    </row>
    <row r="29" spans="1:4" ht="20.100000000000001" customHeight="1">
      <c r="A29" s="54"/>
      <c r="B29" s="35" t="s">
        <v>10</v>
      </c>
      <c r="C29" s="31">
        <f>SUM(C7,C17,C23)</f>
        <v>233</v>
      </c>
      <c r="D29" s="3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/>
  <cols>
    <col min="1" max="1" width="12.7109375" customWidth="1"/>
    <col min="2" max="2" width="47.7109375" customWidth="1"/>
    <col min="3" max="3" width="21" customWidth="1"/>
    <col min="4" max="4" width="94.5703125" customWidth="1"/>
  </cols>
  <sheetData>
    <row r="1" spans="1:4" ht="26.25">
      <c r="A1" s="170" t="s">
        <v>12</v>
      </c>
      <c r="B1" s="170"/>
      <c r="C1" s="170"/>
      <c r="D1" s="170"/>
    </row>
    <row r="2" spans="1:4">
      <c r="A2" s="15"/>
      <c r="B2" s="15"/>
    </row>
    <row r="3" spans="1:4" s="15" customFormat="1">
      <c r="A3" s="15" t="s">
        <v>57</v>
      </c>
      <c r="B3" s="15" t="s">
        <v>128</v>
      </c>
    </row>
    <row r="4" spans="1:4">
      <c r="A4" s="15"/>
      <c r="B4" s="15"/>
    </row>
    <row r="6" spans="1:4" ht="20.100000000000001" customHeight="1">
      <c r="A6" s="16" t="s">
        <v>13</v>
      </c>
      <c r="B6" s="17" t="s">
        <v>5</v>
      </c>
      <c r="C6" s="17" t="s">
        <v>14</v>
      </c>
      <c r="D6" s="17" t="s">
        <v>71</v>
      </c>
    </row>
    <row r="7" spans="1:4" ht="20.100000000000001" customHeight="1">
      <c r="A7" s="44" t="s">
        <v>70</v>
      </c>
      <c r="B7" s="32" t="s">
        <v>69</v>
      </c>
      <c r="C7" s="33">
        <f>SUM(C8:C11,C12,C17,C19)</f>
        <v>240</v>
      </c>
      <c r="D7" s="34"/>
    </row>
    <row r="8" spans="1:4" s="15" customFormat="1" ht="20.100000000000001" customHeight="1">
      <c r="A8" s="45">
        <v>1</v>
      </c>
      <c r="B8" s="19" t="s">
        <v>53</v>
      </c>
      <c r="C8" s="22">
        <v>16</v>
      </c>
      <c r="D8" s="19" t="s">
        <v>83</v>
      </c>
    </row>
    <row r="9" spans="1:4" s="42" customFormat="1" ht="20.100000000000001" customHeight="1">
      <c r="A9" s="46">
        <v>2</v>
      </c>
      <c r="B9" s="19" t="s">
        <v>49</v>
      </c>
      <c r="C9" s="21">
        <v>40</v>
      </c>
      <c r="D9" s="24" t="s">
        <v>98</v>
      </c>
    </row>
    <row r="10" spans="1:4" s="15" customFormat="1" ht="20.100000000000001" customHeight="1">
      <c r="A10" s="45">
        <v>3</v>
      </c>
      <c r="B10" s="19" t="s">
        <v>52</v>
      </c>
      <c r="C10" s="21">
        <v>16</v>
      </c>
      <c r="D10" s="36"/>
    </row>
    <row r="11" spans="1:4" s="15" customFormat="1" ht="20.100000000000001" customHeight="1">
      <c r="A11" s="46">
        <v>4</v>
      </c>
      <c r="B11" s="19" t="s">
        <v>94</v>
      </c>
      <c r="C11" s="21">
        <v>48</v>
      </c>
      <c r="D11" s="36"/>
    </row>
    <row r="12" spans="1:4" s="29" customFormat="1" ht="20.100000000000001" customHeight="1">
      <c r="A12" s="45">
        <v>5</v>
      </c>
      <c r="B12" s="19" t="s">
        <v>60</v>
      </c>
      <c r="C12" s="22">
        <f>SUM(C13:C16)</f>
        <v>88</v>
      </c>
      <c r="D12" s="19" t="s">
        <v>16</v>
      </c>
    </row>
    <row r="13" spans="1:4" s="29" customFormat="1" ht="20.100000000000001" customHeight="1">
      <c r="A13" s="48">
        <v>5.0999999999999996</v>
      </c>
      <c r="B13" s="20" t="s">
        <v>48</v>
      </c>
      <c r="C13" s="18">
        <v>8</v>
      </c>
      <c r="D13" s="26" t="s">
        <v>64</v>
      </c>
    </row>
    <row r="14" spans="1:4" s="29" customFormat="1" ht="20.100000000000001" customHeight="1">
      <c r="A14" s="49">
        <v>5.2</v>
      </c>
      <c r="B14" s="20" t="s">
        <v>45</v>
      </c>
      <c r="C14" s="18">
        <v>8</v>
      </c>
      <c r="D14" s="23"/>
    </row>
    <row r="15" spans="1:4" ht="20.100000000000001" customHeight="1">
      <c r="A15" s="49">
        <v>5.3</v>
      </c>
      <c r="B15" s="20" t="s">
        <v>18</v>
      </c>
      <c r="C15" s="18">
        <v>40</v>
      </c>
      <c r="D15" s="23" t="s">
        <v>61</v>
      </c>
    </row>
    <row r="16" spans="1:4" ht="20.100000000000001" customHeight="1">
      <c r="A16" s="49">
        <v>5.4</v>
      </c>
      <c r="B16" s="20" t="s">
        <v>30</v>
      </c>
      <c r="C16" s="18">
        <v>32</v>
      </c>
      <c r="D16" s="23" t="s">
        <v>61</v>
      </c>
    </row>
    <row r="17" spans="1:4" ht="20.100000000000001" customHeight="1">
      <c r="A17" s="47">
        <v>6</v>
      </c>
      <c r="B17" s="19" t="s">
        <v>19</v>
      </c>
      <c r="C17" s="21">
        <f>SUM(C19)</f>
        <v>16</v>
      </c>
      <c r="D17" s="36" t="s">
        <v>22</v>
      </c>
    </row>
    <row r="18" spans="1:4" ht="20.100000000000001" customHeight="1">
      <c r="A18" s="49">
        <v>6.1</v>
      </c>
      <c r="B18" s="20" t="s">
        <v>68</v>
      </c>
      <c r="C18" s="18">
        <v>16</v>
      </c>
      <c r="D18" s="23" t="s">
        <v>65</v>
      </c>
    </row>
    <row r="19" spans="1:4" s="15" customFormat="1" ht="20.100000000000001" customHeight="1">
      <c r="A19" s="47">
        <v>7</v>
      </c>
      <c r="B19" s="19" t="s">
        <v>21</v>
      </c>
      <c r="C19" s="21">
        <f>SUM(C20)</f>
        <v>16</v>
      </c>
      <c r="D19" s="36" t="s">
        <v>40</v>
      </c>
    </row>
    <row r="20" spans="1:4" ht="20.100000000000001" customHeight="1">
      <c r="A20" s="49">
        <v>7.1</v>
      </c>
      <c r="B20" s="20" t="s">
        <v>44</v>
      </c>
      <c r="C20" s="18">
        <v>16</v>
      </c>
      <c r="D20" s="23"/>
    </row>
    <row r="21" spans="1:4" ht="20.100000000000001" customHeight="1">
      <c r="A21" s="44" t="s">
        <v>73</v>
      </c>
      <c r="B21" s="32" t="s">
        <v>72</v>
      </c>
      <c r="C21" s="33">
        <f>SUM(C22:C24)</f>
        <v>144</v>
      </c>
      <c r="D21" s="34"/>
    </row>
    <row r="22" spans="1:4" ht="20.100000000000001" customHeight="1">
      <c r="A22" s="45">
        <v>1</v>
      </c>
      <c r="B22" s="19" t="s">
        <v>33</v>
      </c>
      <c r="C22" s="22">
        <v>32</v>
      </c>
      <c r="D22" s="20" t="s">
        <v>84</v>
      </c>
    </row>
    <row r="23" spans="1:4" ht="20.100000000000001" customHeight="1">
      <c r="A23" s="46">
        <v>2</v>
      </c>
      <c r="B23" s="19" t="s">
        <v>34</v>
      </c>
      <c r="C23" s="21">
        <v>16</v>
      </c>
      <c r="D23" s="26" t="s">
        <v>56</v>
      </c>
    </row>
    <row r="24" spans="1:4" ht="20.100000000000001" customHeight="1">
      <c r="A24" s="46">
        <v>3</v>
      </c>
      <c r="B24" s="19" t="s">
        <v>35</v>
      </c>
      <c r="C24" s="21">
        <f>SUM(C25:C27)</f>
        <v>96</v>
      </c>
      <c r="D24" s="24"/>
    </row>
    <row r="25" spans="1:4" s="27" customFormat="1" ht="20.100000000000001" customHeight="1">
      <c r="A25" s="49">
        <v>3.1</v>
      </c>
      <c r="B25" s="20" t="s">
        <v>37</v>
      </c>
      <c r="C25" s="18">
        <v>32</v>
      </c>
      <c r="D25" s="23" t="s">
        <v>97</v>
      </c>
    </row>
    <row r="26" spans="1:4" ht="20.100000000000001" customHeight="1">
      <c r="A26" s="49">
        <v>3.2</v>
      </c>
      <c r="B26" s="20" t="s">
        <v>66</v>
      </c>
      <c r="C26" s="18">
        <v>24</v>
      </c>
      <c r="D26" s="23"/>
    </row>
    <row r="27" spans="1:4" ht="20.100000000000001" customHeight="1">
      <c r="A27" s="49">
        <v>3.3</v>
      </c>
      <c r="B27" s="20" t="s">
        <v>94</v>
      </c>
      <c r="C27" s="18">
        <v>40</v>
      </c>
      <c r="D27" s="23"/>
    </row>
    <row r="28" spans="1:4" ht="20.100000000000001" customHeight="1">
      <c r="A28" s="50"/>
      <c r="B28" s="35" t="s">
        <v>10</v>
      </c>
      <c r="C28" s="31">
        <f>SUM(C7,C21)</f>
        <v>384</v>
      </c>
      <c r="D28" s="35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opLeftCell="A7" workbookViewId="0">
      <selection activeCell="E27" sqref="E27"/>
    </sheetView>
  </sheetViews>
  <sheetFormatPr defaultColWidth="12.5703125" defaultRowHeight="15.75"/>
  <cols>
    <col min="1" max="1" width="32.140625" style="69" customWidth="1"/>
    <col min="2" max="2" width="17.28515625" style="69" customWidth="1"/>
    <col min="3" max="5" width="12.42578125" style="69" customWidth="1"/>
    <col min="6" max="6" width="15.5703125" style="69" customWidth="1"/>
    <col min="7" max="16384" width="12.5703125" style="69"/>
  </cols>
  <sheetData>
    <row r="2" spans="1:6" s="62" customFormat="1" ht="31.5" customHeight="1">
      <c r="A2" s="61" t="s">
        <v>171</v>
      </c>
      <c r="B2" s="171" t="s">
        <v>172</v>
      </c>
      <c r="C2" s="171"/>
      <c r="D2" s="171"/>
      <c r="E2" s="171"/>
      <c r="F2" s="171"/>
    </row>
    <row r="3" spans="1:6" s="62" customFormat="1" ht="18.75">
      <c r="A3" s="61" t="s">
        <v>173</v>
      </c>
      <c r="B3" s="63"/>
      <c r="C3" s="63"/>
    </row>
    <row r="4" spans="1:6" s="62" customFormat="1" ht="18.75">
      <c r="A4" s="61" t="s">
        <v>174</v>
      </c>
      <c r="B4" s="63"/>
      <c r="C4" s="63"/>
    </row>
    <row r="5" spans="1:6" s="62" customFormat="1" ht="18.75">
      <c r="A5" s="61" t="s">
        <v>175</v>
      </c>
      <c r="B5" s="63"/>
      <c r="C5" s="63"/>
    </row>
    <row r="6" spans="1:6" s="62" customFormat="1" ht="18.75">
      <c r="A6" s="61" t="s">
        <v>176</v>
      </c>
      <c r="B6" s="64">
        <v>43427</v>
      </c>
      <c r="C6" s="63"/>
    </row>
    <row r="7" spans="1:6" s="62" customFormat="1" ht="18.75">
      <c r="A7" s="61" t="s">
        <v>177</v>
      </c>
      <c r="B7" s="64">
        <v>43792</v>
      </c>
      <c r="C7" s="63"/>
    </row>
    <row r="8" spans="1:6" s="62" customFormat="1" ht="18.75">
      <c r="A8" s="61" t="s">
        <v>178</v>
      </c>
      <c r="B8" s="65">
        <v>0.1</v>
      </c>
      <c r="C8" s="63"/>
    </row>
    <row r="9" spans="1:6" ht="18.75">
      <c r="A9" s="66"/>
      <c r="B9" s="67"/>
      <c r="C9" s="68"/>
    </row>
    <row r="10" spans="1:6" ht="18.75">
      <c r="A10" s="70"/>
      <c r="B10" s="68"/>
      <c r="C10" s="68"/>
    </row>
    <row r="11" spans="1:6" ht="30" customHeight="1">
      <c r="A11" s="71" t="s">
        <v>179</v>
      </c>
      <c r="B11" s="71" t="s">
        <v>180</v>
      </c>
      <c r="C11" s="71" t="s">
        <v>181</v>
      </c>
      <c r="D11" s="71" t="s">
        <v>182</v>
      </c>
      <c r="E11" s="71" t="s">
        <v>183</v>
      </c>
      <c r="F11" s="72" t="s">
        <v>184</v>
      </c>
    </row>
    <row r="12" spans="1:6" ht="24.95" hidden="1" customHeight="1">
      <c r="A12" s="73" t="s">
        <v>185</v>
      </c>
      <c r="B12" s="74" t="s">
        <v>186</v>
      </c>
      <c r="C12" s="75">
        <v>43393</v>
      </c>
      <c r="D12" s="76">
        <f t="shared" ref="D12:D16" si="0">C12+E12+(E12/7)*2</f>
        <v>43418.714285714283</v>
      </c>
      <c r="E12" s="74">
        <f>20</f>
        <v>20</v>
      </c>
      <c r="F12" s="77" t="s">
        <v>187</v>
      </c>
    </row>
    <row r="13" spans="1:6" ht="24.95" hidden="1" customHeight="1">
      <c r="A13" s="78" t="s">
        <v>188</v>
      </c>
      <c r="B13" s="79" t="s">
        <v>189</v>
      </c>
      <c r="C13" s="80">
        <f>D12+1</f>
        <v>43419.714285714283</v>
      </c>
      <c r="D13" s="81">
        <f t="shared" si="0"/>
        <v>43421</v>
      </c>
      <c r="E13" s="79">
        <f>1</f>
        <v>1</v>
      </c>
      <c r="F13" s="82" t="s">
        <v>187</v>
      </c>
    </row>
    <row r="14" spans="1:6" ht="39.75" hidden="1" customHeight="1">
      <c r="A14" s="83" t="s">
        <v>190</v>
      </c>
      <c r="B14" s="79" t="s">
        <v>189</v>
      </c>
      <c r="C14" s="80">
        <f t="shared" ref="C14:C15" si="1">D13+1</f>
        <v>43422</v>
      </c>
      <c r="D14" s="81">
        <f t="shared" si="0"/>
        <v>43441.285714285717</v>
      </c>
      <c r="E14" s="84">
        <f>15</f>
        <v>15</v>
      </c>
      <c r="F14" s="85" t="s">
        <v>187</v>
      </c>
    </row>
    <row r="15" spans="1:6" ht="24.95" hidden="1" customHeight="1">
      <c r="A15" s="86" t="s">
        <v>191</v>
      </c>
      <c r="B15" s="79" t="s">
        <v>189</v>
      </c>
      <c r="C15" s="80">
        <f t="shared" si="1"/>
        <v>43442.285714285717</v>
      </c>
      <c r="D15" s="81">
        <f t="shared" si="0"/>
        <v>43480.857142857145</v>
      </c>
      <c r="E15" s="84">
        <f>30</f>
        <v>30</v>
      </c>
      <c r="F15" s="85" t="s">
        <v>187</v>
      </c>
    </row>
    <row r="16" spans="1:6" ht="24.95" hidden="1" customHeight="1">
      <c r="A16" s="86" t="s">
        <v>192</v>
      </c>
      <c r="B16" s="79" t="s">
        <v>189</v>
      </c>
      <c r="C16" s="80">
        <v>43507</v>
      </c>
      <c r="D16" s="81">
        <f t="shared" si="0"/>
        <v>43513.428571428572</v>
      </c>
      <c r="E16" s="84">
        <f>5</f>
        <v>5</v>
      </c>
      <c r="F16" s="87" t="s">
        <v>193</v>
      </c>
    </row>
    <row r="17" spans="1:6" ht="24.95" customHeight="1">
      <c r="A17" s="86" t="s">
        <v>194</v>
      </c>
      <c r="B17" s="79" t="s">
        <v>189</v>
      </c>
      <c r="C17" s="80">
        <v>43521</v>
      </c>
      <c r="D17" s="81">
        <f>C17+E17+(E17/5)*2+3+4</f>
        <v>43588.2</v>
      </c>
      <c r="E17" s="84">
        <f>ROUND(Estimation!$C$12/8,0)/2</f>
        <v>43</v>
      </c>
      <c r="F17" s="88" t="s">
        <v>195</v>
      </c>
    </row>
    <row r="18" spans="1:6" ht="24.95" customHeight="1">
      <c r="A18" s="86" t="s">
        <v>196</v>
      </c>
      <c r="B18" s="79" t="s">
        <v>189</v>
      </c>
      <c r="C18" s="80">
        <f>D17+1</f>
        <v>43589.2</v>
      </c>
      <c r="D18" s="81">
        <f>C18+E18+(E18/7)*2</f>
        <v>43654.771428571425</v>
      </c>
      <c r="E18" s="84">
        <f>ROUND(Estimation!$C$13/8,0)</f>
        <v>51</v>
      </c>
      <c r="F18" s="88" t="s">
        <v>195</v>
      </c>
    </row>
    <row r="19" spans="1:6" s="92" customFormat="1" ht="24.95" customHeight="1">
      <c r="A19" s="89" t="s">
        <v>197</v>
      </c>
      <c r="B19" s="90" t="s">
        <v>186</v>
      </c>
      <c r="C19" s="76">
        <f t="shared" ref="C19:C23" si="2">D18+1</f>
        <v>43655.771428571425</v>
      </c>
      <c r="D19" s="76">
        <f t="shared" ref="D19:D23" si="3">C19+E19+(E19/7)*2</f>
        <v>43681.485714285707</v>
      </c>
      <c r="E19" s="90">
        <f>20</f>
        <v>20</v>
      </c>
      <c r="F19" s="91" t="s">
        <v>195</v>
      </c>
    </row>
    <row r="20" spans="1:6" ht="24.95" customHeight="1">
      <c r="A20" s="86" t="s">
        <v>198</v>
      </c>
      <c r="B20" s="79" t="s">
        <v>189</v>
      </c>
      <c r="C20" s="80">
        <f t="shared" si="2"/>
        <v>43682.485714285707</v>
      </c>
      <c r="D20" s="81">
        <f t="shared" si="3"/>
        <v>43685.057142857135</v>
      </c>
      <c r="E20" s="84">
        <f>2</f>
        <v>2</v>
      </c>
      <c r="F20" s="88" t="s">
        <v>195</v>
      </c>
    </row>
    <row r="21" spans="1:6" ht="24.95" customHeight="1">
      <c r="A21" s="93" t="s">
        <v>199</v>
      </c>
      <c r="B21" s="79" t="s">
        <v>189</v>
      </c>
      <c r="C21" s="80">
        <f t="shared" si="2"/>
        <v>43686.057142857135</v>
      </c>
      <c r="D21" s="81">
        <f t="shared" si="3"/>
        <v>43687.342857142852</v>
      </c>
      <c r="E21" s="94">
        <f>1</f>
        <v>1</v>
      </c>
      <c r="F21" s="95" t="s">
        <v>195</v>
      </c>
    </row>
    <row r="22" spans="1:6" ht="24.95" customHeight="1">
      <c r="A22" s="96" t="s">
        <v>200</v>
      </c>
      <c r="B22" s="90" t="s">
        <v>186</v>
      </c>
      <c r="C22" s="76">
        <f t="shared" si="2"/>
        <v>43688.342857142852</v>
      </c>
      <c r="D22" s="76">
        <f t="shared" si="3"/>
        <v>43689.62857142857</v>
      </c>
      <c r="E22" s="90">
        <f>1</f>
        <v>1</v>
      </c>
      <c r="F22" s="91" t="s">
        <v>195</v>
      </c>
    </row>
    <row r="23" spans="1:6" ht="24.95" customHeight="1">
      <c r="A23" s="97" t="s">
        <v>201</v>
      </c>
      <c r="B23" s="98" t="s">
        <v>186</v>
      </c>
      <c r="C23" s="76">
        <f t="shared" si="2"/>
        <v>43690.62857142857</v>
      </c>
      <c r="D23" s="76">
        <f t="shared" si="3"/>
        <v>43691.914285714287</v>
      </c>
      <c r="E23" s="99">
        <f>1</f>
        <v>1</v>
      </c>
      <c r="F23" s="100" t="s">
        <v>195</v>
      </c>
    </row>
    <row r="24" spans="1:6" ht="29.1" customHeight="1"/>
    <row r="25" spans="1:6" ht="21">
      <c r="A25" s="101" t="s">
        <v>315</v>
      </c>
    </row>
    <row r="27" spans="1:6" ht="30">
      <c r="A27" s="102">
        <v>43374</v>
      </c>
      <c r="B27" s="103" t="s">
        <v>185</v>
      </c>
    </row>
    <row r="28" spans="1:6" ht="30">
      <c r="A28" s="104">
        <v>43770</v>
      </c>
      <c r="B28" s="105" t="s">
        <v>197</v>
      </c>
    </row>
    <row r="29" spans="1:6" ht="30">
      <c r="A29" s="172">
        <v>43800</v>
      </c>
      <c r="B29" s="103" t="s">
        <v>200</v>
      </c>
    </row>
    <row r="30" spans="1:6" ht="75">
      <c r="A30" s="172"/>
      <c r="B30" s="103" t="s">
        <v>202</v>
      </c>
    </row>
    <row r="31" spans="1:6" ht="75">
      <c r="A31" s="106" t="s">
        <v>203</v>
      </c>
      <c r="B31" s="105" t="s">
        <v>204</v>
      </c>
    </row>
  </sheetData>
  <mergeCells count="2">
    <mergeCell ref="B2:F2"/>
    <mergeCell ref="A29:A30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28" zoomScale="115" zoomScaleNormal="115" zoomScaleSheetLayoutView="98" workbookViewId="0">
      <selection activeCell="H25" sqref="H25"/>
    </sheetView>
  </sheetViews>
  <sheetFormatPr defaultColWidth="9.140625" defaultRowHeight="12.75"/>
  <cols>
    <col min="1" max="1" width="3.140625" style="108" customWidth="1"/>
    <col min="2" max="2" width="5.42578125" style="114" customWidth="1"/>
    <col min="3" max="3" width="10.7109375" style="114" customWidth="1"/>
    <col min="4" max="4" width="14.28515625" style="114" customWidth="1"/>
    <col min="5" max="5" width="35.42578125" style="108" customWidth="1"/>
    <col min="6" max="6" width="38" style="108" customWidth="1"/>
    <col min="7" max="7" width="26.140625" style="108" customWidth="1"/>
    <col min="8" max="8" width="21.5703125" style="108" customWidth="1"/>
    <col min="9" max="9" width="23.140625" style="108" customWidth="1"/>
    <col min="10" max="10" width="51.5703125" style="108" customWidth="1"/>
    <col min="11" max="11" width="10.42578125" style="108" customWidth="1"/>
    <col min="12" max="16384" width="9.140625" style="108"/>
  </cols>
  <sheetData>
    <row r="1" spans="2:10">
      <c r="B1" s="107"/>
      <c r="C1" s="107"/>
      <c r="D1" s="107"/>
    </row>
    <row r="2" spans="2:10" ht="15.75" customHeight="1">
      <c r="B2" s="109"/>
      <c r="C2" s="109"/>
      <c r="D2" s="109"/>
      <c r="E2" s="110"/>
      <c r="J2"/>
    </row>
    <row r="3" spans="2:10" ht="30.75" customHeight="1">
      <c r="B3" s="111"/>
      <c r="C3" s="111"/>
      <c r="D3" s="111"/>
      <c r="E3" s="111"/>
      <c r="J3"/>
    </row>
    <row r="4" spans="2:10" ht="14.25" customHeight="1">
      <c r="B4"/>
      <c r="C4"/>
      <c r="D4"/>
      <c r="E4"/>
      <c r="F4"/>
      <c r="G4"/>
      <c r="H4"/>
      <c r="I4"/>
      <c r="J4"/>
    </row>
    <row r="5" spans="2:10" customFormat="1" ht="23.25">
      <c r="B5" s="112" t="s">
        <v>303</v>
      </c>
      <c r="C5" s="112"/>
      <c r="D5" s="112"/>
      <c r="E5" s="108"/>
      <c r="F5" s="108"/>
      <c r="G5" s="108"/>
      <c r="H5" s="115"/>
      <c r="I5" s="115"/>
    </row>
    <row r="6" spans="2:10" s="116" customFormat="1" ht="15.75">
      <c r="E6" s="117" t="s">
        <v>208</v>
      </c>
      <c r="G6" s="117"/>
    </row>
    <row r="7" spans="2:10" s="118" customFormat="1" ht="38.25" customHeight="1">
      <c r="B7" s="182" t="s">
        <v>13</v>
      </c>
      <c r="C7" s="184" t="s">
        <v>209</v>
      </c>
      <c r="D7" s="184" t="s">
        <v>313</v>
      </c>
      <c r="E7" s="173" t="s">
        <v>210</v>
      </c>
      <c r="F7" s="173" t="s">
        <v>211</v>
      </c>
      <c r="G7" s="173" t="s">
        <v>212</v>
      </c>
      <c r="H7" s="173" t="s">
        <v>304</v>
      </c>
      <c r="I7" s="173" t="s">
        <v>305</v>
      </c>
    </row>
    <row r="8" spans="2:10" s="118" customFormat="1">
      <c r="B8" s="183"/>
      <c r="C8" s="185"/>
      <c r="D8" s="185"/>
      <c r="E8" s="174"/>
      <c r="F8" s="174"/>
      <c r="G8" s="174"/>
      <c r="H8" s="174"/>
      <c r="I8" s="174"/>
    </row>
    <row r="9" spans="2:10" ht="12.75" customHeight="1">
      <c r="B9" s="167">
        <v>1</v>
      </c>
      <c r="C9" s="136"/>
      <c r="D9" s="136"/>
      <c r="E9" s="137" t="s">
        <v>310</v>
      </c>
      <c r="F9" s="119"/>
      <c r="G9" s="119"/>
      <c r="H9" s="120">
        <v>8</v>
      </c>
      <c r="I9" s="120">
        <v>0</v>
      </c>
    </row>
    <row r="10" spans="2:10" ht="12.75" customHeight="1">
      <c r="B10" s="167">
        <v>3</v>
      </c>
      <c r="C10" s="180" t="s">
        <v>307</v>
      </c>
      <c r="D10" s="157" t="s">
        <v>216</v>
      </c>
      <c r="E10" s="135" t="s">
        <v>216</v>
      </c>
      <c r="F10" s="119" t="s">
        <v>213</v>
      </c>
      <c r="G10" s="119" t="s">
        <v>205</v>
      </c>
      <c r="H10" s="120">
        <v>8</v>
      </c>
      <c r="I10" s="120">
        <f>H10*0.6</f>
        <v>4.8</v>
      </c>
    </row>
    <row r="11" spans="2:10">
      <c r="B11" s="168">
        <v>4</v>
      </c>
      <c r="C11" s="180"/>
      <c r="D11" s="178" t="s">
        <v>220</v>
      </c>
      <c r="E11" s="160" t="s">
        <v>262</v>
      </c>
      <c r="F11" s="119" t="s">
        <v>262</v>
      </c>
      <c r="G11" s="119" t="s">
        <v>206</v>
      </c>
      <c r="H11" s="120">
        <v>8</v>
      </c>
      <c r="I11" s="120">
        <f t="shared" ref="I11:I47" si="0">H11*0.6</f>
        <v>4.8</v>
      </c>
    </row>
    <row r="12" spans="2:10">
      <c r="B12" s="167">
        <v>5</v>
      </c>
      <c r="C12" s="180"/>
      <c r="D12" s="178"/>
      <c r="E12" s="161" t="s">
        <v>299</v>
      </c>
      <c r="F12" s="119" t="s">
        <v>265</v>
      </c>
      <c r="G12" s="119" t="s">
        <v>207</v>
      </c>
      <c r="H12" s="120">
        <v>8</v>
      </c>
      <c r="I12" s="120">
        <f t="shared" si="0"/>
        <v>4.8</v>
      </c>
    </row>
    <row r="13" spans="2:10">
      <c r="B13" s="168">
        <v>6</v>
      </c>
      <c r="C13" s="180"/>
      <c r="D13" s="178"/>
      <c r="E13" s="124" t="s">
        <v>264</v>
      </c>
      <c r="F13" s="119" t="s">
        <v>265</v>
      </c>
      <c r="G13" s="119" t="s">
        <v>207</v>
      </c>
      <c r="H13" s="120">
        <v>8</v>
      </c>
      <c r="I13" s="120">
        <f t="shared" si="0"/>
        <v>4.8</v>
      </c>
    </row>
    <row r="14" spans="2:10">
      <c r="B14" s="167">
        <v>7</v>
      </c>
      <c r="C14" s="180"/>
      <c r="D14" s="178"/>
      <c r="E14" s="124" t="s">
        <v>100</v>
      </c>
      <c r="F14" s="119" t="s">
        <v>100</v>
      </c>
      <c r="G14" s="119" t="s">
        <v>206</v>
      </c>
      <c r="H14" s="120">
        <v>8</v>
      </c>
      <c r="I14" s="120">
        <f t="shared" si="0"/>
        <v>4.8</v>
      </c>
    </row>
    <row r="15" spans="2:10">
      <c r="B15" s="168">
        <v>8</v>
      </c>
      <c r="C15" s="180"/>
      <c r="D15" s="178"/>
      <c r="E15" s="124" t="s">
        <v>286</v>
      </c>
      <c r="F15" s="119" t="s">
        <v>100</v>
      </c>
      <c r="G15" s="119" t="s">
        <v>206</v>
      </c>
      <c r="H15" s="120">
        <v>8</v>
      </c>
      <c r="I15" s="120">
        <f t="shared" si="0"/>
        <v>4.8</v>
      </c>
    </row>
    <row r="16" spans="2:10">
      <c r="B16" s="167">
        <v>9</v>
      </c>
      <c r="C16" s="180"/>
      <c r="D16" s="178"/>
      <c r="E16" s="124" t="s">
        <v>287</v>
      </c>
      <c r="F16" s="119" t="s">
        <v>100</v>
      </c>
      <c r="G16" s="119" t="s">
        <v>206</v>
      </c>
      <c r="H16" s="120">
        <v>8</v>
      </c>
      <c r="I16" s="120">
        <f t="shared" si="0"/>
        <v>4.8</v>
      </c>
    </row>
    <row r="17" spans="2:9">
      <c r="B17" s="168">
        <v>10</v>
      </c>
      <c r="C17" s="180"/>
      <c r="D17" s="178"/>
      <c r="E17" s="124" t="s">
        <v>288</v>
      </c>
      <c r="F17" s="119" t="s">
        <v>100</v>
      </c>
      <c r="G17" s="119" t="s">
        <v>206</v>
      </c>
      <c r="H17" s="120">
        <v>12</v>
      </c>
      <c r="I17" s="120">
        <f t="shared" si="0"/>
        <v>7.1999999999999993</v>
      </c>
    </row>
    <row r="18" spans="2:9">
      <c r="B18" s="167">
        <v>11</v>
      </c>
      <c r="C18" s="180"/>
      <c r="D18" s="178"/>
      <c r="E18" s="124" t="s">
        <v>289</v>
      </c>
      <c r="F18" s="119" t="s">
        <v>100</v>
      </c>
      <c r="G18" s="119"/>
      <c r="H18" s="120">
        <v>8</v>
      </c>
      <c r="I18" s="120">
        <f t="shared" si="0"/>
        <v>4.8</v>
      </c>
    </row>
    <row r="19" spans="2:9">
      <c r="B19" s="168">
        <v>12</v>
      </c>
      <c r="C19" s="180"/>
      <c r="D19" s="178"/>
      <c r="E19" s="124" t="s">
        <v>266</v>
      </c>
      <c r="F19" s="119" t="s">
        <v>100</v>
      </c>
      <c r="G19" s="119" t="s">
        <v>267</v>
      </c>
      <c r="H19" s="120">
        <v>8</v>
      </c>
      <c r="I19" s="120">
        <f t="shared" si="0"/>
        <v>4.8</v>
      </c>
    </row>
    <row r="20" spans="2:9">
      <c r="B20" s="167">
        <v>13</v>
      </c>
      <c r="C20" s="180"/>
      <c r="D20" s="178"/>
      <c r="E20" s="124" t="s">
        <v>271</v>
      </c>
      <c r="F20" s="119" t="s">
        <v>217</v>
      </c>
      <c r="G20" s="119" t="s">
        <v>205</v>
      </c>
      <c r="H20" s="120">
        <v>8</v>
      </c>
      <c r="I20" s="120">
        <f t="shared" si="0"/>
        <v>4.8</v>
      </c>
    </row>
    <row r="21" spans="2:9">
      <c r="B21" s="168">
        <v>14</v>
      </c>
      <c r="C21" s="180"/>
      <c r="D21" s="178"/>
      <c r="E21" s="124" t="s">
        <v>270</v>
      </c>
      <c r="F21" s="119" t="s">
        <v>104</v>
      </c>
      <c r="G21" s="119"/>
      <c r="H21" s="120">
        <v>8</v>
      </c>
      <c r="I21" s="120">
        <f t="shared" si="0"/>
        <v>4.8</v>
      </c>
    </row>
    <row r="22" spans="2:9">
      <c r="B22" s="167">
        <v>15</v>
      </c>
      <c r="C22" s="180"/>
      <c r="D22" s="178"/>
      <c r="E22" s="124" t="s">
        <v>131</v>
      </c>
      <c r="F22" s="119" t="s">
        <v>268</v>
      </c>
      <c r="G22" s="119" t="s">
        <v>207</v>
      </c>
      <c r="H22" s="120">
        <v>16</v>
      </c>
      <c r="I22" s="120">
        <f t="shared" si="0"/>
        <v>9.6</v>
      </c>
    </row>
    <row r="23" spans="2:9">
      <c r="B23" s="168">
        <v>16</v>
      </c>
      <c r="C23" s="180"/>
      <c r="D23" s="178"/>
      <c r="E23" s="124" t="s">
        <v>261</v>
      </c>
      <c r="F23" s="119" t="s">
        <v>268</v>
      </c>
      <c r="G23" s="119" t="s">
        <v>207</v>
      </c>
      <c r="H23" s="120">
        <v>8</v>
      </c>
      <c r="I23" s="120">
        <f t="shared" si="0"/>
        <v>4.8</v>
      </c>
    </row>
    <row r="24" spans="2:9">
      <c r="B24" s="167">
        <v>17</v>
      </c>
      <c r="C24" s="180"/>
      <c r="D24" s="178"/>
      <c r="E24" s="124" t="s">
        <v>269</v>
      </c>
      <c r="F24" s="119"/>
      <c r="G24" s="119"/>
      <c r="H24" s="120">
        <v>8</v>
      </c>
      <c r="I24" s="120">
        <f t="shared" si="0"/>
        <v>4.8</v>
      </c>
    </row>
    <row r="25" spans="2:9">
      <c r="B25" s="168">
        <v>18</v>
      </c>
      <c r="C25" s="180"/>
      <c r="D25" s="178"/>
      <c r="E25" s="124" t="s">
        <v>218</v>
      </c>
      <c r="F25" s="119" t="s">
        <v>218</v>
      </c>
      <c r="G25" s="119" t="s">
        <v>222</v>
      </c>
      <c r="H25" s="120">
        <v>8</v>
      </c>
      <c r="I25" s="120">
        <f t="shared" si="0"/>
        <v>4.8</v>
      </c>
    </row>
    <row r="26" spans="2:9">
      <c r="B26" s="167">
        <v>19</v>
      </c>
      <c r="C26" s="180"/>
      <c r="D26" s="179"/>
      <c r="E26" s="124" t="s">
        <v>219</v>
      </c>
      <c r="F26" s="119" t="s">
        <v>221</v>
      </c>
      <c r="G26" s="119" t="s">
        <v>222</v>
      </c>
      <c r="H26" s="120">
        <v>8</v>
      </c>
      <c r="I26" s="120">
        <f t="shared" si="0"/>
        <v>4.8</v>
      </c>
    </row>
    <row r="27" spans="2:9">
      <c r="B27" s="168">
        <v>20</v>
      </c>
      <c r="C27" s="180"/>
      <c r="D27" s="178" t="s">
        <v>223</v>
      </c>
      <c r="E27" s="124" t="s">
        <v>300</v>
      </c>
      <c r="F27" s="119" t="s">
        <v>300</v>
      </c>
      <c r="G27" s="119" t="s">
        <v>206</v>
      </c>
      <c r="H27" s="120">
        <v>8</v>
      </c>
      <c r="I27" s="120">
        <f t="shared" si="0"/>
        <v>4.8</v>
      </c>
    </row>
    <row r="28" spans="2:9">
      <c r="B28" s="167">
        <v>21</v>
      </c>
      <c r="C28" s="180"/>
      <c r="D28" s="178"/>
      <c r="E28" s="124" t="s">
        <v>272</v>
      </c>
      <c r="F28" s="119" t="s">
        <v>224</v>
      </c>
      <c r="G28" s="119" t="s">
        <v>206</v>
      </c>
      <c r="H28" s="120">
        <v>8</v>
      </c>
      <c r="I28" s="120">
        <f t="shared" si="0"/>
        <v>4.8</v>
      </c>
    </row>
    <row r="29" spans="2:9">
      <c r="B29" s="168">
        <v>22</v>
      </c>
      <c r="C29" s="180"/>
      <c r="D29" s="178"/>
      <c r="E29" s="124" t="s">
        <v>225</v>
      </c>
      <c r="F29" s="119" t="s">
        <v>226</v>
      </c>
      <c r="G29" s="119" t="s">
        <v>205</v>
      </c>
      <c r="H29" s="120">
        <v>8</v>
      </c>
      <c r="I29" s="120">
        <f t="shared" si="0"/>
        <v>4.8</v>
      </c>
    </row>
    <row r="30" spans="2:9">
      <c r="B30" s="167">
        <v>23</v>
      </c>
      <c r="C30" s="180"/>
      <c r="D30" s="178"/>
      <c r="E30" s="124" t="s">
        <v>227</v>
      </c>
      <c r="F30" s="119" t="s">
        <v>227</v>
      </c>
      <c r="G30" s="119" t="s">
        <v>273</v>
      </c>
      <c r="H30" s="120">
        <v>6</v>
      </c>
      <c r="I30" s="120">
        <f t="shared" si="0"/>
        <v>3.5999999999999996</v>
      </c>
    </row>
    <row r="31" spans="2:9">
      <c r="B31" s="168">
        <v>24</v>
      </c>
      <c r="C31" s="180"/>
      <c r="D31" s="179"/>
      <c r="E31" s="124" t="s">
        <v>274</v>
      </c>
      <c r="F31" s="119" t="s">
        <v>274</v>
      </c>
      <c r="G31" s="119" t="s">
        <v>275</v>
      </c>
      <c r="H31" s="120">
        <v>4</v>
      </c>
      <c r="I31" s="120">
        <f t="shared" si="0"/>
        <v>2.4</v>
      </c>
    </row>
    <row r="32" spans="2:9">
      <c r="B32" s="167">
        <v>25</v>
      </c>
      <c r="C32" s="180"/>
      <c r="D32" s="178" t="s">
        <v>228</v>
      </c>
      <c r="E32" s="124" t="s">
        <v>229</v>
      </c>
      <c r="F32" s="119" t="s">
        <v>229</v>
      </c>
      <c r="G32" s="119" t="s">
        <v>205</v>
      </c>
      <c r="H32" s="120">
        <v>8</v>
      </c>
      <c r="I32" s="120">
        <f t="shared" si="0"/>
        <v>4.8</v>
      </c>
    </row>
    <row r="33" spans="2:9">
      <c r="B33" s="168">
        <v>26</v>
      </c>
      <c r="C33" s="180"/>
      <c r="D33" s="178"/>
      <c r="E33" s="124" t="s">
        <v>230</v>
      </c>
      <c r="F33" s="119" t="s">
        <v>230</v>
      </c>
      <c r="G33" s="119" t="s">
        <v>206</v>
      </c>
      <c r="H33" s="120">
        <v>8</v>
      </c>
      <c r="I33" s="120">
        <f t="shared" si="0"/>
        <v>4.8</v>
      </c>
    </row>
    <row r="34" spans="2:9">
      <c r="B34" s="167">
        <v>27</v>
      </c>
      <c r="C34" s="180"/>
      <c r="D34" s="178"/>
      <c r="E34" s="124" t="s">
        <v>276</v>
      </c>
      <c r="F34" s="119" t="s">
        <v>276</v>
      </c>
      <c r="G34" s="119" t="s">
        <v>275</v>
      </c>
      <c r="H34" s="120">
        <v>4</v>
      </c>
      <c r="I34" s="120">
        <f t="shared" si="0"/>
        <v>2.4</v>
      </c>
    </row>
    <row r="35" spans="2:9">
      <c r="B35" s="168">
        <v>28</v>
      </c>
      <c r="C35" s="180"/>
      <c r="D35" s="178"/>
      <c r="E35" s="124" t="s">
        <v>290</v>
      </c>
      <c r="F35" s="119" t="s">
        <v>231</v>
      </c>
      <c r="G35" s="119" t="s">
        <v>205</v>
      </c>
      <c r="H35" s="120">
        <v>8</v>
      </c>
      <c r="I35" s="120">
        <f t="shared" si="0"/>
        <v>4.8</v>
      </c>
    </row>
    <row r="36" spans="2:9">
      <c r="B36" s="167">
        <v>29</v>
      </c>
      <c r="C36" s="180"/>
      <c r="D36" s="178"/>
      <c r="E36" s="124" t="s">
        <v>277</v>
      </c>
      <c r="F36" s="119" t="s">
        <v>231</v>
      </c>
      <c r="G36" s="119" t="s">
        <v>207</v>
      </c>
      <c r="H36" s="120">
        <v>4</v>
      </c>
      <c r="I36" s="120">
        <f t="shared" si="0"/>
        <v>2.4</v>
      </c>
    </row>
    <row r="37" spans="2:9">
      <c r="B37" s="168">
        <v>30</v>
      </c>
      <c r="C37" s="180"/>
      <c r="D37" s="178"/>
      <c r="E37" s="124" t="s">
        <v>291</v>
      </c>
      <c r="F37" s="119" t="s">
        <v>231</v>
      </c>
      <c r="G37" s="119" t="s">
        <v>207</v>
      </c>
      <c r="H37" s="120">
        <v>8</v>
      </c>
      <c r="I37" s="120">
        <f t="shared" si="0"/>
        <v>4.8</v>
      </c>
    </row>
    <row r="38" spans="2:9">
      <c r="B38" s="167">
        <v>31</v>
      </c>
      <c r="C38" s="180"/>
      <c r="D38" s="178"/>
      <c r="E38" s="124" t="s">
        <v>232</v>
      </c>
      <c r="F38" s="119" t="s">
        <v>232</v>
      </c>
      <c r="G38" s="119" t="s">
        <v>205</v>
      </c>
      <c r="H38" s="120">
        <v>8</v>
      </c>
      <c r="I38" s="120">
        <f t="shared" si="0"/>
        <v>4.8</v>
      </c>
    </row>
    <row r="39" spans="2:9">
      <c r="B39" s="168">
        <v>32</v>
      </c>
      <c r="C39" s="180"/>
      <c r="D39" s="178"/>
      <c r="E39" s="124" t="s">
        <v>278</v>
      </c>
      <c r="F39" s="119" t="s">
        <v>233</v>
      </c>
      <c r="G39" s="119" t="s">
        <v>205</v>
      </c>
      <c r="H39" s="120">
        <v>8</v>
      </c>
      <c r="I39" s="120">
        <f t="shared" si="0"/>
        <v>4.8</v>
      </c>
    </row>
    <row r="40" spans="2:9">
      <c r="B40" s="167">
        <v>33</v>
      </c>
      <c r="C40" s="180"/>
      <c r="D40" s="178"/>
      <c r="E40" s="124" t="s">
        <v>279</v>
      </c>
      <c r="F40" s="119" t="s">
        <v>280</v>
      </c>
      <c r="G40" s="119"/>
      <c r="H40" s="120">
        <v>8</v>
      </c>
      <c r="I40" s="120">
        <f t="shared" si="0"/>
        <v>4.8</v>
      </c>
    </row>
    <row r="41" spans="2:9">
      <c r="B41" s="168">
        <v>34</v>
      </c>
      <c r="C41" s="180"/>
      <c r="D41" s="179"/>
      <c r="E41" s="124" t="s">
        <v>234</v>
      </c>
      <c r="F41" s="119" t="s">
        <v>235</v>
      </c>
      <c r="G41" s="119" t="s">
        <v>205</v>
      </c>
      <c r="H41" s="120">
        <v>8</v>
      </c>
      <c r="I41" s="120">
        <f t="shared" si="0"/>
        <v>4.8</v>
      </c>
    </row>
    <row r="42" spans="2:9" ht="15" customHeight="1">
      <c r="B42" s="167">
        <v>35</v>
      </c>
      <c r="C42" s="180" t="s">
        <v>215</v>
      </c>
      <c r="D42" s="181" t="s">
        <v>240</v>
      </c>
      <c r="E42" s="124" t="s">
        <v>284</v>
      </c>
      <c r="F42" s="119" t="s">
        <v>285</v>
      </c>
      <c r="G42" s="119"/>
      <c r="H42" s="120">
        <v>8</v>
      </c>
      <c r="I42" s="120">
        <f t="shared" si="0"/>
        <v>4.8</v>
      </c>
    </row>
    <row r="43" spans="2:9" ht="15" customHeight="1">
      <c r="B43" s="168">
        <v>36</v>
      </c>
      <c r="C43" s="180"/>
      <c r="D43" s="178"/>
      <c r="E43" s="124" t="s">
        <v>236</v>
      </c>
      <c r="F43" s="119" t="s">
        <v>237</v>
      </c>
      <c r="G43" s="119" t="s">
        <v>205</v>
      </c>
      <c r="H43" s="120">
        <v>8</v>
      </c>
      <c r="I43" s="120">
        <f t="shared" si="0"/>
        <v>4.8</v>
      </c>
    </row>
    <row r="44" spans="2:9">
      <c r="B44" s="167">
        <v>37</v>
      </c>
      <c r="C44" s="180"/>
      <c r="D44" s="178"/>
      <c r="E44" s="124" t="s">
        <v>238</v>
      </c>
      <c r="F44" s="119" t="s">
        <v>238</v>
      </c>
      <c r="G44" s="119" t="s">
        <v>205</v>
      </c>
      <c r="H44" s="120">
        <v>8</v>
      </c>
      <c r="I44" s="120">
        <f t="shared" si="0"/>
        <v>4.8</v>
      </c>
    </row>
    <row r="45" spans="2:9">
      <c r="B45" s="168">
        <v>38</v>
      </c>
      <c r="C45" s="180"/>
      <c r="D45" s="178"/>
      <c r="E45" s="128" t="s">
        <v>283</v>
      </c>
      <c r="F45" s="127" t="s">
        <v>239</v>
      </c>
      <c r="G45" s="119" t="s">
        <v>205</v>
      </c>
      <c r="H45" s="120">
        <v>12</v>
      </c>
      <c r="I45" s="120">
        <f t="shared" si="0"/>
        <v>7.1999999999999993</v>
      </c>
    </row>
    <row r="46" spans="2:9">
      <c r="B46" s="167">
        <v>39</v>
      </c>
      <c r="C46" s="180"/>
      <c r="D46" s="178"/>
      <c r="E46" s="136" t="s">
        <v>281</v>
      </c>
      <c r="F46" s="137" t="s">
        <v>239</v>
      </c>
      <c r="G46" s="119"/>
      <c r="H46" s="120">
        <v>12</v>
      </c>
      <c r="I46" s="120">
        <f t="shared" si="0"/>
        <v>7.1999999999999993</v>
      </c>
    </row>
    <row r="47" spans="2:9">
      <c r="B47" s="168">
        <v>40</v>
      </c>
      <c r="C47" s="180"/>
      <c r="D47" s="179"/>
      <c r="E47" s="136" t="s">
        <v>282</v>
      </c>
      <c r="F47" s="127" t="s">
        <v>239</v>
      </c>
      <c r="G47" s="119"/>
      <c r="H47" s="120">
        <v>12</v>
      </c>
      <c r="I47" s="120">
        <f t="shared" si="0"/>
        <v>7.1999999999999993</v>
      </c>
    </row>
    <row r="48" spans="2:9" s="123" customFormat="1" ht="27.75" customHeight="1">
      <c r="B48" s="175" t="s">
        <v>214</v>
      </c>
      <c r="C48" s="176"/>
      <c r="D48" s="176"/>
      <c r="E48" s="176"/>
      <c r="F48" s="177"/>
      <c r="G48" s="121"/>
      <c r="H48" s="122">
        <f>SUM(H10:H47)</f>
        <v>314</v>
      </c>
      <c r="I48" s="122">
        <f>SUM(I10:I47)</f>
        <v>188.4</v>
      </c>
    </row>
  </sheetData>
  <mergeCells count="15">
    <mergeCell ref="I7:I8"/>
    <mergeCell ref="B48:F48"/>
    <mergeCell ref="D11:D26"/>
    <mergeCell ref="D27:D31"/>
    <mergeCell ref="D32:D41"/>
    <mergeCell ref="C10:C41"/>
    <mergeCell ref="C42:C47"/>
    <mergeCell ref="D42:D47"/>
    <mergeCell ref="H7:H8"/>
    <mergeCell ref="B7:B8"/>
    <mergeCell ref="C7:C8"/>
    <mergeCell ref="E7:E8"/>
    <mergeCell ref="F7:F8"/>
    <mergeCell ref="G7:G8"/>
    <mergeCell ref="D7:D8"/>
  </mergeCells>
  <dataValidations count="2">
    <dataValidation type="list" allowBlank="1" showInputMessage="1" showErrorMessage="1" sqref="H49:I1048576">
      <formula1>Complexity</formula1>
    </dataValidation>
    <dataValidation type="list" allowBlank="1" showInputMessage="1" showErrorMessage="1" sqref="G9:G47">
      <formula1>SCREENTYPE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showGridLines="0" topLeftCell="A16" zoomScale="115" zoomScaleNormal="115" zoomScaleSheetLayoutView="98" workbookViewId="0">
      <selection activeCell="H49" sqref="H49"/>
    </sheetView>
  </sheetViews>
  <sheetFormatPr defaultColWidth="9.140625" defaultRowHeight="12.75"/>
  <cols>
    <col min="1" max="1" width="3.140625" style="108" customWidth="1"/>
    <col min="2" max="2" width="11.85546875" style="114" customWidth="1"/>
    <col min="3" max="3" width="9.5703125" style="114" customWidth="1"/>
    <col min="4" max="4" width="14.28515625" style="114" customWidth="1"/>
    <col min="5" max="5" width="35.42578125" style="108" customWidth="1"/>
    <col min="6" max="6" width="38" style="108" customWidth="1"/>
    <col min="7" max="7" width="26.140625" style="108" customWidth="1"/>
    <col min="8" max="8" width="15.85546875" style="108" customWidth="1"/>
    <col min="9" max="9" width="18.28515625" style="108" customWidth="1"/>
    <col min="10" max="10" width="51.5703125" style="108" customWidth="1"/>
    <col min="11" max="11" width="10.42578125" style="108" customWidth="1"/>
    <col min="12" max="16384" width="9.140625" style="108"/>
  </cols>
  <sheetData>
    <row r="1" spans="2:10">
      <c r="B1" s="107"/>
      <c r="C1" s="107"/>
      <c r="D1" s="107"/>
    </row>
    <row r="2" spans="2:10" ht="15.75" customHeight="1">
      <c r="B2" s="109"/>
      <c r="C2" s="109"/>
      <c r="D2" s="109"/>
      <c r="E2" s="110"/>
      <c r="J2"/>
    </row>
    <row r="3" spans="2:10" ht="30.75" customHeight="1">
      <c r="B3" s="111"/>
      <c r="C3" s="111"/>
      <c r="D3" s="111"/>
      <c r="E3" s="111"/>
      <c r="J3"/>
    </row>
    <row r="4" spans="2:10" customFormat="1" ht="15">
      <c r="B4" s="114"/>
      <c r="C4" s="114"/>
      <c r="D4" s="114"/>
      <c r="E4" s="108"/>
      <c r="F4" s="108"/>
      <c r="G4" s="108"/>
      <c r="H4" s="113"/>
      <c r="I4" s="113"/>
    </row>
    <row r="5" spans="2:10" customFormat="1" ht="15">
      <c r="B5" s="113"/>
      <c r="C5" s="113"/>
      <c r="D5" s="113"/>
      <c r="E5" s="113"/>
      <c r="F5" s="113"/>
      <c r="G5" s="113"/>
      <c r="H5" s="113"/>
      <c r="I5" s="113"/>
    </row>
    <row r="6" spans="2:10" customFormat="1" ht="23.25">
      <c r="B6" s="112" t="s">
        <v>303</v>
      </c>
      <c r="C6" s="112"/>
      <c r="D6" s="112"/>
      <c r="E6" s="108"/>
      <c r="F6" s="108"/>
      <c r="G6" s="108"/>
      <c r="H6" s="115"/>
      <c r="I6" s="115"/>
    </row>
    <row r="7" spans="2:10" s="116" customFormat="1" ht="15.75">
      <c r="E7" s="117" t="s">
        <v>208</v>
      </c>
      <c r="G7" s="117"/>
    </row>
    <row r="8" spans="2:10" s="118" customFormat="1" ht="38.25" customHeight="1">
      <c r="B8" s="182" t="s">
        <v>13</v>
      </c>
      <c r="C8" s="184" t="s">
        <v>209</v>
      </c>
      <c r="D8" s="184" t="s">
        <v>313</v>
      </c>
      <c r="E8" s="173" t="s">
        <v>210</v>
      </c>
      <c r="F8" s="173" t="s">
        <v>211</v>
      </c>
      <c r="G8" s="173" t="s">
        <v>212</v>
      </c>
      <c r="H8" s="173" t="s">
        <v>304</v>
      </c>
      <c r="I8" s="173" t="s">
        <v>305</v>
      </c>
    </row>
    <row r="9" spans="2:10" s="118" customFormat="1">
      <c r="B9" s="183"/>
      <c r="C9" s="185"/>
      <c r="D9" s="185"/>
      <c r="E9" s="174"/>
      <c r="F9" s="174"/>
      <c r="G9" s="174"/>
      <c r="H9" s="174"/>
      <c r="I9" s="174"/>
    </row>
    <row r="10" spans="2:10" ht="12.75" customHeight="1">
      <c r="B10" s="159">
        <v>1</v>
      </c>
      <c r="C10" s="136"/>
      <c r="D10" s="136"/>
      <c r="E10" s="137" t="s">
        <v>310</v>
      </c>
      <c r="F10" s="119"/>
      <c r="G10" s="119"/>
      <c r="H10" s="120">
        <v>8</v>
      </c>
      <c r="I10" s="120"/>
    </row>
    <row r="11" spans="2:10" ht="12.75" customHeight="1">
      <c r="B11" s="126">
        <v>2</v>
      </c>
      <c r="C11" s="156"/>
      <c r="D11" s="156" t="s">
        <v>76</v>
      </c>
      <c r="E11" s="135" t="s">
        <v>67</v>
      </c>
      <c r="F11" s="119"/>
      <c r="G11" s="119"/>
      <c r="H11" s="120">
        <v>32</v>
      </c>
      <c r="I11" s="120">
        <f>H11*0.6</f>
        <v>19.2</v>
      </c>
    </row>
    <row r="12" spans="2:10" ht="12.75" customHeight="1">
      <c r="B12" s="159">
        <v>3</v>
      </c>
      <c r="C12" s="180" t="s">
        <v>307</v>
      </c>
      <c r="D12" s="125" t="s">
        <v>216</v>
      </c>
      <c r="E12" s="135" t="s">
        <v>301</v>
      </c>
      <c r="F12" s="119" t="s">
        <v>213</v>
      </c>
      <c r="G12" s="119" t="s">
        <v>205</v>
      </c>
      <c r="H12" s="120">
        <v>16</v>
      </c>
      <c r="I12" s="120">
        <f t="shared" ref="I12:I48" si="0">H12*0.6</f>
        <v>9.6</v>
      </c>
    </row>
    <row r="13" spans="2:10" ht="18" customHeight="1">
      <c r="B13" s="126">
        <v>4</v>
      </c>
      <c r="C13" s="180"/>
      <c r="D13" s="178" t="s">
        <v>220</v>
      </c>
      <c r="E13" s="124" t="s">
        <v>262</v>
      </c>
      <c r="F13" s="119" t="s">
        <v>262</v>
      </c>
      <c r="G13" s="119" t="s">
        <v>206</v>
      </c>
      <c r="H13" s="120">
        <v>8</v>
      </c>
      <c r="I13" s="120">
        <f t="shared" si="0"/>
        <v>4.8</v>
      </c>
    </row>
    <row r="14" spans="2:10">
      <c r="B14" s="159">
        <v>5</v>
      </c>
      <c r="C14" s="180"/>
      <c r="D14" s="178"/>
      <c r="E14" s="124" t="s">
        <v>263</v>
      </c>
      <c r="F14" s="119" t="s">
        <v>265</v>
      </c>
      <c r="G14" s="119" t="s">
        <v>207</v>
      </c>
      <c r="H14" s="120">
        <v>8</v>
      </c>
      <c r="I14" s="120">
        <f t="shared" si="0"/>
        <v>4.8</v>
      </c>
    </row>
    <row r="15" spans="2:10">
      <c r="B15" s="126">
        <v>6</v>
      </c>
      <c r="C15" s="180"/>
      <c r="D15" s="178"/>
      <c r="E15" s="124" t="s">
        <v>264</v>
      </c>
      <c r="F15" s="119" t="s">
        <v>265</v>
      </c>
      <c r="G15" s="119" t="s">
        <v>207</v>
      </c>
      <c r="H15" s="120">
        <v>8</v>
      </c>
      <c r="I15" s="120">
        <f t="shared" si="0"/>
        <v>4.8</v>
      </c>
    </row>
    <row r="16" spans="2:10">
      <c r="B16" s="159">
        <v>7</v>
      </c>
      <c r="C16" s="180"/>
      <c r="D16" s="178"/>
      <c r="E16" s="124" t="s">
        <v>100</v>
      </c>
      <c r="F16" s="119" t="s">
        <v>100</v>
      </c>
      <c r="G16" s="119" t="s">
        <v>206</v>
      </c>
      <c r="H16" s="120">
        <v>8</v>
      </c>
      <c r="I16" s="120">
        <f t="shared" si="0"/>
        <v>4.8</v>
      </c>
    </row>
    <row r="17" spans="2:9">
      <c r="B17" s="126">
        <v>8</v>
      </c>
      <c r="C17" s="180"/>
      <c r="D17" s="178"/>
      <c r="E17" s="124" t="s">
        <v>286</v>
      </c>
      <c r="F17" s="119" t="s">
        <v>100</v>
      </c>
      <c r="G17" s="119" t="s">
        <v>206</v>
      </c>
      <c r="H17" s="120">
        <v>16</v>
      </c>
      <c r="I17" s="120">
        <f t="shared" si="0"/>
        <v>9.6</v>
      </c>
    </row>
    <row r="18" spans="2:9">
      <c r="B18" s="159">
        <v>9</v>
      </c>
      <c r="C18" s="180"/>
      <c r="D18" s="178"/>
      <c r="E18" s="124" t="s">
        <v>287</v>
      </c>
      <c r="F18" s="119" t="s">
        <v>100</v>
      </c>
      <c r="G18" s="119" t="s">
        <v>206</v>
      </c>
      <c r="H18" s="120">
        <v>8</v>
      </c>
      <c r="I18" s="120">
        <f t="shared" si="0"/>
        <v>4.8</v>
      </c>
    </row>
    <row r="19" spans="2:9" ht="12.75" customHeight="1">
      <c r="B19" s="126">
        <v>10</v>
      </c>
      <c r="C19" s="180"/>
      <c r="D19" s="178"/>
      <c r="E19" s="124" t="s">
        <v>288</v>
      </c>
      <c r="F19" s="119" t="s">
        <v>100</v>
      </c>
      <c r="G19" s="119" t="s">
        <v>206</v>
      </c>
      <c r="H19" s="120">
        <v>10</v>
      </c>
      <c r="I19" s="120">
        <f t="shared" si="0"/>
        <v>6</v>
      </c>
    </row>
    <row r="20" spans="2:9">
      <c r="B20" s="159">
        <v>11</v>
      </c>
      <c r="C20" s="180"/>
      <c r="D20" s="178"/>
      <c r="E20" s="124" t="s">
        <v>289</v>
      </c>
      <c r="F20" s="119" t="s">
        <v>100</v>
      </c>
      <c r="G20" s="119"/>
      <c r="H20" s="120">
        <v>8</v>
      </c>
      <c r="I20" s="120">
        <f t="shared" si="0"/>
        <v>4.8</v>
      </c>
    </row>
    <row r="21" spans="2:9">
      <c r="B21" s="126">
        <v>12</v>
      </c>
      <c r="C21" s="180"/>
      <c r="D21" s="178"/>
      <c r="E21" s="124" t="s">
        <v>266</v>
      </c>
      <c r="F21" s="119" t="s">
        <v>100</v>
      </c>
      <c r="G21" s="119" t="s">
        <v>267</v>
      </c>
      <c r="H21" s="120">
        <v>10</v>
      </c>
      <c r="I21" s="120">
        <f t="shared" si="0"/>
        <v>6</v>
      </c>
    </row>
    <row r="22" spans="2:9">
      <c r="B22" s="159">
        <v>13</v>
      </c>
      <c r="C22" s="180"/>
      <c r="D22" s="178"/>
      <c r="E22" s="124" t="s">
        <v>271</v>
      </c>
      <c r="F22" s="119" t="s">
        <v>217</v>
      </c>
      <c r="G22" s="119" t="s">
        <v>205</v>
      </c>
      <c r="H22" s="120">
        <v>8</v>
      </c>
      <c r="I22" s="120">
        <f t="shared" si="0"/>
        <v>4.8</v>
      </c>
    </row>
    <row r="23" spans="2:9" ht="12.75" customHeight="1">
      <c r="B23" s="126">
        <v>14</v>
      </c>
      <c r="C23" s="180"/>
      <c r="D23" s="178"/>
      <c r="E23" s="124" t="s">
        <v>270</v>
      </c>
      <c r="F23" s="119" t="s">
        <v>104</v>
      </c>
      <c r="G23" s="119"/>
      <c r="H23" s="120">
        <v>8</v>
      </c>
      <c r="I23" s="120">
        <f t="shared" si="0"/>
        <v>4.8</v>
      </c>
    </row>
    <row r="24" spans="2:9">
      <c r="B24" s="159">
        <v>15</v>
      </c>
      <c r="C24" s="180"/>
      <c r="D24" s="178"/>
      <c r="E24" s="124" t="s">
        <v>131</v>
      </c>
      <c r="F24" s="119" t="s">
        <v>268</v>
      </c>
      <c r="G24" s="119" t="s">
        <v>207</v>
      </c>
      <c r="H24" s="120">
        <v>8</v>
      </c>
      <c r="I24" s="120">
        <f t="shared" si="0"/>
        <v>4.8</v>
      </c>
    </row>
    <row r="25" spans="2:9">
      <c r="B25" s="126">
        <v>16</v>
      </c>
      <c r="C25" s="180"/>
      <c r="D25" s="178"/>
      <c r="E25" s="124" t="s">
        <v>261</v>
      </c>
      <c r="F25" s="119" t="s">
        <v>268</v>
      </c>
      <c r="G25" s="119" t="s">
        <v>207</v>
      </c>
      <c r="H25" s="120">
        <v>8</v>
      </c>
      <c r="I25" s="120">
        <f t="shared" si="0"/>
        <v>4.8</v>
      </c>
    </row>
    <row r="26" spans="2:9">
      <c r="B26" s="159">
        <v>17</v>
      </c>
      <c r="C26" s="180"/>
      <c r="D26" s="178"/>
      <c r="E26" s="124" t="s">
        <v>218</v>
      </c>
      <c r="F26" s="119" t="s">
        <v>218</v>
      </c>
      <c r="G26" s="119" t="s">
        <v>222</v>
      </c>
      <c r="H26" s="120">
        <v>16</v>
      </c>
      <c r="I26" s="120">
        <f t="shared" si="0"/>
        <v>9.6</v>
      </c>
    </row>
    <row r="27" spans="2:9">
      <c r="B27" s="126">
        <v>18</v>
      </c>
      <c r="C27" s="180"/>
      <c r="D27" s="179"/>
      <c r="E27" s="124" t="s">
        <v>219</v>
      </c>
      <c r="F27" s="119" t="s">
        <v>221</v>
      </c>
      <c r="G27" s="119" t="s">
        <v>222</v>
      </c>
      <c r="H27" s="120">
        <v>16</v>
      </c>
      <c r="I27" s="120">
        <f t="shared" si="0"/>
        <v>9.6</v>
      </c>
    </row>
    <row r="28" spans="2:9" ht="21" customHeight="1">
      <c r="B28" s="159">
        <v>19</v>
      </c>
      <c r="C28" s="180"/>
      <c r="D28" s="178" t="s">
        <v>223</v>
      </c>
      <c r="E28" s="124" t="s">
        <v>300</v>
      </c>
      <c r="F28" s="119" t="s">
        <v>300</v>
      </c>
      <c r="G28" s="119" t="s">
        <v>206</v>
      </c>
      <c r="H28" s="120">
        <v>8</v>
      </c>
      <c r="I28" s="120">
        <f t="shared" si="0"/>
        <v>4.8</v>
      </c>
    </row>
    <row r="29" spans="2:9">
      <c r="B29" s="126">
        <v>20</v>
      </c>
      <c r="C29" s="180"/>
      <c r="D29" s="178"/>
      <c r="E29" s="124" t="s">
        <v>272</v>
      </c>
      <c r="F29" s="119" t="s">
        <v>224</v>
      </c>
      <c r="G29" s="119" t="s">
        <v>206</v>
      </c>
      <c r="H29" s="120">
        <v>16</v>
      </c>
      <c r="I29" s="120">
        <f t="shared" si="0"/>
        <v>9.6</v>
      </c>
    </row>
    <row r="30" spans="2:9" ht="15" customHeight="1">
      <c r="B30" s="159">
        <v>21</v>
      </c>
      <c r="C30" s="180"/>
      <c r="D30" s="178"/>
      <c r="E30" s="124" t="s">
        <v>225</v>
      </c>
      <c r="F30" s="119" t="s">
        <v>226</v>
      </c>
      <c r="G30" s="119" t="s">
        <v>205</v>
      </c>
      <c r="H30" s="120">
        <v>6</v>
      </c>
      <c r="I30" s="120">
        <f t="shared" si="0"/>
        <v>3.5999999999999996</v>
      </c>
    </row>
    <row r="31" spans="2:9">
      <c r="B31" s="126">
        <v>22</v>
      </c>
      <c r="C31" s="180"/>
      <c r="D31" s="178"/>
      <c r="E31" s="124" t="s">
        <v>227</v>
      </c>
      <c r="F31" s="119" t="s">
        <v>227</v>
      </c>
      <c r="G31" s="119" t="s">
        <v>273</v>
      </c>
      <c r="H31" s="120">
        <v>8</v>
      </c>
      <c r="I31" s="120">
        <f t="shared" si="0"/>
        <v>4.8</v>
      </c>
    </row>
    <row r="32" spans="2:9">
      <c r="B32" s="159">
        <v>23</v>
      </c>
      <c r="C32" s="180"/>
      <c r="D32" s="179"/>
      <c r="E32" s="124" t="s">
        <v>274</v>
      </c>
      <c r="F32" s="119" t="s">
        <v>274</v>
      </c>
      <c r="G32" s="119" t="s">
        <v>275</v>
      </c>
      <c r="H32" s="120">
        <v>8</v>
      </c>
      <c r="I32" s="120">
        <f t="shared" si="0"/>
        <v>4.8</v>
      </c>
    </row>
    <row r="33" spans="2:9" ht="12.75" customHeight="1">
      <c r="B33" s="126">
        <v>24</v>
      </c>
      <c r="C33" s="180"/>
      <c r="D33" s="178" t="s">
        <v>228</v>
      </c>
      <c r="E33" s="124" t="s">
        <v>229</v>
      </c>
      <c r="F33" s="119" t="s">
        <v>229</v>
      </c>
      <c r="G33" s="119" t="s">
        <v>205</v>
      </c>
      <c r="H33" s="120">
        <v>8</v>
      </c>
      <c r="I33" s="120">
        <f t="shared" si="0"/>
        <v>4.8</v>
      </c>
    </row>
    <row r="34" spans="2:9">
      <c r="B34" s="159">
        <v>25</v>
      </c>
      <c r="C34" s="180"/>
      <c r="D34" s="178"/>
      <c r="E34" s="124" t="s">
        <v>230</v>
      </c>
      <c r="F34" s="119" t="s">
        <v>230</v>
      </c>
      <c r="G34" s="119" t="s">
        <v>206</v>
      </c>
      <c r="H34" s="120">
        <v>8</v>
      </c>
      <c r="I34" s="120">
        <f t="shared" si="0"/>
        <v>4.8</v>
      </c>
    </row>
    <row r="35" spans="2:9">
      <c r="B35" s="126">
        <v>26</v>
      </c>
      <c r="C35" s="180"/>
      <c r="D35" s="178"/>
      <c r="E35" s="124" t="s">
        <v>276</v>
      </c>
      <c r="F35" s="119" t="s">
        <v>276</v>
      </c>
      <c r="G35" s="119" t="s">
        <v>275</v>
      </c>
      <c r="H35" s="120">
        <v>8</v>
      </c>
      <c r="I35" s="120">
        <f t="shared" si="0"/>
        <v>4.8</v>
      </c>
    </row>
    <row r="36" spans="2:9" s="123" customFormat="1" ht="15.75" customHeight="1">
      <c r="B36" s="159">
        <v>27</v>
      </c>
      <c r="C36" s="180"/>
      <c r="D36" s="178"/>
      <c r="E36" s="124" t="s">
        <v>290</v>
      </c>
      <c r="F36" s="119" t="s">
        <v>231</v>
      </c>
      <c r="G36" s="119" t="s">
        <v>205</v>
      </c>
      <c r="H36" s="120">
        <v>8</v>
      </c>
      <c r="I36" s="120">
        <f t="shared" si="0"/>
        <v>4.8</v>
      </c>
    </row>
    <row r="37" spans="2:9">
      <c r="B37" s="126">
        <v>28</v>
      </c>
      <c r="C37" s="180"/>
      <c r="D37" s="178"/>
      <c r="E37" s="124" t="s">
        <v>277</v>
      </c>
      <c r="F37" s="119" t="s">
        <v>231</v>
      </c>
      <c r="G37" s="119" t="s">
        <v>207</v>
      </c>
      <c r="H37" s="120">
        <v>8</v>
      </c>
      <c r="I37" s="120">
        <f t="shared" si="0"/>
        <v>4.8</v>
      </c>
    </row>
    <row r="38" spans="2:9">
      <c r="B38" s="159">
        <v>29</v>
      </c>
      <c r="C38" s="180"/>
      <c r="D38" s="178"/>
      <c r="E38" s="124" t="s">
        <v>291</v>
      </c>
      <c r="F38" s="119" t="s">
        <v>231</v>
      </c>
      <c r="G38" s="119" t="s">
        <v>207</v>
      </c>
      <c r="H38" s="120">
        <v>8</v>
      </c>
      <c r="I38" s="120">
        <f t="shared" si="0"/>
        <v>4.8</v>
      </c>
    </row>
    <row r="39" spans="2:9">
      <c r="B39" s="126">
        <v>30</v>
      </c>
      <c r="C39" s="180"/>
      <c r="D39" s="178"/>
      <c r="E39" s="124" t="s">
        <v>232</v>
      </c>
      <c r="F39" s="119" t="s">
        <v>232</v>
      </c>
      <c r="G39" s="119" t="s">
        <v>205</v>
      </c>
      <c r="H39" s="120">
        <v>8</v>
      </c>
      <c r="I39" s="120">
        <f t="shared" si="0"/>
        <v>4.8</v>
      </c>
    </row>
    <row r="40" spans="2:9">
      <c r="B40" s="159">
        <v>31</v>
      </c>
      <c r="C40" s="180"/>
      <c r="D40" s="178"/>
      <c r="E40" s="124" t="s">
        <v>278</v>
      </c>
      <c r="F40" s="119" t="s">
        <v>233</v>
      </c>
      <c r="G40" s="119" t="s">
        <v>205</v>
      </c>
      <c r="H40" s="120">
        <v>8</v>
      </c>
      <c r="I40" s="120">
        <f t="shared" si="0"/>
        <v>4.8</v>
      </c>
    </row>
    <row r="41" spans="2:9">
      <c r="B41" s="126">
        <v>32</v>
      </c>
      <c r="C41" s="180"/>
      <c r="D41" s="178"/>
      <c r="E41" s="124" t="s">
        <v>279</v>
      </c>
      <c r="F41" s="119" t="s">
        <v>280</v>
      </c>
      <c r="G41" s="119"/>
      <c r="H41" s="120">
        <v>8</v>
      </c>
      <c r="I41" s="120">
        <f t="shared" si="0"/>
        <v>4.8</v>
      </c>
    </row>
    <row r="42" spans="2:9">
      <c r="B42" s="159">
        <v>33</v>
      </c>
      <c r="C42" s="180"/>
      <c r="D42" s="179"/>
      <c r="E42" s="124" t="s">
        <v>234</v>
      </c>
      <c r="F42" s="119" t="s">
        <v>235</v>
      </c>
      <c r="G42" s="119" t="s">
        <v>205</v>
      </c>
      <c r="H42" s="120">
        <v>16</v>
      </c>
      <c r="I42" s="120">
        <f t="shared" si="0"/>
        <v>9.6</v>
      </c>
    </row>
    <row r="43" spans="2:9">
      <c r="B43" s="126">
        <v>34</v>
      </c>
      <c r="C43" s="180" t="s">
        <v>215</v>
      </c>
      <c r="D43" s="181" t="s">
        <v>240</v>
      </c>
      <c r="E43" s="124" t="s">
        <v>284</v>
      </c>
      <c r="F43" s="119" t="s">
        <v>285</v>
      </c>
      <c r="G43" s="119"/>
      <c r="H43" s="120">
        <v>8</v>
      </c>
      <c r="I43" s="120">
        <f t="shared" si="0"/>
        <v>4.8</v>
      </c>
    </row>
    <row r="44" spans="2:9">
      <c r="B44" s="159">
        <v>35</v>
      </c>
      <c r="C44" s="180"/>
      <c r="D44" s="178"/>
      <c r="E44" s="124" t="s">
        <v>236</v>
      </c>
      <c r="F44" s="119" t="s">
        <v>237</v>
      </c>
      <c r="G44" s="119" t="s">
        <v>205</v>
      </c>
      <c r="H44" s="120">
        <v>8</v>
      </c>
      <c r="I44" s="120">
        <f t="shared" si="0"/>
        <v>4.8</v>
      </c>
    </row>
    <row r="45" spans="2:9">
      <c r="B45" s="126">
        <v>36</v>
      </c>
      <c r="C45" s="180"/>
      <c r="D45" s="178"/>
      <c r="E45" s="124" t="s">
        <v>238</v>
      </c>
      <c r="F45" s="119" t="s">
        <v>238</v>
      </c>
      <c r="G45" s="119" t="s">
        <v>205</v>
      </c>
      <c r="H45" s="120">
        <v>8</v>
      </c>
      <c r="I45" s="120">
        <f t="shared" si="0"/>
        <v>4.8</v>
      </c>
    </row>
    <row r="46" spans="2:9">
      <c r="B46" s="159">
        <v>37</v>
      </c>
      <c r="C46" s="180"/>
      <c r="D46" s="178"/>
      <c r="E46" s="128" t="s">
        <v>283</v>
      </c>
      <c r="F46" s="127" t="s">
        <v>239</v>
      </c>
      <c r="G46" s="119" t="s">
        <v>205</v>
      </c>
      <c r="H46" s="120">
        <v>16</v>
      </c>
      <c r="I46" s="120">
        <f t="shared" si="0"/>
        <v>9.6</v>
      </c>
    </row>
    <row r="47" spans="2:9">
      <c r="B47" s="126">
        <v>38</v>
      </c>
      <c r="C47" s="180"/>
      <c r="D47" s="178"/>
      <c r="E47" s="136" t="s">
        <v>281</v>
      </c>
      <c r="F47" s="137" t="s">
        <v>239</v>
      </c>
      <c r="G47" s="119"/>
      <c r="H47" s="120">
        <v>16</v>
      </c>
      <c r="I47" s="120">
        <f t="shared" si="0"/>
        <v>9.6</v>
      </c>
    </row>
    <row r="48" spans="2:9">
      <c r="B48" s="159">
        <v>39</v>
      </c>
      <c r="C48" s="180"/>
      <c r="D48" s="179"/>
      <c r="E48" s="136" t="s">
        <v>282</v>
      </c>
      <c r="F48" s="127" t="s">
        <v>239</v>
      </c>
      <c r="G48" s="119"/>
      <c r="H48" s="120">
        <v>16</v>
      </c>
      <c r="I48" s="120">
        <f t="shared" si="0"/>
        <v>9.6</v>
      </c>
    </row>
    <row r="49" spans="2:9" ht="21">
      <c r="B49" s="175" t="s">
        <v>214</v>
      </c>
      <c r="C49" s="176"/>
      <c r="D49" s="176"/>
      <c r="E49" s="176"/>
      <c r="F49" s="177"/>
      <c r="G49" s="121"/>
      <c r="H49" s="122">
        <f>SUM(H12:H48)</f>
        <v>370</v>
      </c>
      <c r="I49" s="122">
        <f>SUM(I12:I48)</f>
        <v>222.00000000000006</v>
      </c>
    </row>
  </sheetData>
  <mergeCells count="15">
    <mergeCell ref="I8:I9"/>
    <mergeCell ref="B49:F49"/>
    <mergeCell ref="H8:H9"/>
    <mergeCell ref="B8:B9"/>
    <mergeCell ref="C8:C9"/>
    <mergeCell ref="E8:E9"/>
    <mergeCell ref="F8:F9"/>
    <mergeCell ref="G8:G9"/>
    <mergeCell ref="C43:C48"/>
    <mergeCell ref="C12:C42"/>
    <mergeCell ref="D13:D27"/>
    <mergeCell ref="D28:D32"/>
    <mergeCell ref="D33:D42"/>
    <mergeCell ref="D43:D48"/>
    <mergeCell ref="D8:D9"/>
  </mergeCells>
  <dataValidations count="2">
    <dataValidation type="list" allowBlank="1" showInputMessage="1" showErrorMessage="1" sqref="H50:I1048576">
      <formula1>Complexity</formula1>
    </dataValidation>
    <dataValidation type="list" allowBlank="1" showInputMessage="1" showErrorMessage="1" sqref="G12:G48 G10">
      <formula1>SCREENTYPE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showGridLines="0" workbookViewId="0">
      <pane ySplit="6" topLeftCell="A52" activePane="bottomLeft" state="frozen"/>
      <selection pane="bottomLeft" activeCell="C15" sqref="C15:C22"/>
    </sheetView>
  </sheetViews>
  <sheetFormatPr defaultRowHeight="15"/>
  <cols>
    <col min="1" max="2" width="12.7109375" customWidth="1"/>
    <col min="3" max="3" width="47.7109375" customWidth="1"/>
    <col min="4" max="4" width="21" customWidth="1"/>
    <col min="5" max="5" width="94.5703125" customWidth="1"/>
  </cols>
  <sheetData>
    <row r="1" spans="1:7" ht="26.25">
      <c r="A1" s="170" t="s">
        <v>167</v>
      </c>
      <c r="B1" s="170"/>
      <c r="C1" s="170"/>
      <c r="D1" s="170"/>
      <c r="E1" s="170"/>
    </row>
    <row r="2" spans="1:7">
      <c r="A2" s="15"/>
      <c r="B2" s="15"/>
      <c r="C2" s="15"/>
    </row>
    <row r="3" spans="1:7" s="15" customFormat="1">
      <c r="A3" s="15" t="s">
        <v>57</v>
      </c>
      <c r="C3" s="15" t="s">
        <v>58</v>
      </c>
    </row>
    <row r="4" spans="1:7">
      <c r="A4" s="15"/>
      <c r="B4" s="15"/>
      <c r="C4" s="15"/>
    </row>
    <row r="6" spans="1:7" ht="20.100000000000001" customHeight="1">
      <c r="A6" s="16" t="s">
        <v>13</v>
      </c>
      <c r="B6" s="16"/>
      <c r="C6" s="17" t="s">
        <v>5</v>
      </c>
      <c r="D6" s="17" t="s">
        <v>14</v>
      </c>
      <c r="E6" s="17" t="s">
        <v>71</v>
      </c>
    </row>
    <row r="7" spans="1:7" ht="20.100000000000001" customHeight="1">
      <c r="A7" s="44" t="s">
        <v>70</v>
      </c>
      <c r="B7" s="44"/>
      <c r="C7" s="32" t="s">
        <v>76</v>
      </c>
      <c r="D7" s="33">
        <f>SUM(D8:D12)</f>
        <v>138</v>
      </c>
      <c r="E7" s="34"/>
    </row>
    <row r="8" spans="1:7" s="15" customFormat="1" ht="20.100000000000001" customHeight="1">
      <c r="A8" s="45">
        <v>1</v>
      </c>
      <c r="B8" s="45"/>
      <c r="C8" s="19" t="s">
        <v>126</v>
      </c>
      <c r="D8" s="22">
        <v>24</v>
      </c>
      <c r="E8" s="19" t="s">
        <v>54</v>
      </c>
      <c r="G8" s="55"/>
    </row>
    <row r="9" spans="1:7" s="29" customFormat="1" ht="20.100000000000001" customHeight="1">
      <c r="A9" s="56">
        <v>1.1000000000000001</v>
      </c>
      <c r="B9" s="56"/>
      <c r="C9" s="20" t="s">
        <v>129</v>
      </c>
      <c r="D9" s="57">
        <v>8</v>
      </c>
      <c r="E9" s="20" t="s">
        <v>130</v>
      </c>
      <c r="G9" s="58"/>
    </row>
    <row r="10" spans="1:7" s="29" customFormat="1" ht="20.100000000000001" customHeight="1">
      <c r="A10" s="56">
        <v>1.2</v>
      </c>
      <c r="B10" s="56"/>
      <c r="C10" s="20" t="s">
        <v>53</v>
      </c>
      <c r="D10" s="57">
        <v>18</v>
      </c>
      <c r="E10" s="20" t="s">
        <v>162</v>
      </c>
      <c r="G10" s="58"/>
    </row>
    <row r="11" spans="1:7" s="15" customFormat="1" ht="20.100000000000001" customHeight="1">
      <c r="A11" s="46">
        <v>2</v>
      </c>
      <c r="B11" s="46"/>
      <c r="C11" s="19" t="s">
        <v>42</v>
      </c>
      <c r="D11" s="21">
        <v>48</v>
      </c>
      <c r="E11" s="24" t="s">
        <v>67</v>
      </c>
    </row>
    <row r="12" spans="1:7" s="15" customFormat="1" ht="20.100000000000001" customHeight="1">
      <c r="A12" s="47">
        <v>3</v>
      </c>
      <c r="B12" s="47"/>
      <c r="C12" s="19" t="s">
        <v>41</v>
      </c>
      <c r="D12" s="21">
        <v>40</v>
      </c>
      <c r="E12" s="36" t="s">
        <v>43</v>
      </c>
    </row>
    <row r="13" spans="1:7" ht="20.100000000000001" customHeight="1">
      <c r="A13" s="44" t="s">
        <v>73</v>
      </c>
      <c r="B13" s="44"/>
      <c r="C13" s="32" t="s">
        <v>69</v>
      </c>
      <c r="D13" s="33">
        <f>SUM(D14,D32,D42)</f>
        <v>576</v>
      </c>
      <c r="E13" s="34"/>
    </row>
    <row r="14" spans="1:7" s="29" customFormat="1" ht="20.100000000000001" customHeight="1">
      <c r="A14" s="45">
        <v>1</v>
      </c>
      <c r="B14" s="45"/>
      <c r="C14" s="19" t="s">
        <v>15</v>
      </c>
      <c r="D14" s="22">
        <f>SUM(D15,D19,D27,D28,D31)</f>
        <v>200</v>
      </c>
      <c r="E14" s="19" t="s">
        <v>16</v>
      </c>
    </row>
    <row r="15" spans="1:7" s="29" customFormat="1" ht="20.100000000000001" customHeight="1">
      <c r="A15" s="56">
        <v>1.1000000000000001</v>
      </c>
      <c r="B15" s="56"/>
      <c r="C15" s="20" t="s">
        <v>131</v>
      </c>
      <c r="D15" s="57">
        <f>SUM(D16:D18)</f>
        <v>32</v>
      </c>
      <c r="E15" s="20"/>
    </row>
    <row r="16" spans="1:7" s="29" customFormat="1" ht="20.100000000000001" customHeight="1">
      <c r="A16" s="56" t="s">
        <v>99</v>
      </c>
      <c r="B16" s="56"/>
      <c r="C16" s="20" t="s">
        <v>163</v>
      </c>
      <c r="D16" s="57">
        <v>8</v>
      </c>
      <c r="E16" s="20" t="s">
        <v>132</v>
      </c>
    </row>
    <row r="17" spans="1:5" s="29" customFormat="1" ht="20.100000000000001" customHeight="1">
      <c r="A17" s="56" t="s">
        <v>101</v>
      </c>
      <c r="B17" s="56"/>
      <c r="C17" s="20" t="s">
        <v>133</v>
      </c>
      <c r="D17" s="57">
        <v>16</v>
      </c>
      <c r="E17" s="20" t="s">
        <v>166</v>
      </c>
    </row>
    <row r="18" spans="1:5" s="29" customFormat="1" ht="20.100000000000001" customHeight="1">
      <c r="A18" s="56" t="s">
        <v>164</v>
      </c>
      <c r="B18" s="56"/>
      <c r="C18" s="20" t="s">
        <v>165</v>
      </c>
      <c r="D18" s="57">
        <v>8</v>
      </c>
      <c r="E18" s="20"/>
    </row>
    <row r="19" spans="1:5" s="29" customFormat="1" ht="20.100000000000001" customHeight="1">
      <c r="A19" s="48">
        <v>1.2</v>
      </c>
      <c r="B19" s="48"/>
      <c r="C19" s="43" t="s">
        <v>17</v>
      </c>
      <c r="D19" s="18">
        <f>SUM(D20:D26)</f>
        <v>110</v>
      </c>
      <c r="E19" s="26" t="s">
        <v>77</v>
      </c>
    </row>
    <row r="20" spans="1:5" s="29" customFormat="1" ht="20.100000000000001" customHeight="1">
      <c r="A20" s="49" t="s">
        <v>134</v>
      </c>
      <c r="B20" s="49"/>
      <c r="C20" s="20" t="s">
        <v>100</v>
      </c>
      <c r="D20" s="18">
        <v>30</v>
      </c>
      <c r="E20" s="23"/>
    </row>
    <row r="21" spans="1:5" s="29" customFormat="1" ht="20.100000000000001" customHeight="1">
      <c r="A21" s="49" t="s">
        <v>135</v>
      </c>
      <c r="B21" s="49"/>
      <c r="C21" s="20" t="s">
        <v>107</v>
      </c>
      <c r="D21" s="18">
        <v>16</v>
      </c>
      <c r="E21" s="23"/>
    </row>
    <row r="22" spans="1:5" s="29" customFormat="1" ht="20.100000000000001" customHeight="1">
      <c r="A22" s="49" t="s">
        <v>136</v>
      </c>
      <c r="B22" s="49"/>
      <c r="C22" s="20" t="s">
        <v>106</v>
      </c>
      <c r="D22" s="18">
        <v>16</v>
      </c>
      <c r="E22" s="23"/>
    </row>
    <row r="23" spans="1:5" s="29" customFormat="1" ht="20.100000000000001" customHeight="1">
      <c r="A23" s="49" t="s">
        <v>137</v>
      </c>
      <c r="B23" s="49"/>
      <c r="C23" s="20" t="s">
        <v>108</v>
      </c>
      <c r="D23" s="18">
        <v>16</v>
      </c>
      <c r="E23" s="23"/>
    </row>
    <row r="24" spans="1:5" s="29" customFormat="1" ht="20.100000000000001" customHeight="1">
      <c r="A24" s="49" t="s">
        <v>138</v>
      </c>
      <c r="B24" s="49"/>
      <c r="C24" s="20" t="s">
        <v>102</v>
      </c>
      <c r="D24" s="18">
        <v>8</v>
      </c>
      <c r="E24" s="23"/>
    </row>
    <row r="25" spans="1:5" s="29" customFormat="1" ht="20.100000000000001" customHeight="1">
      <c r="A25" s="49" t="s">
        <v>139</v>
      </c>
      <c r="B25" s="49"/>
      <c r="C25" s="20" t="s">
        <v>103</v>
      </c>
      <c r="D25" s="18">
        <v>16</v>
      </c>
      <c r="E25" s="23"/>
    </row>
    <row r="26" spans="1:5" s="29" customFormat="1" ht="20.100000000000001" customHeight="1">
      <c r="A26" s="49" t="s">
        <v>140</v>
      </c>
      <c r="B26" s="49"/>
      <c r="C26" s="20" t="s">
        <v>104</v>
      </c>
      <c r="D26" s="18">
        <v>8</v>
      </c>
      <c r="E26" s="23"/>
    </row>
    <row r="27" spans="1:5" s="29" customFormat="1" ht="20.100000000000001" customHeight="1">
      <c r="A27" s="49">
        <v>1.3</v>
      </c>
      <c r="B27" s="49"/>
      <c r="C27" s="20" t="s">
        <v>31</v>
      </c>
      <c r="D27" s="18">
        <v>8</v>
      </c>
      <c r="E27" s="23" t="s">
        <v>39</v>
      </c>
    </row>
    <row r="28" spans="1:5" s="29" customFormat="1" ht="20.100000000000001" customHeight="1">
      <c r="A28" s="49">
        <v>1.4</v>
      </c>
      <c r="B28" s="49"/>
      <c r="C28" s="20" t="s">
        <v>18</v>
      </c>
      <c r="D28" s="18">
        <f>SUM(D29,D30)</f>
        <v>34</v>
      </c>
      <c r="E28" s="23"/>
    </row>
    <row r="29" spans="1:5" s="29" customFormat="1" ht="20.100000000000001" customHeight="1">
      <c r="A29" s="49" t="s">
        <v>141</v>
      </c>
      <c r="B29" s="49"/>
      <c r="C29" s="20" t="s">
        <v>105</v>
      </c>
      <c r="D29" s="18">
        <v>2</v>
      </c>
      <c r="E29" s="23"/>
    </row>
    <row r="30" spans="1:5" s="29" customFormat="1" ht="20.100000000000001" customHeight="1">
      <c r="A30" s="49" t="s">
        <v>142</v>
      </c>
      <c r="B30" s="49"/>
      <c r="C30" s="20" t="s">
        <v>127</v>
      </c>
      <c r="D30" s="18">
        <v>32</v>
      </c>
      <c r="E30" s="23"/>
    </row>
    <row r="31" spans="1:5" s="29" customFormat="1" ht="20.100000000000001" customHeight="1">
      <c r="A31" s="49">
        <v>1.5</v>
      </c>
      <c r="B31" s="49"/>
      <c r="C31" s="20" t="s">
        <v>30</v>
      </c>
      <c r="D31" s="18">
        <v>16</v>
      </c>
      <c r="E31" s="23"/>
    </row>
    <row r="32" spans="1:5" s="29" customFormat="1" ht="20.100000000000001" customHeight="1">
      <c r="A32" s="47">
        <v>3</v>
      </c>
      <c r="B32" s="47"/>
      <c r="C32" s="19" t="s">
        <v>19</v>
      </c>
      <c r="D32" s="21">
        <f>SUM(D33,D37)</f>
        <v>64</v>
      </c>
      <c r="E32" s="36" t="s">
        <v>22</v>
      </c>
    </row>
    <row r="33" spans="1:5" s="29" customFormat="1" ht="20.100000000000001" customHeight="1">
      <c r="A33" s="56">
        <v>3.1</v>
      </c>
      <c r="B33" s="56"/>
      <c r="C33" s="20" t="s">
        <v>143</v>
      </c>
      <c r="D33" s="57">
        <f>SUM(D34,D35)</f>
        <v>24</v>
      </c>
      <c r="E33" s="20"/>
    </row>
    <row r="34" spans="1:5" s="29" customFormat="1" ht="20.100000000000001" customHeight="1">
      <c r="A34" s="56" t="s">
        <v>109</v>
      </c>
      <c r="B34" s="56"/>
      <c r="C34" s="20" t="s">
        <v>168</v>
      </c>
      <c r="D34" s="57">
        <v>16</v>
      </c>
      <c r="E34" s="20" t="s">
        <v>149</v>
      </c>
    </row>
    <row r="35" spans="1:5" s="29" customFormat="1" ht="20.100000000000001" customHeight="1">
      <c r="A35" s="56" t="s">
        <v>112</v>
      </c>
      <c r="B35" s="56"/>
      <c r="C35" s="20" t="s">
        <v>144</v>
      </c>
      <c r="D35" s="57">
        <v>8</v>
      </c>
      <c r="E35" s="20" t="s">
        <v>150</v>
      </c>
    </row>
    <row r="36" spans="1:5" s="29" customFormat="1" ht="20.100000000000001" customHeight="1">
      <c r="A36" s="59" t="s">
        <v>169</v>
      </c>
      <c r="B36" s="59"/>
      <c r="C36" s="20" t="s">
        <v>165</v>
      </c>
      <c r="D36" s="57">
        <v>6</v>
      </c>
      <c r="E36" s="60"/>
    </row>
    <row r="37" spans="1:5" s="29" customFormat="1" ht="20.100000000000001" customHeight="1">
      <c r="A37" s="49">
        <v>3.2</v>
      </c>
      <c r="B37" s="49"/>
      <c r="C37" s="43" t="s">
        <v>20</v>
      </c>
      <c r="D37" s="18">
        <v>40</v>
      </c>
      <c r="E37" s="23" t="s">
        <v>78</v>
      </c>
    </row>
    <row r="38" spans="1:5" s="29" customFormat="1" ht="20.100000000000001" customHeight="1">
      <c r="A38" s="49" t="s">
        <v>145</v>
      </c>
      <c r="B38" s="49"/>
      <c r="C38" s="20" t="s">
        <v>110</v>
      </c>
      <c r="D38" s="18">
        <v>32</v>
      </c>
      <c r="E38" s="23" t="s">
        <v>115</v>
      </c>
    </row>
    <row r="39" spans="1:5" s="29" customFormat="1" ht="20.100000000000001" customHeight="1">
      <c r="A39" s="49" t="s">
        <v>146</v>
      </c>
      <c r="B39" s="49"/>
      <c r="C39" s="20" t="s">
        <v>111</v>
      </c>
      <c r="D39" s="18">
        <v>8</v>
      </c>
      <c r="E39" s="23"/>
    </row>
    <row r="40" spans="1:5" s="29" customFormat="1" ht="20.100000000000001" customHeight="1">
      <c r="A40" s="49" t="s">
        <v>147</v>
      </c>
      <c r="B40" s="49"/>
      <c r="C40" s="20" t="s">
        <v>113</v>
      </c>
      <c r="D40" s="18">
        <v>16</v>
      </c>
      <c r="E40" s="23"/>
    </row>
    <row r="41" spans="1:5" s="29" customFormat="1" ht="20.100000000000001" customHeight="1">
      <c r="A41" s="49" t="s">
        <v>148</v>
      </c>
      <c r="B41" s="49"/>
      <c r="C41" s="20" t="s">
        <v>114</v>
      </c>
      <c r="D41" s="18">
        <v>8</v>
      </c>
      <c r="E41" s="23"/>
    </row>
    <row r="42" spans="1:5" s="29" customFormat="1" ht="20.100000000000001" customHeight="1">
      <c r="A42" s="47">
        <v>4</v>
      </c>
      <c r="B42" s="47"/>
      <c r="C42" s="19" t="s">
        <v>21</v>
      </c>
      <c r="D42" s="21">
        <f>SUM(D46,D51,D52,D56,D57,D58,D59,D60,D61)</f>
        <v>312</v>
      </c>
      <c r="E42" s="36" t="s">
        <v>40</v>
      </c>
    </row>
    <row r="43" spans="1:5" s="29" customFormat="1" ht="20.100000000000001" customHeight="1">
      <c r="A43" s="56">
        <v>4.0999999999999996</v>
      </c>
      <c r="B43" s="56"/>
      <c r="C43" s="20" t="s">
        <v>151</v>
      </c>
      <c r="D43" s="57">
        <f>SUM(D44,D45)</f>
        <v>48</v>
      </c>
      <c r="E43" s="20"/>
    </row>
    <row r="44" spans="1:5" s="29" customFormat="1" ht="20.100000000000001" customHeight="1">
      <c r="A44" s="56" t="s">
        <v>116</v>
      </c>
      <c r="B44" s="56"/>
      <c r="C44" s="20" t="s">
        <v>170</v>
      </c>
      <c r="D44" s="57">
        <v>32</v>
      </c>
      <c r="E44" s="20" t="s">
        <v>153</v>
      </c>
    </row>
    <row r="45" spans="1:5" s="29" customFormat="1" ht="20.100000000000001" customHeight="1">
      <c r="A45" s="56" t="s">
        <v>117</v>
      </c>
      <c r="B45" s="56"/>
      <c r="C45" s="20" t="s">
        <v>152</v>
      </c>
      <c r="D45" s="57">
        <v>16</v>
      </c>
      <c r="E45" s="20" t="s">
        <v>154</v>
      </c>
    </row>
    <row r="46" spans="1:5" s="29" customFormat="1" ht="20.100000000000001" customHeight="1">
      <c r="A46" s="49">
        <v>4.2</v>
      </c>
      <c r="B46" s="49"/>
      <c r="C46" s="43" t="s">
        <v>23</v>
      </c>
      <c r="D46" s="18">
        <f>SUM(D47:D50)</f>
        <v>68</v>
      </c>
      <c r="E46" s="23"/>
    </row>
    <row r="47" spans="1:5" s="29" customFormat="1" ht="20.100000000000001" customHeight="1">
      <c r="A47" s="49" t="s">
        <v>155</v>
      </c>
      <c r="B47" s="49"/>
      <c r="C47" s="20" t="s">
        <v>119</v>
      </c>
      <c r="D47" s="18">
        <v>32</v>
      </c>
      <c r="E47" s="23"/>
    </row>
    <row r="48" spans="1:5" s="29" customFormat="1" ht="20.100000000000001" customHeight="1">
      <c r="A48" s="49" t="s">
        <v>156</v>
      </c>
      <c r="B48" s="49"/>
      <c r="C48" s="20" t="s">
        <v>118</v>
      </c>
      <c r="D48" s="18">
        <v>10</v>
      </c>
      <c r="E48" s="23"/>
    </row>
    <row r="49" spans="1:5" s="29" customFormat="1" ht="20.100000000000001" customHeight="1">
      <c r="A49" s="49" t="s">
        <v>157</v>
      </c>
      <c r="B49" s="49"/>
      <c r="C49" s="20" t="s">
        <v>120</v>
      </c>
      <c r="D49" s="18">
        <v>16</v>
      </c>
      <c r="E49" s="23"/>
    </row>
    <row r="50" spans="1:5" s="29" customFormat="1" ht="20.100000000000001" customHeight="1">
      <c r="A50" s="49" t="s">
        <v>158</v>
      </c>
      <c r="B50" s="49"/>
      <c r="C50" s="20" t="s">
        <v>121</v>
      </c>
      <c r="D50" s="18">
        <v>10</v>
      </c>
      <c r="E50" s="23"/>
    </row>
    <row r="51" spans="1:5" s="29" customFormat="1" ht="20.100000000000001" customHeight="1">
      <c r="A51" s="49">
        <v>4.3</v>
      </c>
      <c r="B51" s="49"/>
      <c r="C51" s="43" t="s">
        <v>32</v>
      </c>
      <c r="D51" s="18">
        <v>16</v>
      </c>
      <c r="E51" s="23" t="s">
        <v>51</v>
      </c>
    </row>
    <row r="52" spans="1:5" s="29" customFormat="1" ht="20.100000000000001" customHeight="1">
      <c r="A52" s="49">
        <v>4.4000000000000004</v>
      </c>
      <c r="B52" s="49"/>
      <c r="C52" s="20" t="s">
        <v>24</v>
      </c>
      <c r="D52" s="18">
        <f>SUM(D53:D55)</f>
        <v>48</v>
      </c>
      <c r="E52" s="23" t="s">
        <v>55</v>
      </c>
    </row>
    <row r="53" spans="1:5" s="29" customFormat="1" ht="20.100000000000001" customHeight="1">
      <c r="A53" s="49" t="s">
        <v>159</v>
      </c>
      <c r="B53" s="49"/>
      <c r="C53" s="20" t="s">
        <v>122</v>
      </c>
      <c r="D53" s="18">
        <v>32</v>
      </c>
      <c r="E53" s="23"/>
    </row>
    <row r="54" spans="1:5" s="29" customFormat="1" ht="20.100000000000001" customHeight="1">
      <c r="A54" s="49" t="s">
        <v>160</v>
      </c>
      <c r="B54" s="49"/>
      <c r="C54" s="20" t="s">
        <v>123</v>
      </c>
      <c r="D54" s="18">
        <v>8</v>
      </c>
      <c r="E54" s="23"/>
    </row>
    <row r="55" spans="1:5" s="29" customFormat="1" ht="20.100000000000001" customHeight="1">
      <c r="A55" s="49" t="s">
        <v>161</v>
      </c>
      <c r="B55" s="49"/>
      <c r="C55" s="20" t="s">
        <v>124</v>
      </c>
      <c r="D55" s="18">
        <v>8</v>
      </c>
      <c r="E55" s="23"/>
    </row>
    <row r="56" spans="1:5" s="29" customFormat="1" ht="20.100000000000001" customHeight="1">
      <c r="A56" s="49">
        <v>4.5</v>
      </c>
      <c r="B56" s="49"/>
      <c r="C56" s="43" t="s">
        <v>25</v>
      </c>
      <c r="D56" s="18">
        <v>16</v>
      </c>
      <c r="E56" s="23" t="s">
        <v>79</v>
      </c>
    </row>
    <row r="57" spans="1:5" s="29" customFormat="1" ht="20.100000000000001" customHeight="1">
      <c r="A57" s="49">
        <v>4.5999999999999996</v>
      </c>
      <c r="B57" s="49"/>
      <c r="C57" s="43" t="s">
        <v>26</v>
      </c>
      <c r="D57" s="18">
        <v>32</v>
      </c>
      <c r="E57" s="23" t="s">
        <v>80</v>
      </c>
    </row>
    <row r="58" spans="1:5" s="29" customFormat="1" ht="20.100000000000001" customHeight="1">
      <c r="A58" s="49">
        <v>4.7</v>
      </c>
      <c r="B58" s="49"/>
      <c r="C58" s="43" t="s">
        <v>27</v>
      </c>
      <c r="D58" s="18">
        <v>50</v>
      </c>
      <c r="E58" s="23" t="s">
        <v>81</v>
      </c>
    </row>
    <row r="59" spans="1:5" s="29" customFormat="1" ht="20.100000000000001" customHeight="1">
      <c r="A59" s="49">
        <v>4.8</v>
      </c>
      <c r="B59" s="49"/>
      <c r="C59" s="43" t="s">
        <v>28</v>
      </c>
      <c r="D59" s="18">
        <v>32</v>
      </c>
      <c r="E59" s="23"/>
    </row>
    <row r="60" spans="1:5" s="29" customFormat="1" ht="20.100000000000001" customHeight="1">
      <c r="A60" s="49">
        <v>4.9000000000000004</v>
      </c>
      <c r="B60" s="49"/>
      <c r="C60" s="43" t="s">
        <v>29</v>
      </c>
      <c r="D60" s="18">
        <v>18</v>
      </c>
      <c r="E60" s="23"/>
    </row>
    <row r="61" spans="1:5" s="29" customFormat="1" ht="20.100000000000001" customHeight="1">
      <c r="A61" s="49">
        <v>4.0999999999999996</v>
      </c>
      <c r="B61" s="49"/>
      <c r="C61" s="43" t="s">
        <v>95</v>
      </c>
      <c r="D61" s="18">
        <v>32</v>
      </c>
      <c r="E61" s="23"/>
    </row>
    <row r="62" spans="1:5" ht="20.100000000000001" customHeight="1">
      <c r="A62" s="44" t="s">
        <v>75</v>
      </c>
      <c r="B62" s="44"/>
      <c r="C62" s="32" t="s">
        <v>72</v>
      </c>
      <c r="D62" s="33">
        <f>SUM(D63,D64,D65)</f>
        <v>172</v>
      </c>
      <c r="E62" s="34"/>
    </row>
    <row r="63" spans="1:5" ht="20.100000000000001" customHeight="1">
      <c r="A63" s="45">
        <v>1</v>
      </c>
      <c r="B63" s="45"/>
      <c r="C63" s="19" t="s">
        <v>33</v>
      </c>
      <c r="D63" s="22">
        <v>32</v>
      </c>
      <c r="E63" s="20" t="s">
        <v>84</v>
      </c>
    </row>
    <row r="64" spans="1:5" ht="20.100000000000001" customHeight="1">
      <c r="A64" s="46">
        <v>2</v>
      </c>
      <c r="B64" s="46"/>
      <c r="C64" s="19" t="s">
        <v>34</v>
      </c>
      <c r="D64" s="21">
        <v>8</v>
      </c>
      <c r="E64" s="26" t="s">
        <v>56</v>
      </c>
    </row>
    <row r="65" spans="1:5" ht="20.100000000000001" customHeight="1">
      <c r="A65" s="46">
        <v>3</v>
      </c>
      <c r="B65" s="46"/>
      <c r="C65" s="19" t="s">
        <v>35</v>
      </c>
      <c r="D65" s="21">
        <f>SUM(D66:D68)</f>
        <v>132</v>
      </c>
      <c r="E65" s="24"/>
    </row>
    <row r="66" spans="1:5" ht="20.100000000000001" customHeight="1">
      <c r="A66" s="49">
        <v>3.1</v>
      </c>
      <c r="B66" s="49"/>
      <c r="C66" s="20" t="s">
        <v>37</v>
      </c>
      <c r="D66" s="18">
        <v>40</v>
      </c>
      <c r="E66" s="23" t="s">
        <v>74</v>
      </c>
    </row>
    <row r="67" spans="1:5" ht="20.100000000000001" customHeight="1">
      <c r="A67" s="49">
        <v>3.2</v>
      </c>
      <c r="B67" s="49"/>
      <c r="C67" s="20" t="s">
        <v>38</v>
      </c>
      <c r="D67" s="18">
        <v>32</v>
      </c>
      <c r="E67" s="23"/>
    </row>
    <row r="68" spans="1:5" ht="20.100000000000001" customHeight="1">
      <c r="A68" s="49">
        <v>3.3</v>
      </c>
      <c r="B68" s="49"/>
      <c r="C68" s="20" t="s">
        <v>94</v>
      </c>
      <c r="D68" s="18">
        <v>60</v>
      </c>
      <c r="E68" s="23"/>
    </row>
    <row r="69" spans="1:5" ht="20.100000000000001" customHeight="1">
      <c r="A69" s="50"/>
      <c r="B69" s="50"/>
      <c r="C69" s="35" t="s">
        <v>10</v>
      </c>
      <c r="D69" s="31">
        <f>SUM(D7,D13,D62)</f>
        <v>886</v>
      </c>
      <c r="E69" s="3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workbookViewId="0">
      <selection activeCell="D23" sqref="D23"/>
    </sheetView>
  </sheetViews>
  <sheetFormatPr defaultColWidth="9.140625" defaultRowHeight="15"/>
  <cols>
    <col min="1" max="1" width="9.140625" style="130"/>
    <col min="2" max="2" width="26.85546875" style="130" bestFit="1" customWidth="1"/>
    <col min="3" max="3" width="30.28515625" style="130" customWidth="1"/>
    <col min="4" max="4" width="65.5703125" style="130" customWidth="1"/>
    <col min="5" max="16384" width="9.140625" style="130"/>
  </cols>
  <sheetData>
    <row r="1" spans="2:4">
      <c r="B1" s="190" t="s">
        <v>314</v>
      </c>
      <c r="C1" s="190"/>
      <c r="D1" s="190"/>
    </row>
    <row r="2" spans="2:4">
      <c r="B2" s="191"/>
      <c r="C2" s="191"/>
      <c r="D2" s="191"/>
    </row>
    <row r="3" spans="2:4" ht="18.75">
      <c r="B3" s="129" t="s">
        <v>241</v>
      </c>
      <c r="C3" s="129" t="s">
        <v>242</v>
      </c>
      <c r="D3" s="129" t="s">
        <v>243</v>
      </c>
    </row>
    <row r="4" spans="2:4">
      <c r="B4" s="186" t="s">
        <v>306</v>
      </c>
      <c r="C4" s="131" t="s">
        <v>244</v>
      </c>
      <c r="D4" s="132" t="s">
        <v>245</v>
      </c>
    </row>
    <row r="5" spans="2:4">
      <c r="B5" s="187"/>
      <c r="C5" s="131" t="s">
        <v>246</v>
      </c>
      <c r="D5" s="132" t="s">
        <v>247</v>
      </c>
    </row>
    <row r="6" spans="2:4">
      <c r="B6" s="187"/>
      <c r="C6" s="131" t="s">
        <v>248</v>
      </c>
      <c r="D6" s="132" t="s">
        <v>249</v>
      </c>
    </row>
    <row r="7" spans="2:4">
      <c r="B7" s="187"/>
      <c r="C7" s="131" t="s">
        <v>250</v>
      </c>
      <c r="D7" s="132" t="s">
        <v>251</v>
      </c>
    </row>
    <row r="8" spans="2:4">
      <c r="B8" s="188"/>
      <c r="C8" s="131" t="s">
        <v>252</v>
      </c>
      <c r="D8" s="132" t="s">
        <v>253</v>
      </c>
    </row>
    <row r="9" spans="2:4" ht="90">
      <c r="B9" s="134" t="s">
        <v>254</v>
      </c>
      <c r="C9" s="131" t="s">
        <v>255</v>
      </c>
      <c r="D9" s="158" t="s">
        <v>309</v>
      </c>
    </row>
    <row r="10" spans="2:4">
      <c r="B10" s="189" t="s">
        <v>256</v>
      </c>
      <c r="C10" s="131" t="s">
        <v>257</v>
      </c>
      <c r="D10" s="132" t="s">
        <v>302</v>
      </c>
    </row>
    <row r="11" spans="2:4">
      <c r="B11" s="189"/>
      <c r="C11" s="131" t="s">
        <v>258</v>
      </c>
      <c r="D11" s="132" t="s">
        <v>308</v>
      </c>
    </row>
    <row r="12" spans="2:4">
      <c r="B12" s="189"/>
      <c r="C12" s="131" t="s">
        <v>259</v>
      </c>
      <c r="D12" s="132" t="s">
        <v>260</v>
      </c>
    </row>
    <row r="39" spans="1:1">
      <c r="A39" s="133"/>
    </row>
  </sheetData>
  <mergeCells count="3">
    <mergeCell ref="B4:B8"/>
    <mergeCell ref="B10:B12"/>
    <mergeCell ref="B1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MC10"/>
  <sheetViews>
    <sheetView zoomScaleNormal="100" zoomScaleSheetLayoutView="100" workbookViewId="0">
      <pane xSplit="3" ySplit="3" topLeftCell="D4" activePane="bottomRight" state="frozen"/>
      <selection pane="topRight" activeCell="I1" sqref="I1"/>
      <selection pane="bottomLeft" activeCell="A12" sqref="A12"/>
      <selection pane="bottomRight" activeCell="I12" sqref="I12"/>
    </sheetView>
  </sheetViews>
  <sheetFormatPr defaultColWidth="9.140625" defaultRowHeight="15" outlineLevelRow="1"/>
  <cols>
    <col min="1" max="1" width="2.140625" style="154" customWidth="1"/>
    <col min="2" max="2" width="8.42578125" style="155" customWidth="1"/>
    <col min="3" max="3" width="15.85546875" style="155" customWidth="1"/>
    <col min="4" max="4" width="9.140625" style="154" customWidth="1"/>
    <col min="5" max="6" width="6.7109375" style="154" customWidth="1"/>
    <col min="7" max="7" width="9" style="154" customWidth="1"/>
    <col min="8" max="8" width="8.42578125" style="154" customWidth="1"/>
    <col min="9" max="9" width="7.5703125" style="154" customWidth="1"/>
    <col min="10" max="11" width="7.42578125" style="154" customWidth="1"/>
    <col min="12" max="13" width="6.7109375" style="154" customWidth="1"/>
    <col min="14" max="14" width="9" style="154" customWidth="1"/>
    <col min="15" max="15" width="9.5703125" style="154" customWidth="1"/>
    <col min="16" max="16" width="10.140625" style="154" customWidth="1"/>
    <col min="17" max="17" width="9.28515625" style="154" customWidth="1"/>
    <col min="18" max="18" width="10.28515625" style="154" customWidth="1"/>
    <col min="19" max="23" width="6.7109375" style="154" customWidth="1"/>
    <col min="24" max="24" width="7.7109375" style="154" customWidth="1"/>
    <col min="25" max="25" width="7.5703125" style="154" customWidth="1"/>
    <col min="26" max="28" width="6.7109375" style="154" customWidth="1"/>
    <col min="29" max="29" width="8.5703125" style="154" customWidth="1"/>
    <col min="30" max="31" width="9.28515625" style="154" customWidth="1"/>
    <col min="32" max="32" width="9.140625" style="154" customWidth="1"/>
    <col min="33" max="34" width="6.7109375" style="154" customWidth="1"/>
    <col min="35" max="35" width="9" style="154" customWidth="1"/>
    <col min="36" max="36" width="10.7109375" style="154" customWidth="1"/>
    <col min="37" max="37" width="8.140625" style="154" customWidth="1"/>
    <col min="38" max="38" width="7.5703125" style="154" customWidth="1"/>
    <col min="39" max="39" width="8.42578125" style="154" customWidth="1"/>
    <col min="40" max="41" width="6.7109375" style="154" customWidth="1"/>
    <col min="42" max="42" width="8.7109375" style="154" customWidth="1"/>
    <col min="43" max="43" width="10.140625" style="154" customWidth="1"/>
    <col min="44" max="44" width="11.28515625" style="154" customWidth="1"/>
    <col min="45" max="45" width="11" style="154" customWidth="1"/>
    <col min="46" max="46" width="11.5703125" style="154" customWidth="1"/>
    <col min="47" max="48" width="6.7109375" style="154" customWidth="1"/>
    <col min="49" max="49" width="11.140625" style="154" customWidth="1"/>
    <col min="50" max="52" width="9.85546875" style="154" customWidth="1"/>
    <col min="53" max="53" width="10.5703125" style="154" customWidth="1"/>
    <col min="54" max="341" width="6.7109375" style="154" customWidth="1"/>
    <col min="342" max="342" width="1.5703125" style="154" customWidth="1"/>
    <col min="343" max="16384" width="9.140625" style="154"/>
  </cols>
  <sheetData>
    <row r="1" spans="2:341" s="141" customFormat="1" ht="7.5" customHeight="1">
      <c r="B1" s="140"/>
      <c r="C1" s="140"/>
    </row>
    <row r="2" spans="2:341" s="141" customFormat="1">
      <c r="B2" s="142" t="s">
        <v>292</v>
      </c>
      <c r="C2" s="140"/>
    </row>
    <row r="3" spans="2:341" s="146" customFormat="1">
      <c r="B3" s="143" t="s">
        <v>13</v>
      </c>
      <c r="C3" s="144" t="s">
        <v>293</v>
      </c>
      <c r="D3" s="145">
        <v>43521</v>
      </c>
      <c r="E3" s="145">
        <v>43522</v>
      </c>
      <c r="F3" s="145">
        <v>43523</v>
      </c>
      <c r="G3" s="145">
        <v>43524</v>
      </c>
      <c r="H3" s="145">
        <v>43525</v>
      </c>
      <c r="I3" s="145">
        <v>43526</v>
      </c>
      <c r="J3" s="145">
        <v>43527</v>
      </c>
      <c r="K3" s="145">
        <v>43528</v>
      </c>
      <c r="L3" s="145">
        <v>43529</v>
      </c>
      <c r="M3" s="145">
        <v>43530</v>
      </c>
      <c r="N3" s="145">
        <v>43531</v>
      </c>
      <c r="O3" s="145">
        <v>43532</v>
      </c>
      <c r="P3" s="145">
        <v>43533</v>
      </c>
      <c r="Q3" s="145">
        <v>43534</v>
      </c>
      <c r="R3" s="145">
        <v>43535</v>
      </c>
      <c r="S3" s="145">
        <v>43536</v>
      </c>
      <c r="T3" s="145">
        <v>43537</v>
      </c>
      <c r="U3" s="145">
        <v>43538</v>
      </c>
      <c r="V3" s="145">
        <v>43539</v>
      </c>
      <c r="W3" s="145">
        <v>43540</v>
      </c>
      <c r="X3" s="145">
        <v>43541</v>
      </c>
      <c r="Y3" s="145">
        <v>43542</v>
      </c>
      <c r="Z3" s="145">
        <v>43543</v>
      </c>
      <c r="AA3" s="145">
        <v>43544</v>
      </c>
      <c r="AB3" s="145">
        <v>43545</v>
      </c>
      <c r="AC3" s="145">
        <v>43546</v>
      </c>
      <c r="AD3" s="145">
        <v>43547</v>
      </c>
      <c r="AE3" s="145">
        <v>43548</v>
      </c>
      <c r="AF3" s="145">
        <v>43549</v>
      </c>
      <c r="AG3" s="145">
        <v>43550</v>
      </c>
      <c r="AH3" s="145">
        <v>43551</v>
      </c>
      <c r="AI3" s="145">
        <v>43552</v>
      </c>
      <c r="AJ3" s="145">
        <v>43553</v>
      </c>
      <c r="AK3" s="145">
        <v>43554</v>
      </c>
      <c r="AL3" s="145">
        <v>43555</v>
      </c>
      <c r="AM3" s="145">
        <v>43556</v>
      </c>
      <c r="AN3" s="145">
        <v>43557</v>
      </c>
      <c r="AO3" s="145">
        <v>43558</v>
      </c>
      <c r="AP3" s="145">
        <v>43559</v>
      </c>
      <c r="AQ3" s="145">
        <v>43560</v>
      </c>
      <c r="AR3" s="145">
        <v>43561</v>
      </c>
      <c r="AS3" s="145">
        <v>43562</v>
      </c>
      <c r="AT3" s="145">
        <v>43563</v>
      </c>
      <c r="AU3" s="145">
        <v>43564</v>
      </c>
      <c r="AV3" s="145">
        <v>43565</v>
      </c>
      <c r="AW3" s="145">
        <v>43566</v>
      </c>
      <c r="AX3" s="145">
        <v>43567</v>
      </c>
      <c r="AY3" s="145">
        <v>43568</v>
      </c>
      <c r="AZ3" s="145">
        <v>43569</v>
      </c>
      <c r="BA3" s="145">
        <v>43570</v>
      </c>
      <c r="BB3" s="145">
        <v>43571</v>
      </c>
      <c r="BC3" s="145">
        <v>43572</v>
      </c>
      <c r="BD3" s="145">
        <v>43573</v>
      </c>
      <c r="BE3" s="145">
        <v>43574</v>
      </c>
      <c r="BF3" s="145">
        <v>43575</v>
      </c>
      <c r="BG3" s="145">
        <v>43576</v>
      </c>
      <c r="BH3" s="145">
        <v>43577</v>
      </c>
      <c r="BI3" s="145">
        <v>43578</v>
      </c>
      <c r="BJ3" s="145">
        <v>43579</v>
      </c>
      <c r="BK3" s="145">
        <v>43580</v>
      </c>
      <c r="BL3" s="145">
        <v>43581</v>
      </c>
      <c r="BM3" s="145">
        <v>43582</v>
      </c>
      <c r="BN3" s="145">
        <v>43583</v>
      </c>
      <c r="BO3" s="145">
        <v>43584</v>
      </c>
      <c r="BP3" s="145">
        <v>43585</v>
      </c>
      <c r="BQ3" s="145">
        <v>43586</v>
      </c>
      <c r="BR3" s="145">
        <v>43587</v>
      </c>
      <c r="BS3" s="145">
        <v>43588</v>
      </c>
      <c r="BT3" s="145">
        <v>43589</v>
      </c>
      <c r="BU3" s="145">
        <v>43590</v>
      </c>
      <c r="BV3" s="145">
        <v>43591</v>
      </c>
      <c r="BW3" s="145">
        <v>43592</v>
      </c>
      <c r="BX3" s="145">
        <v>43593</v>
      </c>
      <c r="BY3" s="145">
        <v>43594</v>
      </c>
      <c r="BZ3" s="145">
        <v>43595</v>
      </c>
      <c r="CA3" s="145">
        <v>43596</v>
      </c>
      <c r="CB3" s="145">
        <v>43597</v>
      </c>
      <c r="CC3" s="145">
        <v>43598</v>
      </c>
      <c r="CD3" s="145">
        <v>43599</v>
      </c>
      <c r="CE3" s="145">
        <v>43600</v>
      </c>
      <c r="CF3" s="145">
        <v>43601</v>
      </c>
      <c r="CG3" s="145">
        <v>43602</v>
      </c>
      <c r="CH3" s="145">
        <v>43603</v>
      </c>
      <c r="CI3" s="145">
        <v>43604</v>
      </c>
      <c r="CJ3" s="145">
        <v>43605</v>
      </c>
      <c r="CK3" s="145">
        <v>43606</v>
      </c>
      <c r="CL3" s="145">
        <v>43607</v>
      </c>
      <c r="CM3" s="145">
        <v>43608</v>
      </c>
      <c r="CN3" s="145">
        <v>43609</v>
      </c>
      <c r="CO3" s="145">
        <v>43610</v>
      </c>
      <c r="CP3" s="145">
        <v>43611</v>
      </c>
      <c r="CQ3" s="145">
        <v>43612</v>
      </c>
      <c r="CR3" s="145">
        <v>43613</v>
      </c>
      <c r="CS3" s="145">
        <v>43614</v>
      </c>
      <c r="CT3" s="145">
        <v>43615</v>
      </c>
      <c r="CU3" s="145">
        <v>43616</v>
      </c>
      <c r="CV3" s="145">
        <v>43617</v>
      </c>
      <c r="CW3" s="145">
        <v>43618</v>
      </c>
      <c r="CX3" s="145">
        <v>43619</v>
      </c>
      <c r="CY3" s="145">
        <v>43620</v>
      </c>
      <c r="CZ3" s="145">
        <v>43621</v>
      </c>
      <c r="DA3" s="145">
        <v>43622</v>
      </c>
      <c r="DB3" s="145">
        <v>43623</v>
      </c>
      <c r="DC3" s="145">
        <v>43624</v>
      </c>
      <c r="DD3" s="145">
        <v>43625</v>
      </c>
      <c r="DE3" s="145">
        <v>43626</v>
      </c>
      <c r="DF3" s="145">
        <v>43627</v>
      </c>
      <c r="DG3" s="145">
        <v>43628</v>
      </c>
      <c r="DH3" s="145">
        <v>43629</v>
      </c>
      <c r="DI3" s="145">
        <v>43630</v>
      </c>
      <c r="DJ3" s="145">
        <v>43631</v>
      </c>
      <c r="DK3" s="145">
        <v>43632</v>
      </c>
      <c r="DL3" s="145">
        <v>43633</v>
      </c>
      <c r="DM3" s="145">
        <v>43634</v>
      </c>
      <c r="DN3" s="145">
        <v>43635</v>
      </c>
      <c r="DO3" s="145">
        <v>43636</v>
      </c>
      <c r="DP3" s="145">
        <v>43637</v>
      </c>
      <c r="DQ3" s="145">
        <v>43638</v>
      </c>
      <c r="DR3" s="145">
        <v>43639</v>
      </c>
      <c r="DS3" s="145">
        <v>43640</v>
      </c>
      <c r="DT3" s="145">
        <v>43641</v>
      </c>
      <c r="DU3" s="145">
        <v>43642</v>
      </c>
      <c r="DV3" s="145">
        <v>43643</v>
      </c>
      <c r="DW3" s="145">
        <v>43644</v>
      </c>
      <c r="DX3" s="145">
        <v>43645</v>
      </c>
      <c r="DY3" s="145">
        <v>43646</v>
      </c>
      <c r="DZ3" s="145">
        <v>43647</v>
      </c>
      <c r="EA3" s="145">
        <v>43648</v>
      </c>
      <c r="EB3" s="145">
        <v>43649</v>
      </c>
      <c r="EC3" s="145">
        <v>43650</v>
      </c>
      <c r="ED3" s="145">
        <v>43651</v>
      </c>
      <c r="EE3" s="145">
        <v>43652</v>
      </c>
      <c r="EF3" s="145">
        <v>43653</v>
      </c>
      <c r="EG3" s="145">
        <v>43654</v>
      </c>
      <c r="EH3" s="145">
        <v>43655</v>
      </c>
      <c r="EI3" s="145">
        <v>43656</v>
      </c>
      <c r="EJ3" s="145">
        <v>43657</v>
      </c>
      <c r="EK3" s="145">
        <v>43658</v>
      </c>
      <c r="EL3" s="145">
        <v>43659</v>
      </c>
      <c r="EM3" s="145">
        <v>43660</v>
      </c>
      <c r="EN3" s="145">
        <v>43661</v>
      </c>
      <c r="EO3" s="145">
        <v>43662</v>
      </c>
      <c r="EP3" s="145">
        <v>43663</v>
      </c>
      <c r="EQ3" s="145">
        <v>43664</v>
      </c>
      <c r="ER3" s="145">
        <v>43665</v>
      </c>
      <c r="ES3" s="145">
        <v>43666</v>
      </c>
      <c r="ET3" s="145">
        <v>43667</v>
      </c>
      <c r="EU3" s="145">
        <v>43668</v>
      </c>
      <c r="EV3" s="145">
        <v>43669</v>
      </c>
      <c r="EW3" s="145">
        <v>43670</v>
      </c>
      <c r="EX3" s="145">
        <v>43671</v>
      </c>
      <c r="EY3" s="145">
        <v>43672</v>
      </c>
      <c r="EZ3" s="145">
        <v>43673</v>
      </c>
      <c r="FA3" s="145">
        <v>43674</v>
      </c>
      <c r="FB3" s="145">
        <v>43675</v>
      </c>
      <c r="FC3" s="145">
        <v>43676</v>
      </c>
      <c r="FD3" s="145">
        <v>43677</v>
      </c>
      <c r="FE3" s="145">
        <v>43678</v>
      </c>
      <c r="FF3" s="145">
        <v>43679</v>
      </c>
      <c r="FG3" s="145">
        <v>43680</v>
      </c>
      <c r="FH3" s="145">
        <v>43681</v>
      </c>
      <c r="FI3" s="145">
        <v>43682</v>
      </c>
      <c r="FJ3" s="145">
        <v>43683</v>
      </c>
      <c r="FK3" s="145">
        <v>43684</v>
      </c>
      <c r="FL3" s="145">
        <v>43685</v>
      </c>
      <c r="FM3" s="145">
        <v>43686</v>
      </c>
      <c r="FN3" s="145">
        <v>43687</v>
      </c>
      <c r="FO3" s="145">
        <v>43688</v>
      </c>
      <c r="FP3" s="145">
        <v>43689</v>
      </c>
      <c r="FQ3" s="145">
        <v>43690</v>
      </c>
      <c r="FR3" s="145">
        <v>43691</v>
      </c>
      <c r="FS3" s="145">
        <v>43692</v>
      </c>
      <c r="FT3" s="145">
        <v>43693</v>
      </c>
      <c r="FU3" s="145">
        <v>43694</v>
      </c>
      <c r="FV3" s="145">
        <v>43695</v>
      </c>
      <c r="FW3" s="145">
        <v>43696</v>
      </c>
      <c r="FX3" s="145">
        <v>43697</v>
      </c>
      <c r="FY3" s="145">
        <v>43698</v>
      </c>
      <c r="FZ3" s="145">
        <v>43699</v>
      </c>
      <c r="GA3" s="145">
        <v>43700</v>
      </c>
      <c r="GB3" s="145">
        <v>43701</v>
      </c>
      <c r="GC3" s="145">
        <v>43702</v>
      </c>
      <c r="GD3" s="145">
        <v>43703</v>
      </c>
      <c r="GE3" s="145">
        <v>43704</v>
      </c>
      <c r="GF3" s="145">
        <v>43705</v>
      </c>
      <c r="GG3" s="145">
        <v>43706</v>
      </c>
      <c r="GH3" s="145">
        <v>43707</v>
      </c>
      <c r="GI3" s="145">
        <v>43708</v>
      </c>
      <c r="GJ3" s="145">
        <v>43709</v>
      </c>
      <c r="GK3" s="145">
        <v>43710</v>
      </c>
      <c r="GL3" s="145">
        <v>43711</v>
      </c>
      <c r="GM3" s="145">
        <v>43712</v>
      </c>
      <c r="GN3" s="145">
        <v>43713</v>
      </c>
      <c r="GO3" s="145">
        <v>43714</v>
      </c>
      <c r="GP3" s="145">
        <v>43715</v>
      </c>
      <c r="GQ3" s="145">
        <v>43716</v>
      </c>
      <c r="GR3" s="145">
        <v>43717</v>
      </c>
      <c r="GS3" s="145">
        <v>43718</v>
      </c>
      <c r="GT3" s="145">
        <v>43719</v>
      </c>
      <c r="GU3" s="145">
        <v>43720</v>
      </c>
      <c r="GV3" s="145">
        <v>43721</v>
      </c>
      <c r="GW3" s="145">
        <v>43722</v>
      </c>
      <c r="GX3" s="145">
        <v>43723</v>
      </c>
      <c r="GY3" s="145">
        <v>43724</v>
      </c>
      <c r="GZ3" s="145">
        <v>43725</v>
      </c>
      <c r="HA3" s="145">
        <v>43726</v>
      </c>
      <c r="HB3" s="145">
        <v>43727</v>
      </c>
      <c r="HC3" s="145">
        <v>43728</v>
      </c>
      <c r="HD3" s="145">
        <v>43729</v>
      </c>
      <c r="HE3" s="145">
        <v>43730</v>
      </c>
      <c r="HF3" s="145">
        <v>43731</v>
      </c>
      <c r="HG3" s="145">
        <v>43732</v>
      </c>
      <c r="HH3" s="145">
        <v>43733</v>
      </c>
      <c r="HI3" s="145">
        <v>43734</v>
      </c>
      <c r="HJ3" s="145">
        <v>43735</v>
      </c>
      <c r="HK3" s="145">
        <v>43736</v>
      </c>
      <c r="HL3" s="145">
        <v>43737</v>
      </c>
      <c r="HM3" s="145">
        <v>43738</v>
      </c>
      <c r="HN3" s="145">
        <v>43739</v>
      </c>
      <c r="HO3" s="145">
        <v>43740</v>
      </c>
      <c r="HP3" s="145">
        <v>43741</v>
      </c>
      <c r="HQ3" s="145">
        <v>43742</v>
      </c>
      <c r="HR3" s="145">
        <v>43743</v>
      </c>
      <c r="HS3" s="145">
        <v>43744</v>
      </c>
      <c r="HT3" s="145">
        <v>43745</v>
      </c>
      <c r="HU3" s="145">
        <v>43746</v>
      </c>
      <c r="HV3" s="145">
        <v>43747</v>
      </c>
      <c r="HW3" s="145">
        <v>43748</v>
      </c>
      <c r="HX3" s="145">
        <v>43749</v>
      </c>
      <c r="HY3" s="145">
        <v>43750</v>
      </c>
      <c r="HZ3" s="145">
        <v>43751</v>
      </c>
      <c r="IA3" s="145">
        <v>43752</v>
      </c>
      <c r="IB3" s="145">
        <v>43753</v>
      </c>
      <c r="IC3" s="145">
        <v>43754</v>
      </c>
      <c r="ID3" s="145">
        <v>43755</v>
      </c>
      <c r="IE3" s="145">
        <v>43756</v>
      </c>
      <c r="IF3" s="145">
        <v>43757</v>
      </c>
      <c r="IG3" s="145">
        <v>43758</v>
      </c>
      <c r="IH3" s="145">
        <v>43759</v>
      </c>
      <c r="II3" s="145">
        <v>43760</v>
      </c>
      <c r="IJ3" s="145">
        <v>43761</v>
      </c>
      <c r="IK3" s="145">
        <v>43762</v>
      </c>
      <c r="IL3" s="145">
        <v>43763</v>
      </c>
      <c r="IM3" s="145">
        <v>43764</v>
      </c>
      <c r="IN3" s="145">
        <v>43765</v>
      </c>
      <c r="IO3" s="145">
        <v>43766</v>
      </c>
      <c r="IP3" s="145">
        <v>43767</v>
      </c>
      <c r="IQ3" s="145">
        <v>43768</v>
      </c>
      <c r="IR3" s="145">
        <v>43769</v>
      </c>
      <c r="IS3" s="145">
        <v>43770</v>
      </c>
      <c r="IT3" s="145">
        <v>43771</v>
      </c>
      <c r="IU3" s="145">
        <v>43772</v>
      </c>
      <c r="IV3" s="145">
        <v>43773</v>
      </c>
      <c r="IW3" s="145">
        <v>43774</v>
      </c>
      <c r="IX3" s="145">
        <v>43775</v>
      </c>
      <c r="IY3" s="145">
        <v>43776</v>
      </c>
      <c r="IZ3" s="145">
        <v>43777</v>
      </c>
      <c r="JA3" s="145">
        <v>43778</v>
      </c>
      <c r="JB3" s="145">
        <v>43779</v>
      </c>
      <c r="JC3" s="145">
        <v>43780</v>
      </c>
      <c r="JD3" s="145">
        <v>43781</v>
      </c>
      <c r="JE3" s="145">
        <v>43782</v>
      </c>
      <c r="JF3" s="145">
        <v>43783</v>
      </c>
      <c r="JG3" s="145">
        <v>43784</v>
      </c>
      <c r="JH3" s="145">
        <v>43785</v>
      </c>
      <c r="JI3" s="145">
        <v>43786</v>
      </c>
      <c r="JJ3" s="145">
        <v>43787</v>
      </c>
      <c r="JK3" s="145">
        <v>43788</v>
      </c>
      <c r="JL3" s="145">
        <v>43789</v>
      </c>
      <c r="JM3" s="145">
        <v>43790</v>
      </c>
      <c r="JN3" s="145">
        <v>43791</v>
      </c>
      <c r="JO3" s="145">
        <v>43792</v>
      </c>
      <c r="JP3" s="145">
        <v>43793</v>
      </c>
      <c r="JQ3" s="145">
        <v>43794</v>
      </c>
      <c r="JR3" s="145">
        <v>43795</v>
      </c>
      <c r="JS3" s="145">
        <v>43796</v>
      </c>
      <c r="JT3" s="145">
        <v>43797</v>
      </c>
      <c r="JU3" s="145">
        <v>43798</v>
      </c>
      <c r="JV3" s="145">
        <v>43799</v>
      </c>
      <c r="JW3" s="145">
        <v>43800</v>
      </c>
      <c r="JX3" s="145">
        <v>43801</v>
      </c>
      <c r="JY3" s="145">
        <v>43802</v>
      </c>
      <c r="JZ3" s="145">
        <v>43803</v>
      </c>
      <c r="KA3" s="145">
        <v>43804</v>
      </c>
      <c r="KB3" s="145">
        <v>43805</v>
      </c>
      <c r="KC3" s="145">
        <v>43806</v>
      </c>
      <c r="KD3" s="145">
        <v>43807</v>
      </c>
      <c r="KE3" s="145">
        <v>43808</v>
      </c>
      <c r="KF3" s="145">
        <v>43809</v>
      </c>
      <c r="KG3" s="145">
        <v>43810</v>
      </c>
      <c r="KH3" s="145">
        <v>43811</v>
      </c>
      <c r="KI3" s="145">
        <v>43812</v>
      </c>
      <c r="KJ3" s="145">
        <v>43813</v>
      </c>
      <c r="KK3" s="145">
        <v>43814</v>
      </c>
      <c r="KL3" s="145">
        <v>43815</v>
      </c>
      <c r="KM3" s="145">
        <v>43816</v>
      </c>
      <c r="KN3" s="145">
        <v>43817</v>
      </c>
      <c r="KO3" s="145">
        <v>43818</v>
      </c>
      <c r="KP3" s="145">
        <v>43819</v>
      </c>
      <c r="KQ3" s="145">
        <v>43820</v>
      </c>
      <c r="KR3" s="145">
        <v>43821</v>
      </c>
      <c r="KS3" s="145">
        <v>43822</v>
      </c>
      <c r="KT3" s="145">
        <v>43823</v>
      </c>
      <c r="KU3" s="145">
        <v>43824</v>
      </c>
      <c r="KV3" s="145">
        <v>43825</v>
      </c>
      <c r="KW3" s="145">
        <v>43826</v>
      </c>
      <c r="KX3" s="145">
        <v>43827</v>
      </c>
      <c r="KY3" s="145">
        <v>43828</v>
      </c>
      <c r="KZ3" s="145">
        <v>43829</v>
      </c>
      <c r="LA3" s="145">
        <v>43830</v>
      </c>
      <c r="LB3" s="145">
        <v>43831</v>
      </c>
      <c r="LC3" s="145">
        <v>43832</v>
      </c>
      <c r="LD3" s="145">
        <v>43833</v>
      </c>
      <c r="LE3" s="145">
        <v>43834</v>
      </c>
      <c r="LF3" s="145">
        <v>43835</v>
      </c>
      <c r="LG3" s="145">
        <v>43836</v>
      </c>
      <c r="LH3" s="145">
        <v>43837</v>
      </c>
      <c r="LI3" s="145">
        <v>43838</v>
      </c>
      <c r="LJ3" s="145">
        <v>43839</v>
      </c>
      <c r="LK3" s="145">
        <v>43840</v>
      </c>
      <c r="LL3" s="145">
        <v>43841</v>
      </c>
      <c r="LM3" s="145">
        <v>43842</v>
      </c>
      <c r="LN3" s="145">
        <v>43843</v>
      </c>
      <c r="LO3" s="145">
        <v>43844</v>
      </c>
      <c r="LP3" s="145">
        <v>43845</v>
      </c>
      <c r="LQ3" s="145">
        <v>43846</v>
      </c>
      <c r="LR3" s="145">
        <v>43847</v>
      </c>
      <c r="LS3" s="145">
        <v>43848</v>
      </c>
      <c r="LT3" s="145">
        <v>43849</v>
      </c>
      <c r="LU3" s="145">
        <v>43850</v>
      </c>
      <c r="LV3" s="145">
        <v>43851</v>
      </c>
      <c r="LW3" s="145">
        <v>43852</v>
      </c>
      <c r="LX3" s="145">
        <v>43853</v>
      </c>
      <c r="LY3" s="145">
        <v>43854</v>
      </c>
      <c r="LZ3" s="145">
        <v>43855</v>
      </c>
      <c r="MA3" s="145">
        <v>43856</v>
      </c>
      <c r="MB3" s="145">
        <v>43857</v>
      </c>
      <c r="MC3" s="145">
        <v>43858</v>
      </c>
    </row>
    <row r="4" spans="2:341" s="150" customFormat="1" ht="177.75" customHeight="1">
      <c r="B4" s="147" t="s">
        <v>294</v>
      </c>
      <c r="C4" s="147" t="s">
        <v>297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62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62"/>
      <c r="BQ4" s="162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9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  <c r="EM4" s="148"/>
      <c r="EN4" s="148"/>
      <c r="EO4" s="148"/>
      <c r="EP4" s="148"/>
      <c r="EQ4" s="148"/>
      <c r="ER4" s="148"/>
      <c r="ES4" s="148"/>
      <c r="ET4" s="148"/>
      <c r="EU4" s="148"/>
      <c r="EV4" s="148"/>
      <c r="EW4" s="148"/>
      <c r="EX4" s="148"/>
      <c r="EY4" s="148"/>
      <c r="EZ4" s="148"/>
      <c r="FA4" s="148"/>
      <c r="FB4" s="148"/>
      <c r="FC4" s="148"/>
      <c r="FD4" s="148"/>
      <c r="FE4" s="148"/>
      <c r="FF4" s="148"/>
      <c r="FG4" s="148"/>
      <c r="FH4" s="148"/>
      <c r="FI4" s="148"/>
      <c r="FJ4" s="148"/>
      <c r="FK4" s="148"/>
      <c r="FL4" s="148"/>
      <c r="FM4" s="148"/>
      <c r="FN4" s="148"/>
      <c r="FO4" s="148"/>
      <c r="FP4" s="148"/>
      <c r="FQ4" s="148"/>
      <c r="FR4" s="148"/>
      <c r="FS4" s="148"/>
      <c r="FT4" s="148"/>
      <c r="FU4" s="148"/>
      <c r="FV4" s="148"/>
      <c r="FW4" s="148"/>
      <c r="FX4" s="148"/>
      <c r="FY4" s="148"/>
      <c r="FZ4" s="148"/>
      <c r="GA4" s="148"/>
      <c r="GB4" s="148"/>
      <c r="GC4" s="148"/>
      <c r="GD4" s="148"/>
      <c r="GE4" s="148"/>
      <c r="GF4" s="148"/>
      <c r="GG4" s="148"/>
      <c r="GH4" s="148"/>
      <c r="GI4" s="148"/>
      <c r="GJ4" s="148"/>
      <c r="GK4" s="162"/>
      <c r="GL4" s="148"/>
      <c r="GM4" s="148"/>
      <c r="GN4" s="148"/>
      <c r="GO4" s="148"/>
      <c r="GP4" s="148"/>
      <c r="GQ4" s="148"/>
      <c r="GR4" s="148"/>
      <c r="GS4" s="148"/>
      <c r="GT4" s="148"/>
      <c r="GU4" s="148"/>
      <c r="GV4" s="148"/>
      <c r="GW4" s="148"/>
      <c r="GX4" s="148"/>
      <c r="GY4" s="148"/>
      <c r="GZ4" s="148"/>
      <c r="HA4" s="148"/>
      <c r="HB4" s="148"/>
      <c r="HC4" s="148"/>
      <c r="HD4" s="148"/>
      <c r="HE4" s="148"/>
      <c r="HF4" s="148"/>
      <c r="HG4" s="148"/>
      <c r="HH4" s="148"/>
      <c r="HI4" s="148"/>
      <c r="HJ4" s="148"/>
      <c r="HK4" s="148"/>
      <c r="HL4" s="148"/>
      <c r="HM4" s="148"/>
      <c r="HN4" s="148"/>
      <c r="HO4" s="148"/>
      <c r="HP4" s="148"/>
      <c r="HQ4" s="148"/>
      <c r="HR4" s="148"/>
      <c r="HS4" s="148"/>
      <c r="HT4" s="148"/>
      <c r="HU4" s="148"/>
      <c r="HV4" s="148"/>
      <c r="HW4" s="148"/>
      <c r="HX4" s="148"/>
      <c r="HY4" s="148"/>
      <c r="HZ4" s="148"/>
      <c r="IA4" s="148"/>
      <c r="IB4" s="148"/>
      <c r="IC4" s="148"/>
      <c r="ID4" s="148"/>
      <c r="IE4" s="148"/>
      <c r="IF4" s="148"/>
      <c r="IG4" s="148"/>
      <c r="IH4" s="148"/>
      <c r="II4" s="148"/>
      <c r="IJ4" s="148"/>
      <c r="IK4" s="148"/>
      <c r="IL4" s="148"/>
      <c r="IM4" s="148"/>
      <c r="IN4" s="148"/>
      <c r="IO4" s="148"/>
      <c r="IP4" s="148"/>
      <c r="IQ4" s="148"/>
      <c r="IR4" s="148"/>
      <c r="IS4" s="148"/>
      <c r="IT4" s="148"/>
      <c r="IU4" s="148"/>
      <c r="IV4" s="148"/>
      <c r="IW4" s="148"/>
      <c r="IX4" s="148"/>
      <c r="IY4" s="148"/>
      <c r="IZ4" s="148"/>
      <c r="JA4" s="148"/>
      <c r="JB4" s="148"/>
      <c r="JC4" s="148"/>
      <c r="JD4" s="148"/>
      <c r="JE4" s="148"/>
      <c r="JF4" s="148"/>
      <c r="JG4" s="148"/>
      <c r="JH4" s="148"/>
      <c r="JI4" s="148"/>
      <c r="JJ4" s="148"/>
      <c r="JK4" s="148"/>
      <c r="JL4" s="148"/>
      <c r="JM4" s="148"/>
      <c r="JN4" s="148"/>
      <c r="JO4" s="148"/>
      <c r="JP4" s="148"/>
      <c r="JQ4" s="148"/>
      <c r="JR4" s="148"/>
      <c r="JS4" s="148"/>
      <c r="JT4" s="148"/>
      <c r="JU4" s="148"/>
      <c r="JV4" s="148"/>
      <c r="JW4" s="148"/>
      <c r="JX4" s="148"/>
      <c r="JY4" s="148"/>
      <c r="JZ4" s="148"/>
      <c r="KA4" s="148"/>
      <c r="KB4" s="148"/>
      <c r="KC4" s="148"/>
      <c r="KD4" s="148"/>
      <c r="KE4" s="148"/>
      <c r="KF4" s="148"/>
      <c r="KG4" s="148"/>
      <c r="KH4" s="148"/>
      <c r="KI4" s="148"/>
      <c r="KJ4" s="148"/>
      <c r="KK4" s="148"/>
      <c r="KL4" s="148"/>
      <c r="KM4" s="148"/>
      <c r="KN4" s="148"/>
      <c r="KO4" s="148"/>
      <c r="KP4" s="148"/>
      <c r="KQ4" s="148"/>
      <c r="KR4" s="148"/>
      <c r="KS4" s="148"/>
      <c r="KT4" s="148"/>
      <c r="KU4" s="162"/>
      <c r="KV4" s="148"/>
      <c r="KW4" s="148"/>
      <c r="KX4" s="148"/>
      <c r="KY4" s="148"/>
      <c r="KZ4" s="148"/>
      <c r="LA4" s="148"/>
      <c r="LB4" s="148"/>
      <c r="LC4" s="148"/>
      <c r="LD4" s="148"/>
      <c r="LE4" s="148"/>
      <c r="LF4" s="148"/>
      <c r="LG4" s="148"/>
      <c r="LH4" s="148"/>
      <c r="LI4" s="148"/>
      <c r="LJ4" s="148"/>
      <c r="LK4" s="148"/>
      <c r="LL4" s="148"/>
      <c r="LM4" s="148"/>
      <c r="LN4" s="148"/>
      <c r="LO4" s="148"/>
      <c r="LP4" s="148"/>
      <c r="LQ4" s="148"/>
      <c r="LR4" s="148"/>
      <c r="LS4" s="148"/>
      <c r="LT4" s="149"/>
      <c r="LU4" s="148"/>
      <c r="LV4" s="148"/>
      <c r="LW4" s="148"/>
      <c r="LX4" s="148"/>
      <c r="LY4" s="148"/>
      <c r="LZ4" s="148"/>
      <c r="MA4" s="148"/>
      <c r="MB4" s="148"/>
      <c r="MC4" s="149"/>
    </row>
    <row r="5" spans="2:341" s="150" customFormat="1" ht="168.75" customHeight="1" outlineLevel="1">
      <c r="B5" s="147" t="s">
        <v>295</v>
      </c>
      <c r="C5" s="147" t="s">
        <v>296</v>
      </c>
      <c r="D5" s="151"/>
      <c r="E5" s="151"/>
      <c r="F5" s="151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63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63"/>
      <c r="BQ5" s="163"/>
      <c r="BR5" s="152"/>
      <c r="BS5" s="152"/>
      <c r="BT5" s="152"/>
      <c r="BU5" s="152"/>
      <c r="BV5" s="152"/>
      <c r="BW5" s="152"/>
      <c r="BX5" s="152"/>
      <c r="BY5" s="152"/>
      <c r="BZ5" s="152"/>
      <c r="CA5" s="152"/>
      <c r="CB5" s="152"/>
      <c r="CC5" s="152"/>
      <c r="CD5" s="152"/>
      <c r="CE5" s="152"/>
      <c r="CF5" s="152"/>
      <c r="CG5" s="152"/>
      <c r="CH5" s="152"/>
      <c r="CI5" s="152"/>
      <c r="CJ5" s="152"/>
      <c r="CK5" s="153"/>
      <c r="CL5" s="152"/>
      <c r="CM5" s="152"/>
      <c r="CN5" s="152"/>
      <c r="CO5" s="152"/>
      <c r="CP5" s="152"/>
      <c r="CQ5" s="152"/>
      <c r="CR5" s="152"/>
      <c r="CS5" s="152"/>
      <c r="CT5" s="152"/>
      <c r="CU5" s="152"/>
      <c r="CV5" s="152"/>
      <c r="CW5" s="152"/>
      <c r="CX5" s="152"/>
      <c r="CY5" s="152"/>
      <c r="CZ5" s="152"/>
      <c r="DA5" s="152"/>
      <c r="DB5" s="152"/>
      <c r="DC5" s="152"/>
      <c r="DD5" s="152"/>
      <c r="DE5" s="152"/>
      <c r="DF5" s="152"/>
      <c r="DG5" s="152"/>
      <c r="DH5" s="152"/>
      <c r="DI5" s="152"/>
      <c r="DJ5" s="152"/>
      <c r="DK5" s="152"/>
      <c r="DL5" s="152"/>
      <c r="DM5" s="152"/>
      <c r="DN5" s="152"/>
      <c r="DO5" s="152"/>
      <c r="DP5" s="152"/>
      <c r="DQ5" s="152"/>
      <c r="DR5" s="152"/>
      <c r="DS5" s="152"/>
      <c r="DT5" s="152"/>
      <c r="DU5" s="152"/>
      <c r="DV5" s="152"/>
      <c r="DW5" s="152"/>
      <c r="DX5" s="152"/>
      <c r="DY5" s="152"/>
      <c r="DZ5" s="152"/>
      <c r="EA5" s="152"/>
      <c r="EB5" s="152"/>
      <c r="EC5" s="152"/>
      <c r="ED5" s="152"/>
      <c r="EE5" s="152"/>
      <c r="EF5" s="152"/>
      <c r="EG5" s="152"/>
      <c r="EH5" s="152"/>
      <c r="EI5" s="152"/>
      <c r="EJ5" s="152"/>
      <c r="EK5" s="152"/>
      <c r="EL5" s="152"/>
      <c r="EM5" s="152"/>
      <c r="EN5" s="152"/>
      <c r="EO5" s="152"/>
      <c r="EP5" s="152"/>
      <c r="EQ5" s="152"/>
      <c r="ER5" s="152"/>
      <c r="ES5" s="152"/>
      <c r="ET5" s="152"/>
      <c r="EU5" s="152"/>
      <c r="EV5" s="152"/>
      <c r="EW5" s="152"/>
      <c r="EX5" s="152"/>
      <c r="EY5" s="152"/>
      <c r="EZ5" s="152"/>
      <c r="FA5" s="152"/>
      <c r="FB5" s="152"/>
      <c r="FC5" s="152"/>
      <c r="FD5" s="152"/>
      <c r="FE5" s="152"/>
      <c r="FF5" s="152"/>
      <c r="FG5" s="152"/>
      <c r="FH5" s="152"/>
      <c r="FI5" s="152"/>
      <c r="FJ5" s="152"/>
      <c r="FK5" s="152"/>
      <c r="FL5" s="152"/>
      <c r="FM5" s="152"/>
      <c r="FN5" s="152"/>
      <c r="FO5" s="152"/>
      <c r="FP5" s="152"/>
      <c r="FQ5" s="152"/>
      <c r="FR5" s="152"/>
      <c r="FS5" s="152"/>
      <c r="FT5" s="152"/>
      <c r="FU5" s="152"/>
      <c r="FV5" s="152"/>
      <c r="FW5" s="152"/>
      <c r="FX5" s="152"/>
      <c r="FY5" s="152"/>
      <c r="FZ5" s="152"/>
      <c r="GA5" s="152"/>
      <c r="GB5" s="152"/>
      <c r="GC5" s="152"/>
      <c r="GD5" s="152"/>
      <c r="GE5" s="152"/>
      <c r="GF5" s="152"/>
      <c r="GG5" s="152"/>
      <c r="GH5" s="152"/>
      <c r="GI5" s="152"/>
      <c r="GJ5" s="152"/>
      <c r="GK5" s="163"/>
      <c r="GL5" s="152"/>
      <c r="GM5" s="152"/>
      <c r="GN5" s="152"/>
      <c r="GO5" s="152"/>
      <c r="GP5" s="152"/>
      <c r="GQ5" s="152"/>
      <c r="GR5" s="152"/>
      <c r="GS5" s="152"/>
      <c r="GT5" s="152"/>
      <c r="GU5" s="152"/>
      <c r="GV5" s="152"/>
      <c r="GW5" s="152"/>
      <c r="GX5" s="152"/>
      <c r="GY5" s="152"/>
      <c r="GZ5" s="152"/>
      <c r="HA5" s="152"/>
      <c r="HB5" s="152"/>
      <c r="HC5" s="152"/>
      <c r="HD5" s="152"/>
      <c r="HE5" s="152"/>
      <c r="HF5" s="152"/>
      <c r="HG5" s="152"/>
      <c r="HH5" s="152"/>
      <c r="HI5" s="152"/>
      <c r="HJ5" s="152"/>
      <c r="HK5" s="152"/>
      <c r="HL5" s="152"/>
      <c r="HM5" s="152"/>
      <c r="HN5" s="152"/>
      <c r="HO5" s="152"/>
      <c r="HP5" s="152"/>
      <c r="HQ5" s="152"/>
      <c r="HR5" s="152"/>
      <c r="HS5" s="152"/>
      <c r="HT5" s="152"/>
      <c r="HU5" s="152"/>
      <c r="HV5" s="152"/>
      <c r="HW5" s="152"/>
      <c r="HX5" s="152"/>
      <c r="HY5" s="152"/>
      <c r="HZ5" s="152"/>
      <c r="IA5" s="152"/>
      <c r="IB5" s="152"/>
      <c r="IC5" s="152"/>
      <c r="ID5" s="152"/>
      <c r="IE5" s="152"/>
      <c r="IF5" s="152"/>
      <c r="IG5" s="152"/>
      <c r="IH5" s="152"/>
      <c r="II5" s="152"/>
      <c r="IJ5" s="152"/>
      <c r="IK5" s="152"/>
      <c r="IL5" s="152"/>
      <c r="IM5" s="152"/>
      <c r="IN5" s="152"/>
      <c r="IO5" s="152"/>
      <c r="IP5" s="152"/>
      <c r="IQ5" s="152"/>
      <c r="IR5" s="152"/>
      <c r="IS5" s="152"/>
      <c r="IT5" s="152"/>
      <c r="IU5" s="152"/>
      <c r="IV5" s="152"/>
      <c r="IW5" s="152"/>
      <c r="IX5" s="152"/>
      <c r="IY5" s="152"/>
      <c r="IZ5" s="152"/>
      <c r="JA5" s="152"/>
      <c r="JB5" s="152"/>
      <c r="JC5" s="152"/>
      <c r="JD5" s="152"/>
      <c r="JE5" s="152"/>
      <c r="JF5" s="152"/>
      <c r="JG5" s="152"/>
      <c r="JH5" s="152"/>
      <c r="JI5" s="152"/>
      <c r="JJ5" s="152"/>
      <c r="JK5" s="152"/>
      <c r="JL5" s="152"/>
      <c r="JM5" s="152"/>
      <c r="JN5" s="152"/>
      <c r="JO5" s="152"/>
      <c r="JP5" s="152"/>
      <c r="JQ5" s="152"/>
      <c r="JR5" s="152"/>
      <c r="JS5" s="152"/>
      <c r="JT5" s="152"/>
      <c r="JU5" s="152"/>
      <c r="JV5" s="152"/>
      <c r="JW5" s="152"/>
      <c r="JX5" s="152"/>
      <c r="JY5" s="152"/>
      <c r="JZ5" s="152"/>
      <c r="KA5" s="152"/>
      <c r="KB5" s="152"/>
      <c r="KC5" s="152"/>
      <c r="KD5" s="152"/>
      <c r="KE5" s="152"/>
      <c r="KF5" s="152"/>
      <c r="KG5" s="152"/>
      <c r="KH5" s="152"/>
      <c r="KI5" s="152"/>
      <c r="KJ5" s="152"/>
      <c r="KK5" s="152"/>
      <c r="KL5" s="152"/>
      <c r="KM5" s="152"/>
      <c r="KN5" s="152"/>
      <c r="KO5" s="152"/>
      <c r="KP5" s="152"/>
      <c r="KQ5" s="152"/>
      <c r="KR5" s="152"/>
      <c r="KS5" s="152"/>
      <c r="KT5" s="152"/>
      <c r="KU5" s="163"/>
      <c r="KV5" s="152"/>
      <c r="KW5" s="152"/>
      <c r="KX5" s="152"/>
      <c r="KY5" s="152"/>
      <c r="KZ5" s="152"/>
      <c r="LA5" s="152"/>
      <c r="LB5" s="152"/>
      <c r="LC5" s="152"/>
      <c r="LD5" s="152"/>
      <c r="LE5" s="152"/>
      <c r="LF5" s="152"/>
      <c r="LG5" s="152"/>
      <c r="LH5" s="152"/>
      <c r="LI5" s="152"/>
      <c r="LJ5" s="152"/>
      <c r="LK5" s="152"/>
      <c r="LL5" s="152"/>
      <c r="LM5" s="152"/>
      <c r="LN5" s="152"/>
      <c r="LO5" s="152"/>
      <c r="LP5" s="152"/>
      <c r="LQ5" s="152"/>
      <c r="LR5" s="152"/>
      <c r="LS5" s="152"/>
      <c r="LT5" s="153"/>
      <c r="LU5" s="152"/>
      <c r="LV5" s="152"/>
      <c r="LW5" s="152"/>
      <c r="LX5" s="152"/>
      <c r="LY5" s="152"/>
      <c r="LZ5" s="152"/>
      <c r="MA5" s="152"/>
      <c r="MB5" s="152"/>
      <c r="MC5" s="153"/>
    </row>
    <row r="10" spans="2:341">
      <c r="S10" s="154" t="s">
        <v>298</v>
      </c>
    </row>
  </sheetData>
  <sheetProtection sort="0" autoFilter="0"/>
  <conditionalFormatting sqref="LU5:MC5 D4:AT4 D5:CB5">
    <cfRule type="cellIs" dxfId="19" priority="15" operator="greaterThan">
      <formula>0</formula>
    </cfRule>
    <cfRule type="expression" dxfId="18" priority="16">
      <formula>OR(EXACT(WEEKDAY(D$3),7),EXACT(WEEKDAY(D$3),1))</formula>
    </cfRule>
  </conditionalFormatting>
  <conditionalFormatting sqref="LU4:MC4 AZ4:CB4">
    <cfRule type="cellIs" dxfId="17" priority="11" operator="greaterThan">
      <formula>0</formula>
    </cfRule>
    <cfRule type="expression" dxfId="16" priority="12">
      <formula>OR(EXACT(WEEKDAY(AZ$3),7),EXACT(WEEKDAY(AZ$3),1))</formula>
    </cfRule>
  </conditionalFormatting>
  <conditionalFormatting sqref="AU4:AY4">
    <cfRule type="cellIs" dxfId="15" priority="9" operator="greaterThan">
      <formula>0</formula>
    </cfRule>
    <cfRule type="expression" dxfId="14" priority="10">
      <formula>OR(EXACT(WEEKDAY(AU$3),7),EXACT(WEEKDAY(AU$3),1))</formula>
    </cfRule>
  </conditionalFormatting>
  <conditionalFormatting sqref="B4:C5">
    <cfRule type="expression" dxfId="13" priority="17">
      <formula>EXACT(#REF!,"In Progress")</formula>
    </cfRule>
    <cfRule type="expression" dxfId="12" priority="18">
      <formula>EXACT(#REF!,"Skipped")</formula>
    </cfRule>
    <cfRule type="expression" dxfId="11" priority="19">
      <formula>EXACT(#REF!,"Complete")</formula>
    </cfRule>
    <cfRule type="expression" dxfId="10" priority="20">
      <formula>EXACT(#REF!,"Blocked")</formula>
    </cfRule>
    <cfRule type="expression" dxfId="9" priority="21">
      <formula>EXACT(#REF!,"Pending by Bug")</formula>
    </cfRule>
    <cfRule type="expression" dxfId="8" priority="22">
      <formula>EXACT(#REF!,"Pending by Issue")</formula>
    </cfRule>
  </conditionalFormatting>
  <conditionalFormatting sqref="CC5:LK5">
    <cfRule type="cellIs" dxfId="7" priority="7" operator="greaterThan">
      <formula>0</formula>
    </cfRule>
    <cfRule type="expression" dxfId="6" priority="8">
      <formula>OR(EXACT(WEEKDAY(CC$3),7),EXACT(WEEKDAY(CC$3),1))</formula>
    </cfRule>
  </conditionalFormatting>
  <conditionalFormatting sqref="CC4:LK4">
    <cfRule type="cellIs" dxfId="5" priority="5" operator="greaterThan">
      <formula>0</formula>
    </cfRule>
    <cfRule type="expression" dxfId="4" priority="6">
      <formula>OR(EXACT(WEEKDAY(CC$3),7),EXACT(WEEKDAY(CC$3),1))</formula>
    </cfRule>
  </conditionalFormatting>
  <conditionalFormatting sqref="LL5:LT5">
    <cfRule type="cellIs" dxfId="3" priority="3" operator="greaterThan">
      <formula>0</formula>
    </cfRule>
    <cfRule type="expression" dxfId="2" priority="4">
      <formula>OR(EXACT(WEEKDAY(LL$3),7),EXACT(WEEKDAY(LL$3),1))</formula>
    </cfRule>
  </conditionalFormatting>
  <conditionalFormatting sqref="LL4:LT4">
    <cfRule type="cellIs" dxfId="1" priority="1" operator="greaterThan">
      <formula>0</formula>
    </cfRule>
    <cfRule type="expression" dxfId="0" priority="2">
      <formula>OR(EXACT(WEEKDAY(LL$3),7),EXACT(WEEKDAY(LL$3),1))</formula>
    </cfRule>
  </conditionalFormatting>
  <pageMargins left="0.7" right="0.7" top="0.75" bottom="0.75" header="0.3" footer="0.3"/>
  <pageSetup scale="66" orientation="portrait" horizontalDpi="300" verticalDpi="300" r:id="rId1"/>
  <headerFooter>
    <oddHeader>&amp;L&amp;F - &amp;A</oddHeader>
    <oddFooter>&amp;R&amp;P/&amp;N Pages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Estimation</vt:lpstr>
      <vt:lpstr>Proposal 1</vt:lpstr>
      <vt:lpstr>Proposal 2</vt:lpstr>
      <vt:lpstr>Project Plan and Gantt</vt:lpstr>
      <vt:lpstr>Estimation of Web Front End</vt:lpstr>
      <vt:lpstr>Estimation of Web Back End</vt:lpstr>
      <vt:lpstr>Detailed Estimation</vt:lpstr>
      <vt:lpstr>Technical Requirements</vt:lpstr>
      <vt:lpstr>Master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2019-05-17T09:04:12Z</dcterms:modified>
</cp:coreProperties>
</file>