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apstone\Report\Report\"/>
    </mc:Choice>
  </mc:AlternateContent>
  <bookViews>
    <workbookView xWindow="0" yWindow="0" windowWidth="20490" windowHeight="7650" tabRatio="821" firstSheet="5" activeTab="11"/>
  </bookViews>
  <sheets>
    <sheet name="Cover" sheetId="1" r:id="rId1"/>
    <sheet name="Test case List" sheetId="2" r:id="rId2"/>
    <sheet name="Register" sheetId="3" r:id="rId3"/>
    <sheet name="Login" sheetId="7" r:id="rId4"/>
    <sheet name="Update profile" sheetId="9" r:id="rId5"/>
    <sheet name="Search Photographer" sheetId="10" r:id="rId6"/>
    <sheet name="Book photographer" sheetId="11" r:id="rId7"/>
    <sheet name="Review photographer" sheetId="12" r:id="rId8"/>
    <sheet name="Change Status" sheetId="13" r:id="rId9"/>
    <sheet name="Manage service" sheetId="14" r:id="rId10"/>
    <sheet name="Manage Album" sheetId="15" r:id="rId11"/>
    <sheet name="Manage category" sheetId="16" r:id="rId12"/>
    <sheet name="Test Report" sheetId="5" r:id="rId13"/>
  </sheets>
  <definedNames>
    <definedName name="_xlnm._FilterDatabase" localSheetId="6" hidden="1">'Book photographer'!$A$8:$I$17</definedName>
    <definedName name="_xlnm._FilterDatabase" localSheetId="8" hidden="1">'Change Status'!$A$8:$I$15</definedName>
    <definedName name="_xlnm._FilterDatabase" localSheetId="3" hidden="1">Login!$A$8:$I$17</definedName>
    <definedName name="_xlnm._FilterDatabase" localSheetId="10" hidden="1">'Manage Album'!$A$8:$I$15</definedName>
    <definedName name="_xlnm._FilterDatabase" localSheetId="11" hidden="1">'Manage category'!$A$8:$I$14</definedName>
    <definedName name="_xlnm._FilterDatabase" localSheetId="9" hidden="1">'Manage service'!$A$8:$I$15</definedName>
    <definedName name="_xlnm._FilterDatabase" localSheetId="2" hidden="1">Register!$A$8:$I$20</definedName>
    <definedName name="_xlnm._FilterDatabase" localSheetId="7" hidden="1">'Review photographer'!$A$8:$I$11</definedName>
    <definedName name="_xlnm._FilterDatabase" localSheetId="5" hidden="1">'Search Photographer'!$A$8:$I$15</definedName>
    <definedName name="_xlnm._FilterDatabase" localSheetId="4" hidden="1">'Update profile'!$A$8:$I$22</definedName>
    <definedName name="ACTION" localSheetId="6">#REF!</definedName>
    <definedName name="ACTION" localSheetId="8">#REF!</definedName>
    <definedName name="ACTION" localSheetId="3">#REF!</definedName>
    <definedName name="ACTION" localSheetId="10">#REF!</definedName>
    <definedName name="ACTION" localSheetId="11">#REF!</definedName>
    <definedName name="ACTION" localSheetId="9">#REF!</definedName>
    <definedName name="ACTION" localSheetId="7">#REF!</definedName>
    <definedName name="ACTION" localSheetId="5">#REF!</definedName>
    <definedName name="ACTION" localSheetId="4">#REF!</definedName>
    <definedName name="ACTION">#REF!</definedName>
  </definedNames>
  <calcPr calcId="162913"/>
</workbook>
</file>

<file path=xl/calcChain.xml><?xml version="1.0" encoding="utf-8"?>
<calcChain xmlns="http://schemas.openxmlformats.org/spreadsheetml/2006/main">
  <c r="A15" i="16" l="1"/>
  <c r="A13" i="16"/>
  <c r="A11" i="16"/>
  <c r="A10" i="16"/>
  <c r="D6" i="16"/>
  <c r="B6" i="16"/>
  <c r="A6" i="16"/>
  <c r="E6" i="16" l="1"/>
  <c r="C6" i="16" s="1"/>
  <c r="A16" i="15"/>
  <c r="A14" i="15"/>
  <c r="A13" i="15"/>
  <c r="A11" i="15"/>
  <c r="A10" i="15"/>
  <c r="D6" i="15"/>
  <c r="B6" i="15"/>
  <c r="A6" i="15"/>
  <c r="B6" i="13"/>
  <c r="C6" i="13"/>
  <c r="A18" i="13"/>
  <c r="A11" i="11"/>
  <c r="A12" i="11"/>
  <c r="E6" i="15" l="1"/>
  <c r="C6" i="15" s="1"/>
  <c r="A16" i="14"/>
  <c r="A14" i="14"/>
  <c r="A13" i="14"/>
  <c r="A11" i="14"/>
  <c r="A10" i="14"/>
  <c r="D6" i="14"/>
  <c r="B6" i="14"/>
  <c r="A6" i="14"/>
  <c r="A16" i="13"/>
  <c r="A14" i="13"/>
  <c r="A13" i="13"/>
  <c r="A11" i="13"/>
  <c r="A10" i="13"/>
  <c r="D6" i="13"/>
  <c r="A6" i="13"/>
  <c r="A11" i="12"/>
  <c r="A10" i="12"/>
  <c r="D6" i="12"/>
  <c r="B6" i="12"/>
  <c r="A6" i="12"/>
  <c r="A17" i="9"/>
  <c r="A18" i="9"/>
  <c r="A19" i="9"/>
  <c r="A20" i="9"/>
  <c r="A11" i="9"/>
  <c r="A12" i="9"/>
  <c r="A13" i="9"/>
  <c r="A13" i="7"/>
  <c r="A14" i="7"/>
  <c r="A12" i="7"/>
  <c r="A11" i="7"/>
  <c r="A18" i="11"/>
  <c r="A16" i="11"/>
  <c r="A15" i="11"/>
  <c r="A10" i="11"/>
  <c r="D6" i="11"/>
  <c r="B6" i="11"/>
  <c r="A6" i="11"/>
  <c r="A16" i="10"/>
  <c r="A14" i="10"/>
  <c r="A13" i="10"/>
  <c r="A11" i="10"/>
  <c r="A10" i="10"/>
  <c r="D6" i="10"/>
  <c r="B6" i="10"/>
  <c r="A6" i="10"/>
  <c r="A23" i="9"/>
  <c r="A21" i="9"/>
  <c r="A16" i="9"/>
  <c r="A14" i="9"/>
  <c r="A10" i="9"/>
  <c r="D6" i="9"/>
  <c r="B6" i="9"/>
  <c r="A6" i="9"/>
  <c r="A21" i="3"/>
  <c r="A18" i="3"/>
  <c r="A19" i="3"/>
  <c r="A16" i="3"/>
  <c r="A17" i="3"/>
  <c r="A12" i="3"/>
  <c r="A13" i="3"/>
  <c r="A14" i="3"/>
  <c r="A15" i="3"/>
  <c r="A11" i="3"/>
  <c r="A10" i="3"/>
  <c r="E6" i="14" l="1"/>
  <c r="C6" i="14" s="1"/>
  <c r="E6" i="13"/>
  <c r="E6" i="12"/>
  <c r="C6" i="12" s="1"/>
  <c r="E6" i="10"/>
  <c r="C6" i="10" s="1"/>
  <c r="E6" i="9"/>
  <c r="C6" i="9" s="1"/>
  <c r="C6" i="1"/>
  <c r="C12" i="5" l="1"/>
  <c r="A18" i="7"/>
  <c r="A16" i="7"/>
  <c r="A10" i="7"/>
  <c r="D6" i="7"/>
  <c r="G12" i="5" s="1"/>
  <c r="B6" i="7"/>
  <c r="E12" i="5" s="1"/>
  <c r="A6" i="7"/>
  <c r="D12" i="5" s="1"/>
  <c r="E6" i="7" l="1"/>
  <c r="D6" i="3"/>
  <c r="G11" i="5" s="1"/>
  <c r="G17" i="5" s="1"/>
  <c r="B6" i="3"/>
  <c r="E11" i="5" s="1"/>
  <c r="A6" i="3"/>
  <c r="D11" i="5" s="1"/>
  <c r="D3" i="2"/>
  <c r="D4" i="2"/>
  <c r="C5" i="5"/>
  <c r="C11" i="5"/>
  <c r="C6" i="7" l="1"/>
  <c r="F12" i="5" s="1"/>
  <c r="H12" i="5"/>
  <c r="D17" i="5"/>
  <c r="E17" i="5"/>
  <c r="E6" i="3"/>
  <c r="C6" i="3" s="1"/>
  <c r="F11" i="5" s="1"/>
  <c r="H11" i="5" l="1"/>
  <c r="H17" i="5" s="1"/>
  <c r="E19" i="5" s="1"/>
  <c r="F17" i="5"/>
  <c r="E20" i="5" l="1"/>
  <c r="A13" i="11"/>
  <c r="E6" i="11" s="1"/>
  <c r="C6" i="11" s="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11.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8.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9.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<sst xmlns="http://schemas.openxmlformats.org/spreadsheetml/2006/main" count="689" uniqueCount="294">
  <si>
    <t>Project Name</t>
  </si>
  <si>
    <t>Creator</t>
  </si>
  <si>
    <t>Project Code</t>
  </si>
  <si>
    <t>Reviewer/Approver</t>
  </si>
  <si>
    <t>Document Code</t>
  </si>
  <si>
    <t>Issue Date</t>
  </si>
  <si>
    <t>Version</t>
  </si>
  <si>
    <t>Record of change</t>
  </si>
  <si>
    <t>Effective Date</t>
  </si>
  <si>
    <t>Change Item</t>
  </si>
  <si>
    <t>*A,D,M</t>
  </si>
  <si>
    <t>Change description</t>
  </si>
  <si>
    <t>Reference</t>
  </si>
  <si>
    <t>&lt;Date when these changes are effective&gt;</t>
  </si>
  <si>
    <t>TEST CASE LIST</t>
  </si>
  <si>
    <t>Test Environment Setup Description</t>
  </si>
  <si>
    <t>No</t>
  </si>
  <si>
    <t>Function Name</t>
  </si>
  <si>
    <t>Sheet Name</t>
  </si>
  <si>
    <t>Description</t>
  </si>
  <si>
    <t>Pre-Condition</t>
  </si>
  <si>
    <t>Pass</t>
  </si>
  <si>
    <t>Test requirement</t>
  </si>
  <si>
    <t>Fail</t>
  </si>
  <si>
    <t>Tester</t>
  </si>
  <si>
    <t>Untested</t>
  </si>
  <si>
    <t>N/A</t>
  </si>
  <si>
    <t>Number of Test cases</t>
  </si>
  <si>
    <t>Untesed</t>
  </si>
  <si>
    <t>ID</t>
  </si>
  <si>
    <t>Test Case Description</t>
  </si>
  <si>
    <t>Inter-test case Dependence</t>
  </si>
  <si>
    <t>Result</t>
  </si>
  <si>
    <t>Test date</t>
  </si>
  <si>
    <t>Note</t>
  </si>
  <si>
    <t>&lt;Test case 6&gt;</t>
  </si>
  <si>
    <t>TEST REPORT</t>
  </si>
  <si>
    <t>Notes</t>
  </si>
  <si>
    <t>&lt;List modules included in this release&gt; ex: Release 1 includes 2 modules: Module1 and Module2</t>
  </si>
  <si>
    <t>Module code</t>
  </si>
  <si>
    <t>Number of  test cases</t>
  </si>
  <si>
    <t>Sub total</t>
  </si>
  <si>
    <t>Test coverage</t>
  </si>
  <si>
    <t>%</t>
  </si>
  <si>
    <t>Test successful coverage</t>
  </si>
  <si>
    <t>&lt;List of documents which are referred in this version.&gt;</t>
  </si>
  <si>
    <t>Expected Results</t>
  </si>
  <si>
    <t>Reference Document</t>
  </si>
  <si>
    <t>Function B (each function includes multiple test cases to check User Interface (GUI), Data Validation (GUI), Functionality, Non-Functionality,..)</t>
  </si>
  <si>
    <t>Function C (each function includes multiple test cases to check User Interface (GUI), Data Validation (GUI), Functionality, Non-Functionality,..)</t>
  </si>
  <si>
    <t>SYSTEM TEST CASE</t>
  </si>
  <si>
    <t>Test Case Procedure</t>
  </si>
  <si>
    <t>Feature</t>
  </si>
  <si>
    <t>PBS</t>
  </si>
  <si>
    <t>Photographer Booking System</t>
  </si>
  <si>
    <t>Login</t>
  </si>
  <si>
    <t xml:space="preserve">Register </t>
  </si>
  <si>
    <t xml:space="preserve">The customer register successfully. </t>
  </si>
  <si>
    <t xml:space="preserve">1. The customer click "Đăng ký" button.
2. In "Họ và tên" field: enter "Trương Ngọc Mỹ".
3. In "Tên đăng nhập" filed: enter "ngocmy96".
4. In "Mật khẩu" field: enter "Ngocmy1234".
5. In "Xác nhận mật khẩu" filed: enter"Ngocmy1234".
6. In "Số điện thoại" filed: enter "0906969071".
7. In "Email" filed: enter "truongngocmy080496@gmail.com"
8. Press button "Đăng ký"
</t>
  </si>
  <si>
    <t>Trương Ngọc Mỹ</t>
  </si>
  <si>
    <t>"Họ và tên" filed is empty</t>
  </si>
  <si>
    <t>1. The customer click "Đăng ký" button.
2. In "Họ và tên" field: No input. 
3. In "Tên đăng nhập" filed: enter "ngocmy96".
4. In "Mật khẩu" field: enter "Ngocmy1234".
5. In "Xác nhận mật khẩu" filed: enter"Ngocmy1234".
6. In "Số điện thoại" filed: enter "0906969071".
7. In "Email" filed: enter "truongngocmy080496@gmail.com"
8. Press button "Đăng ký"</t>
  </si>
  <si>
    <t>System shows "Đăng nhập" screen.</t>
  </si>
  <si>
    <t>System shows error message: "Thông tin này là bắt buộc"</t>
  </si>
  <si>
    <t xml:space="preserve">Guest register new account </t>
  </si>
  <si>
    <t>"Tên đăng nhập"  filed is empty</t>
  </si>
  <si>
    <t>1. The customer click "Đăng ký" button.
2. In "Họ và tên" field: enter "Trương Ngọc Mỹ" 
3. In "Tên đăng nhập" filed: no input.
4. In "Mật khẩu" field: enter "Ngocmy1234".
5. In "Xác nhận mật khẩu" filed: enter"Ngocmy1234".
6. In "Số điện thoại" filed: enter "0906969071".
7. In "Email" filed: enter "truongngocmy080496@gmail.com"
8. Press button "Đăng ký"</t>
  </si>
  <si>
    <t>"Tên đăng nhập" is exist.</t>
  </si>
  <si>
    <t>System shows error message: "Tên đăng nhập này đã có người sử dụng. Vui lòng nhập tên khác."</t>
  </si>
  <si>
    <t>1. The customer click "Đăng ký" button.
2. In "Họ và tên" field: enter "Trương Ngọc Mỹ". 
3. In "Tên đăng nhập" filed: enter "ngocmy96".
4. In "Mật khẩu" field: no input.
5. In "Xác nhận mật khẩu" filed: no input.
6. In "Số điện thoại" filed: enter "0906969071".
7. In "Email" filed: enter "truongngocmy080496@gmail.com"
8. Press button "Đăng ký"</t>
  </si>
  <si>
    <t>"Mật khẩu" and "Xác nhận mật khẩu" filed is empty</t>
  </si>
  <si>
    <t>Password and Confirm password is not matched.</t>
  </si>
  <si>
    <t>1. The customer click "Đăng ký" button.
2. In "Họ và tên" field: enter "Trương Ngọc Mỹ
3. In "Tên đăng nhập" filed: enter "ngocmy96".
4. In "Mật khẩu" field: enter "Ngocmy1234".
5. In "Xác nhận mật khẩu" filed: enter"Ngocmy12345".
6. In "Số điện thoại" filed: enter "0906969071".
7. In "Email" filed: enter "truongngocmy080496@gmail.com"
8. Press button "Đăng ký"</t>
  </si>
  <si>
    <t>System shows error message: "Mật khẩu nhập lại không khớp"</t>
  </si>
  <si>
    <t>1. The customer click "Đăng ký" button.
2. In "Họ và tên" field: enter "Trương Ngọc Mỹ
3. In "Tên đăng nhập" filed: enter "ngocmy96".
4. In "Mật khẩu" field: enter "Ngocmy1234".
5. In "Xác nhận mật khẩu" filed: enter"Ngocmy12345".
6. In "Số điện thoại" filed: no input.
7. In "Email" filed: enter "truongngocmy080496@gmail.com"
8. Press button "Đăng ký"</t>
  </si>
  <si>
    <t>"Số điện thoại" field is empty.</t>
  </si>
  <si>
    <t>"Email" field is empty.</t>
  </si>
  <si>
    <t>1. The customer click "Đăng ký" button.
2. In "Họ và tên" field: enter "Trương Ngọc Mỹ
3. In "Tên đăng nhập" filed: enter "ngocmy96".
4. In "Mật khẩu" field: enter "Ngocmy1234".
5. In "Xác nhận mật khẩu" filed: enter"Ngocmy12345".
6. In "Số điện thoại" filed: enter "0906969071".
7. In "Email" filed: no input.
8. Press button "Đăng ký"</t>
  </si>
  <si>
    <t>"Email" is invalid.</t>
  </si>
  <si>
    <t>System shows error message: “Email mail này không hợp lệ. Vui lòng nhập email khác.”</t>
  </si>
  <si>
    <t>Guest register new account in the customer and photographer app.</t>
  </si>
  <si>
    <t>Guest login the system</t>
  </si>
  <si>
    <t>Login the system</t>
  </si>
  <si>
    <t>Guest login the system successfully.</t>
  </si>
  <si>
    <t>1. "Tên đăng nhập" field: enter "ngocmy96"
2. "Mật khẩu" field: enter "Ngocmy96"
3. Press button "Đăng nhập".</t>
  </si>
  <si>
    <t>The system shows main screen.</t>
  </si>
  <si>
    <t>"Tên đăng nhập" is incorrect.</t>
  </si>
  <si>
    <t>1. "Tên đăng nhập" field: enter "ngocmy9123"
2. "Mật khẩu" field: enter "Ngocmy96"
3. Press button "Đăng nhập".</t>
  </si>
  <si>
    <t xml:space="preserve">System shows error message: "Thông tin đăng nhập không chính xác" </t>
  </si>
  <si>
    <t>"Mật khẩu" is incorrect.</t>
  </si>
  <si>
    <t>1. "Tên đăng nhập" field: enter "ngocmy9123"
2. "Mật khẩu" field: enter "Test1235"
3. Press button "Đăng nhập".</t>
  </si>
  <si>
    <t>"Tên đăng nhập" is empty.</t>
  </si>
  <si>
    <t>26/10/2020</t>
  </si>
  <si>
    <t>Team member</t>
  </si>
  <si>
    <t>Register</t>
  </si>
  <si>
    <t>1. "Tên đăng nhập" field: no input.
2. "Mật khẩu" field: enter "Ngocmy96"
3. Press button "Đăng nhập".</t>
  </si>
  <si>
    <t xml:space="preserve">System shows error message: "Vui lòng nhập thông tin." </t>
  </si>
  <si>
    <t>"Mật khẩu" is empty.</t>
  </si>
  <si>
    <t>1. "Tên đăng nhập" field: enter "ngocmy96"
2. "Mật khẩu" field: No input.
3. Press button "Đăng nhập".</t>
  </si>
  <si>
    <t>Forgot password</t>
  </si>
  <si>
    <t>The guest is forgot password</t>
  </si>
  <si>
    <t>1. Guest click "Quên mật khẩu" button.
2. "Mật khẩu mới" field: enter "Test892020".
3. "Xác nhận mật khẩu" field: enter "Test892020".
4. Press "Xác nhận" button. 
5.The system send message to the email.
6.The guest check and confirm.</t>
  </si>
  <si>
    <t>The system shows error message: "Đổi mật khẩu thành công.</t>
  </si>
  <si>
    <t>The guest register the system</t>
  </si>
  <si>
    <t>The guest login the system</t>
  </si>
  <si>
    <t>Guest register new account in the 
customer and photographer app.</t>
  </si>
  <si>
    <t>Guest forgot password</t>
  </si>
  <si>
    <t>The guest forgot password to login the system.</t>
  </si>
  <si>
    <t>Change password</t>
  </si>
  <si>
    <t>Update profile</t>
  </si>
  <si>
    <t>Authenticated user want to update profile</t>
  </si>
  <si>
    <t>Update profile successfully.</t>
  </si>
  <si>
    <t>1. The customer click "Đăng ký" button.
2. In "Họ và tên" field: enter "Trương Ngọc Mỹ
3. In "Tên đăng nhập" filed: enter "ngocmy96".
4. In "Mật khẩu" field: enter "Ngocmy1234".
5. In "Xác nhận mật khẩu" filed: enter"Ngocmy12345".
6. In "Số điện thoại" filed: enter "0906969071".
7. In "Email" filed: enter "truongngocmy080496gmail.com"
8. Press button "Đăng ký"</t>
  </si>
  <si>
    <t>System shows error message: "Cập nhật thành công".</t>
  </si>
  <si>
    <t>"Họ và tên" is empty.</t>
  </si>
  <si>
    <t>1  Press on "Tài khoản" tab.
2. Press on "Thông tin cá nhân" button.
3. Press on "Thay đổi" button.
4. "Avatar" change  image.
5. "Họ và tên" field: enter "Nguyễn An"
6. "Địa chỉ" field: enter "Nguyễn Thái Sơn, p.5, Gò Vấp, TP.HCM".
7. "Số điện thoại" field: enter "0906969078".
8. "Email" field: enter "mytnse62050@fpt.edu.vn".
9. Press on "Cập nhật" button.</t>
  </si>
  <si>
    <t>System shows error message: "Thông tin này là bắt buộc".</t>
  </si>
  <si>
    <t>"Số điện thoại" is empty.</t>
  </si>
  <si>
    <t>1.  Press on "Tài khoản" tab.
2. Press on "Thông tin cá nhân" button.
3. Press on "Thay đổi" button.
4. "Avatar" change  image.
5. "Họ và tên" field: no input.
6. "Địa chỉ" field: enter "Nguyễn Thái Sơn, p.5, Gò Vấp, TP.HCM".
7. "Số điện thoại" field: enter "0906969078".
8. "Email" field: enter "mytnse62050@fpt.edu.vn".
9. Press on "Cập nhật" button.</t>
  </si>
  <si>
    <t>1.  Press on "Tài khoản" tab.
2. Press on "Thông tin cá nhân" button.
3. Press on "Thay đổi" button.
4. "Avatar" change  image.
5. "Họ và tên" field: enter "Nguyễn An"
6. "Địa chỉ" field: enter "Nguyễn Thái Sơn, p.5, Gò Vấp, TP.HCM".
7. "Số điện thoại" field: no input.
8. "Email" field: enter "mytnse62050@fpt.edu.vn".
9. Press on "Cập nhật" button.</t>
  </si>
  <si>
    <t>"Email" is empty</t>
  </si>
  <si>
    <t>1.  Press on "Tài khoản" tab.
2. Press on "Thông tin cá nhân" button.
3. Press on "Thay đổi" button.
4. "Avatar" change  image.
5. "Họ và tên" field: enter "Nguyễn An"
6. "Địa chỉ" field: enter "Nguyễn Thái Sơn, p.5, Gò Vấp, TP.HCM".
7. "Số điện thoại" field: enter "0906969078".
8. "Email" field: no input.
9. Press on "Cập nhật" button.</t>
  </si>
  <si>
    <t>"Email" is invalid</t>
  </si>
  <si>
    <t>1.  Press on "Tài khoản" tab.
2. Press on "Thông tin cá nhân" button.
3. Press on "Thay đổi" button.
4. "Avatar" change  image.
5. "Họ và tên" field: enter "Nguyễn An"
6. "Địa chỉ" field: enter "Nguyễn Thái Sơn, p.5, Gò Vấp, TP.HCM".
7. "Số điện thoại" field: enter "0906969078".
8. "Email" field: enter "truongngocmy080589gmail.com".
9. Press on "Cập nhật" button.</t>
  </si>
  <si>
    <t>System shows error message: “Email mail này không hợp lệ. Vui lòng nhập email khác."</t>
  </si>
  <si>
    <t>Authencated want to change password.</t>
  </si>
  <si>
    <t>System shows error message: "Thay đổi mật khẩu thành công"</t>
  </si>
  <si>
    <t>1. Press on "Tài khoản" tab.
2. Press on "Thay đổi mật khẩu" button.
3. "Mật khẩu hiện tại" field: enter "Ngocmy1234".
3. "Mật khẩu mới" field: enter "Test1232020".
4. "Xác nhận mật khẩu" field: enter "Test1232020"
5. Press on "Xác nhận" button.</t>
  </si>
  <si>
    <t>“Mật khẩu hiện tại” is empty</t>
  </si>
  <si>
    <t>1. Press on "Tài khoản" tab.
2. Press on "Thay đổi mật khẩu" button.
3. "Mật khẩu hiện tại" field: no input.
3. "Mật khẩu mới" field: enter "Test1232020".
4. "Xác nhận mật khẩu" field: enter "Test1232020"
5. Press on "Xác nhận" button.</t>
  </si>
  <si>
    <t>"Mật khẩu hiện tại" is invalid.</t>
  </si>
  <si>
    <t>System shows error message: "Mật khẩu hiện tại không đúng. Vui lòng nhập lại".</t>
  </si>
  <si>
    <t>1. Press on "Tài khoản" tab.
2. Press on "Thay đổi mật khẩu" button.
3. "Mật khẩu hiện tại" field: enter "Ngocmy12899".
3. "Mật khẩu mới" field: enter "Test1232020".
4. "Xác nhận mật khẩu" field: enter "Test1232020"
5. Press on "Xác nhận" button.</t>
  </si>
  <si>
    <t>New password and confirm password do not match.</t>
  </si>
  <si>
    <t>System shows error message: "Mật khẩu nhập lại chưa chính xác".</t>
  </si>
  <si>
    <t>New password is empty.</t>
  </si>
  <si>
    <t>1. Press on "Tài khoản" tab.
2. Press on "Thay đổi mật khẩu" button.
3. "Mật khẩu hiện tại" field: enter "Ngocmy1234".
3. "Mật khẩu mới" field: enter "Test1232020".
4. "Xác nhận mật khẩu" field: enter "Test1232022"
5. Press on "Xác nhận" button.</t>
  </si>
  <si>
    <t>1. Press on "Tài khoản" tab.
2. Press on "Thay đổi mật khẩu" button.
3."Mật khẩu hiện tại" field: enter "Ngocmy1234".
3. "Mật khẩu mới" field: no input
4. "Xác nhận mật khẩu" field: enter "Test1232022"
5. Press on "Xác nhận" button.</t>
  </si>
  <si>
    <t>1. Press on "Tài khoản" tab.
2. Press on "Thay đổi mật khẩu" button.
3."Mật khẩu hiện tại" field: enter "Ngocmy1234".
3. "Mật khẩu mới" field: enter "Test1232020".
4. "Xác nhận mật khẩu" field: no input.
5. Press on "Xác nhận" button.</t>
  </si>
  <si>
    <t>"Xác nhận mật khẩu" is empty.</t>
  </si>
  <si>
    <t xml:space="preserve">The authenticated user want to update profile. </t>
  </si>
  <si>
    <t>The authenticated user want to change password.</t>
  </si>
  <si>
    <t>Search</t>
  </si>
  <si>
    <t>The customer find to the photographer.</t>
  </si>
  <si>
    <t xml:space="preserve">Find photographer by location </t>
  </si>
  <si>
    <t>The customer find photographer successfully.</t>
  </si>
  <si>
    <t>1. Press on " Tìm kiếm" button.
2.The system shows current position on map and photographers around.
3. "Tìm kiếm" field: enter "Quận 1, tp.hcm".
4. Press on "Tìm kiếm" button.</t>
  </si>
  <si>
    <t xml:space="preserve"> The system shows the photographers in "Quận 1, tp.hcm".</t>
  </si>
  <si>
    <t>The customer find photographer failed.</t>
  </si>
  <si>
    <t>1. Press on " Tìm kiếm" button.
2.The system shows current position on map and photographers around.
3. "Tìm kiếm" field: enter "Đà Lạt".
4. Press on "Tìm kiếm" button.</t>
  </si>
  <si>
    <t xml:space="preserve"> The system shows error message: "Không có photographer nào quanh đây".</t>
  </si>
  <si>
    <t>Find photographer by name</t>
  </si>
  <si>
    <t>The customer find photographer by name.</t>
  </si>
  <si>
    <t>The system shows list all photographer name is "Cao Tiến".</t>
  </si>
  <si>
    <t>The customer find name does not exist.</t>
  </si>
  <si>
    <t>1. Press on "Tìm kiếm" sympol button.
2. "Tìm kiếm" field: enter "Cao Tiến" 
3. Press on "Tìm kiếm" button.</t>
  </si>
  <si>
    <t>1. Press on "Tìm kiếm" sympol button.
2. "Tìm kiếm" field: enter "@hz" 
3. Press on "Tìm kiếm" button.</t>
  </si>
  <si>
    <t>The system shows error message: "Tên này không tồn tại"</t>
  </si>
  <si>
    <t>Search photographer by location</t>
  </si>
  <si>
    <t>Search photographer by name</t>
  </si>
  <si>
    <t>Search Photographer</t>
  </si>
  <si>
    <t>The customer find the photographer 
by location.</t>
  </si>
  <si>
    <t>The customer find the photographer 
by name.</t>
  </si>
  <si>
    <t>Book photographer</t>
  </si>
  <si>
    <t>The customer create the request to the photographers.</t>
  </si>
  <si>
    <t>Make request successfully</t>
  </si>
  <si>
    <t>Make request</t>
  </si>
  <si>
    <t>1. Press on "Cao Tiến" photographer.
2. Press on "Gói chụp một người" button.
3. Press on "Tiếp tục" button.
4. The system shows "Đặt lịch với Cao Tiến" page.
5. Choose "Thời giạn chụp": "25/11/2020". "Thời gian bắt đầu": "08:00"
6. Choose "Thời gian nhận": 01/12/2020".
7. "Địa điểm" : "Phố đi bộ Bùi Viện, q.1, tp.hcm".
8. Press on "Đặt dịch vụ" button.</t>
  </si>
  <si>
    <t>The system shows error message: "Gửi yêu cầu thành công".</t>
  </si>
  <si>
    <t>"Thời gian chụp" is empty</t>
  </si>
  <si>
    <t>1. Press on "Cao Tiến" photographer.
2. Press on "Gói chụp một người" button.
3. Press on "Tiếp tục" button.
4. The system shows "Đặt lịch với Cao Tiến" page.
5. Choose "Thời giạn chụp": no select.
6. Choose "Thời gian nhận": 01/12/2020".
7. "Địa điểm" : "Phố đi bộ Bùi Viện, q.1, tp.hcm".
8. Press on "Đặt dịch vụ" button.</t>
  </si>
  <si>
    <t>The system shows red line: "Thông tin này là bắt buộc".</t>
  </si>
  <si>
    <t>"Thời gian nhận" is empty</t>
  </si>
  <si>
    <t>1. Press on "Cao Tiến" photographer.
2. Press on "Gói chụp một người" button.
3. Press on "Tiếp tục" button.
4. The system shows "Đặt lịch với Cao Tiến" page.
5. Choose "Thời giạn chụp": "25/11/2020". "Thời gian bắt đầu": "08:00"
6. Choose "Thời gian nhận": no select.
7. "Địa điểm" : "Phố đi bộ Bùi Viện, q.1, tp.hcm".
8. Press on "Đặt dịch vụ" button.</t>
  </si>
  <si>
    <t>"Địa điểm" is empty.</t>
  </si>
  <si>
    <t>1. Press on "Cao Tiến" photographer.
2. Press on "Gói chụp một người" button.
3. Press on "Tiếp tục" button.
4. The system shows "Đặt lịch với Cao Tiến" page.
5. Choose "Thời giạn chụp": "25/11/2020". "Thời gian bắt đầu": "08:00"
6. Choose "Thời gian nhận": 01/12/2020".
7. "Địa điểm" : no select.
8. Press on "Đặt dịch vụ" button.</t>
  </si>
  <si>
    <t>Remove requets</t>
  </si>
  <si>
    <t>1. Press on "Hoạt động" tab.
2. Press on "Chụp ảnh với Cao Tiến" with status "Chờ xác nhận".
3. Press on "Hủy" button.</t>
  </si>
  <si>
    <t>The system shows error message: "Hủy yêu cầu thành công".</t>
  </si>
  <si>
    <t>Remove request with status "Chờ xác nhận".</t>
  </si>
  <si>
    <t>Remove request with status "Sắp diễn ra".</t>
  </si>
  <si>
    <t>1. Press on "Hoạt động" tab.
2. Press on "Chụp ảnh với Quang Huy" with status "Sắp diễn ra".
3. Press on "Hủy" button.
4. "Lý do" field: enter "Ngày hôm đó tôi có việc đột xuất không thể chụp được."</t>
  </si>
  <si>
    <t>Edit request</t>
  </si>
  <si>
    <t>Edit request succsessfully.</t>
  </si>
  <si>
    <t>1. Press on "Hoạt động" Tab.
2. Press on "Chụp ảnh với Cao Tiến" with status "Chờ xác nhận".
3. Press on "Chỉnh sửa" button.
4. Choose "Ngày chụp ảnh": 30/11/2020.
5. Press on "Xác nhận" button.</t>
  </si>
  <si>
    <t>Review photographer</t>
  </si>
  <si>
    <t>The customer review photographer after the photographer finish the request.</t>
  </si>
  <si>
    <t>The customer write comment to the photographer.</t>
  </si>
  <si>
    <t>1. Press on "Hoạt động" tab.
2. Press on "Chụp ảnh với Cao Tiến" with status "Hoàn thành".
3. Press on "Đánh giá" button.
4. "Bình luận" filed: enter "Dịch vụ tốt, photographer nhiệt tình, giúp tạo nhiều kiểu ảnh đẹp."
5. Press on "Xác nhận" button.</t>
  </si>
  <si>
    <t>The system shows error message: "Gửi đánh giá thành công".
The system shows comment in the profile page the photographer.</t>
  </si>
  <si>
    <t>Trần Thiên Thảo</t>
  </si>
  <si>
    <t>1. Press on "Hoạt động" tab.
2. Press on "Chụp ảnh với Cao Tiến" with status "Hoàn thành".
3. Press on "Đánh giá" button.
4. Press on 5 star rating.
4. "Bình luận" filed: enter "Dịch vụ tốt, photographer nhiệt tình, giúp tạo nhiều kiểu ảnh đẹp."
5. Press on "Xác nhận" button.</t>
  </si>
  <si>
    <t>The customer rate star to the photographer.</t>
  </si>
  <si>
    <t xml:space="preserve">Change status </t>
  </si>
  <si>
    <t>The photogrspher change status of the request of the customers</t>
  </si>
  <si>
    <t>Accept request</t>
  </si>
  <si>
    <t>The photographer accept the request of the customer.</t>
  </si>
  <si>
    <t>1. Press on "Đang chờ" tab.
2. Press on " Chụp ảnh một người" tab.
3. The system shows "Chụp ảnh một người" detail.
4. Press on "Đồng ý" button.</t>
  </si>
  <si>
    <t xml:space="preserve">The system change request status is "Sắp diễn ra".
</t>
  </si>
  <si>
    <t>The photographer accept the request of the customer in the "Đang chờ " tab.</t>
  </si>
  <si>
    <t>1. Press on "Đang chờ" tab.
2. Press on " Chụp ảnh cưới" tab.
3. Drag left
4. Press on "Đồng ý" button.</t>
  </si>
  <si>
    <t>Decline request</t>
  </si>
  <si>
    <t>Remove request</t>
  </si>
  <si>
    <t>The customer create requets to the 
photographer.</t>
  </si>
  <si>
    <t>The customer cancel requets to the 
photographer.</t>
  </si>
  <si>
    <t>The customer edit requets to the 
photographer.</t>
  </si>
  <si>
    <t>Review service</t>
  </si>
  <si>
    <t>The customer review the photographer after the photographer finish.</t>
  </si>
  <si>
    <t>The system send notification to the customer: "Yêu cầu của bạn đã bị từ chối".</t>
  </si>
  <si>
    <t>1. Press on "Đang chờ" tab.
2. Press on " Chụp ảnh" tab.
3. The system shows "Chụp ảnh" detail.
4. Press on "Từ chối" button.</t>
  </si>
  <si>
    <t>The photographer decline the request of the customer.</t>
  </si>
  <si>
    <t>The photographer decline the request of the customer in the "Đang chờ" tab.</t>
  </si>
  <si>
    <t>1. Press on "Đang chờ" tab.
2. Press on " Chụp ảnh" tab.
3. Drag left
4. Press on "Từ chối" button.</t>
  </si>
  <si>
    <t>"Hậu kỳ" status</t>
  </si>
  <si>
    <t>The photographer change "Sắp diễn ra" status to "Hậu kỳ" status when the photographer edit picture.</t>
  </si>
  <si>
    <t xml:space="preserve">1. Press on "Đang tiến hành" tab.
2. Press on "Gói 1 người chụp" with status "Sắp diễn ra".
3. Click "Hậu kỳ" button.
</t>
  </si>
  <si>
    <t xml:space="preserve">The system change request status is "Hậu kỳ".
</t>
  </si>
  <si>
    <t>"Hoàn thành" status</t>
  </si>
  <si>
    <t>The photographer change "Hậu kỳ" status to "Hoàn thành" status when the photographer finish.</t>
  </si>
  <si>
    <t>1. Press on "Đang tiến hành" tab.
2. Press on "Gói 1 người chụp" with status "Hậu kỳ".
3. Click "Hoàn thành" button.</t>
  </si>
  <si>
    <t>The system change request status is "Hoàn thành".</t>
  </si>
  <si>
    <t>The photographer accept request of 
the customer.</t>
  </si>
  <si>
    <t>The photographer decline request of 
the customer.</t>
  </si>
  <si>
    <t>The photographer change status request of  the customer to "Hậu kỳ" when the photographer edit picture.</t>
  </si>
  <si>
    <t>The photographer change status 
request of  the customer to "Hoàn thành" when the photographer finish.</t>
  </si>
  <si>
    <t>Change Status</t>
  </si>
  <si>
    <t>Manage service</t>
  </si>
  <si>
    <t>The photographer can manage service of their.</t>
  </si>
  <si>
    <t>Add service</t>
  </si>
  <si>
    <t>Edit service</t>
  </si>
  <si>
    <t>The photographer adds service successfully.</t>
  </si>
  <si>
    <t>The system shows error message: "Thêm dich vụ thành công".
The system return to "Dịch vụ" and update all service.</t>
  </si>
  <si>
    <t>Bồ Công Đạt</t>
  </si>
  <si>
    <t>"Tên dịch vụ" is empty</t>
  </si>
  <si>
    <t xml:space="preserve">1. Press on "Dịch vụ" tab.
2. Press on "+" button.
3. "Tên dịch vụ" field: enter "Gói chụp ảnh kỷ yếu"
4. "Giá thành dịch vụ" field: enter "14000000đ".
5. "Thời gian tác nghiệp": enter "8 giờ".
6. "Chi tiết dịch vụ" field: "Thêm dịch vụ" feld: enter "Hỗ trợ trang phục", "Chụp 150 ảnh đã chỉnh sửa".
7. Press on "Xác nhận" button. </t>
  </si>
  <si>
    <t xml:space="preserve">1. Press on "Dịch vụ" tab.
2. Press on "+" button.
3. "Tên dịch vụ" field: no input
4. "Giá thành dịch vụ" field: enter "14000000đ".
5. "Thời gian tác nghiệp": enter "8 giờ".
6. "Chi tiết dịch vụ" field: "Thêm dịch vụ" feld: enter "Hỗ trợ trang phục", "Chụp 150 ảnh đã chỉnh sửa".
7. Press on "Xác nhận" button. </t>
  </si>
  <si>
    <t xml:space="preserve">The system shows red line: "Thông tin này bắt buộc".
</t>
  </si>
  <si>
    <t>The photographer edit service successfully.</t>
  </si>
  <si>
    <t xml:space="preserve">1. Press on "Dịch vụ" tab.
2. Press on "Gói chụp ảnh kỷ yếu".
3. The system shows service detail.
2. Press on "chỉnh sửa" button.
3. "Tên dịch vụ" field: enter "Gói chụp ảnh kỷ yếu"
4. "Giá thành dịch vụ" field: enter "9000000đ".
5. "Thời gian tác nghiệp": enter "6 giờ".
6. "Chi tiết dịch vụ" field: "Thêm dịch vụ" feld: enter "Hỗ trợ trang phục", "Chụp 150 ảnh đã chỉnh sửa".
7. Press on "Xác nhận" button. </t>
  </si>
  <si>
    <t>The system shows error message: "Thay đổi thành công".
The system return to "Dịch vụ" and update service.</t>
  </si>
  <si>
    <t>Update service without price.</t>
  </si>
  <si>
    <t xml:space="preserve">1. Press on "Dịch vụ" tab.
2. Press on "Gói chụp ảnh kỷ yếu".
3. The system shows service detail.
2. Press on "chỉnh sửa" button.
3. "Tên dịch vụ" field: enter "Gói chụp ảnh kỷ yếu"
4. "Giá thành dịch vụ" field: no input.
5. "Thời gian tác nghiệp": enter "6 giờ".
6. "Chi tiết dịch vụ" field: "Thêm dịch vụ" feld: enter "Hỗ trợ trang phục", "Chụp 150 ảnh đã chỉnh sửa".
7. Press on "Xác nhận" button. </t>
  </si>
  <si>
    <t>Bồ Công
Đạt</t>
  </si>
  <si>
    <t>Remove service</t>
  </si>
  <si>
    <t>The photographer remove service successfully.</t>
  </si>
  <si>
    <t xml:space="preserve">1. Press on "Dịch vụ tab.
2. The photographer choose the service they want to delete then click on “Xóa” button.
4. Pop up notification show up “Bạn muốn xóa dịch vụ này”.
5. Press “Có”.
</t>
  </si>
  <si>
    <t xml:space="preserve">System shows notification “Xóa dịch vụ thành công”.
</t>
  </si>
  <si>
    <t>The photographer want to add service.</t>
  </si>
  <si>
    <t>The photographer want to edit service.</t>
  </si>
  <si>
    <t>The photographer want to remove 
service.</t>
  </si>
  <si>
    <t>1. Chrome
2. My SQL
3.Microsoft Edge</t>
  </si>
  <si>
    <t>Manage album</t>
  </si>
  <si>
    <t>The photographer can manage album of their.</t>
  </si>
  <si>
    <t>Add album</t>
  </si>
  <si>
    <t>Edit album</t>
  </si>
  <si>
    <t>Remove album</t>
  </si>
  <si>
    <t>The photographer remove album successfully.</t>
  </si>
  <si>
    <t>1. Press on "Tài khoản" tab.
2. Press on "Album" 
3. Choose album they want to remove. Click "Xóa" button.
4. Pop up notification show up “Bạn muốn xóa dịch vụ này”.
5. Press “Có”.</t>
  </si>
  <si>
    <t xml:space="preserve">System shows notification “Xóa album thành công”.
</t>
  </si>
  <si>
    <t>Đào Sỹ Trung Kiên</t>
  </si>
  <si>
    <t>The photographer adds album successfully.</t>
  </si>
  <si>
    <t xml:space="preserve">1. Press on "Tài khoản" tab.
2. Press on "Album" 
3. Press on "+" button.
4. "Tên album" field: enter "Đồng xanh"
5. "Ngày chụp" field: enter "20/10/2020".
6. "Category" field: choose "Phong cảnh"
7. Press on "+" button to add picture.
8. Press on "Thêm album". button.
</t>
  </si>
  <si>
    <t>The system shows nontification: "Thêm album thành công"
The system update album to the detail photographer in the customer app.</t>
  </si>
  <si>
    <t>"Tên album" is empty</t>
  </si>
  <si>
    <t xml:space="preserve">1. Press on "Tài khoản" tab.
2. Press on "Album" 
3. Press on "+" button.
4. "Tên album" field: No input
5. "Ngày chụp" field: enter "20/10/2020".
6. "Category" field: choose "Phong cảnh"
7. Press on "+" button to add picture.
8. Press on "Thêm album". button.
</t>
  </si>
  <si>
    <t>The system shows red line: "Thông tin này là bắt buộc."</t>
  </si>
  <si>
    <t>The photographer edit album successfully.</t>
  </si>
  <si>
    <t>The system shows nontification: "Chỉnh sửa album thành công"
The system update album to the detail photographer in the customer app.</t>
  </si>
  <si>
    <t>"Category" is empty</t>
  </si>
  <si>
    <t xml:space="preserve">1. Press on "Tài khoản" tab.
2. Press on "Album" 
3. Choose album "Đà Lạt" 
4. Press on "Chỉnh sửa" button.
5. "Tên album" field: enter "Lâm Đồng"
6. "Ngày chụp" field: enter "20/10/2020".
7. "Category" field: choose "Phong cảnh"
8. Press on "+" button to add picture.
9. Press on "Chỉnh sửa". button.
</t>
  </si>
  <si>
    <t xml:space="preserve">1. Press on "Tài khoản" tab.
2. Press on "Album" 
3. Choose album "Đà Lạt" 
4. Press on "Chỉnh sửa" button.
5. "Tên album" field: enter "Lâm Đồng"
6. "Ngày chụp" field: enter "20/10/2020".
7. "Category" field: no select
8. Press on "+" button to add picture.
9. Press on "Chỉnh sửa". button.
</t>
  </si>
  <si>
    <t>Đào Sỹ 
Trung Kiên</t>
  </si>
  <si>
    <t>The photographer want to add album.</t>
  </si>
  <si>
    <t>The photographer want to edit album.</t>
  </si>
  <si>
    <t>The photographer want to remove 
album.</t>
  </si>
  <si>
    <t>Manage Album</t>
  </si>
  <si>
    <t>Manage category</t>
  </si>
  <si>
    <t>Admin can manage the category.</t>
  </si>
  <si>
    <t>Remove category</t>
  </si>
  <si>
    <t>Admin remove category successfully.</t>
  </si>
  <si>
    <t>1. Press on "Category" tab. 
2. Choose the category they want to remove. Click "Xóa" button.
4. Pop up notification show up “Bạn muốn xóa category này”.
5. Press “Có”.</t>
  </si>
  <si>
    <t>System shows notification “Xóa category thành công”.
System update all category of application.</t>
  </si>
  <si>
    <t>"Tên category" is empty</t>
  </si>
  <si>
    <t>Admin edit category successfully.</t>
  </si>
  <si>
    <t xml:space="preserve">1. Press on "Category" tab.
2. Choose "Đồng xanh" category.  
3. Press on "Chỉnh sửa" button.
5. "Tên category" field: enter "Phong cảnh"
9. Press on "Chỉnh sửa". button.
</t>
  </si>
  <si>
    <t>The system shows nontification: "Chỉnh sửa category thành công"
The system update the category all application.</t>
  </si>
  <si>
    <t xml:space="preserve">1. Press on "Category" tab.
2. Press on "+" button.
3. "Tên category" field: No input
4. Press on "Xác nhận" button.
</t>
  </si>
  <si>
    <t xml:space="preserve">1. Press on "Category" tab.
2. Press on "+" button.
3. "Tên category" field: enter "Cosplay"
4. Press on "Xác nhận" button.
</t>
  </si>
  <si>
    <t xml:space="preserve">The system shows nontification: "Thêm category thành công"
The system update the category to the application. </t>
  </si>
  <si>
    <t>Add category</t>
  </si>
  <si>
    <t>Edit category</t>
  </si>
  <si>
    <t>Admin want to add new category.</t>
  </si>
  <si>
    <t>Admin want to edit category.</t>
  </si>
  <si>
    <t>Admin want to remove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</si>
</sst>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24">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0"/>
      <color indexed="9"/>
      <name val="Tahoma"/>
      <family val="2"/>
    </font>
    <font>
      <b/>
      <sz val="10"/>
      <color indexed="12"/>
      <name val="Tahoma"/>
      <family val="2"/>
    </font>
    <font>
      <sz val="11"/>
      <name val="ＭＳ Ｐゴシック"/>
      <charset val="128"/>
    </font>
    <font>
      <b/>
      <i/>
      <sz val="10"/>
      <name val="Tahoma"/>
      <family val="2"/>
    </font>
    <font>
      <u/>
      <sz val="11"/>
      <color indexed="12"/>
      <name val="Tahoma"/>
      <family val="2"/>
    </font>
    <font>
      <sz val="10"/>
      <color theme="1"/>
      <name val="Tahoma"/>
      <family val="2"/>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6" tint="-0.249977111117893"/>
        <bgColor indexed="32"/>
      </patternFill>
    </fill>
  </fills>
  <borders count="39">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64"/>
      </left>
      <right style="thin">
        <color indexed="64"/>
      </right>
      <top style="thin">
        <color indexed="8"/>
      </top>
      <bottom style="thin">
        <color indexed="8"/>
      </bottom>
      <diagonal/>
    </border>
    <border>
      <left style="thin">
        <color indexed="8"/>
      </left>
      <right style="thin">
        <color indexed="64"/>
      </right>
      <top style="thin">
        <color indexed="8"/>
      </top>
      <bottom style="thin">
        <color indexed="8"/>
      </bottom>
      <diagonal/>
    </border>
  </borders>
  <cellStyleXfs count="5">
    <xf numFmtId="0" fontId="0" fillId="0" borderId="0"/>
    <xf numFmtId="0" fontId="14" fillId="0" borderId="0" applyNumberFormat="0" applyFill="0" applyBorder="0" applyAlignment="0" applyProtection="0"/>
    <xf numFmtId="0" fontId="20" fillId="0" borderId="0"/>
    <xf numFmtId="0" fontId="20" fillId="0" borderId="0"/>
    <xf numFmtId="0" fontId="1" fillId="0" borderId="0"/>
  </cellStyleXfs>
  <cellXfs count="159">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7" fillId="0" borderId="0" xfId="0" applyFont="1" applyAlignment="1">
      <alignment horizontal="left" indent="1"/>
    </xf>
    <xf numFmtId="0" fontId="2" fillId="2" borderId="0" xfId="0" applyFont="1" applyFill="1"/>
    <xf numFmtId="0" fontId="6" fillId="2" borderId="1" xfId="0" applyFont="1" applyFill="1" applyBorder="1" applyAlignment="1">
      <alignment horizontal="left"/>
    </xf>
    <xf numFmtId="0" fontId="2" fillId="0" borderId="2" xfId="0" applyFont="1" applyBorder="1" applyAlignment="1"/>
    <xf numFmtId="0" fontId="6" fillId="2" borderId="1" xfId="0" applyFont="1" applyFill="1" applyBorder="1" applyAlignment="1">
      <alignment horizontal="left" vertical="center"/>
    </xf>
    <xf numFmtId="0" fontId="7" fillId="0" borderId="2" xfId="0" applyFont="1" applyBorder="1" applyAlignment="1">
      <alignment horizontal="left" indent="1"/>
    </xf>
    <xf numFmtId="0" fontId="6" fillId="2" borderId="0" xfId="0" applyFont="1" applyFill="1" applyBorder="1"/>
    <xf numFmtId="0" fontId="7" fillId="0" borderId="0" xfId="0" applyFont="1" applyBorder="1" applyAlignment="1">
      <alignment horizontal="left"/>
    </xf>
    <xf numFmtId="0" fontId="2" fillId="0" borderId="0" xfId="0" applyFont="1" applyBorder="1" applyAlignment="1"/>
    <xf numFmtId="0" fontId="6" fillId="2" borderId="0" xfId="0" applyFont="1" applyFill="1" applyBorder="1" applyAlignment="1">
      <alignment horizontal="left" indent="1"/>
    </xf>
    <xf numFmtId="0" fontId="7"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6" fillId="0" borderId="0" xfId="0" applyFont="1" applyAlignment="1">
      <alignment horizontal="left"/>
    </xf>
    <xf numFmtId="0" fontId="2" fillId="0" borderId="0" xfId="0" applyFont="1" applyAlignment="1">
      <alignment vertical="center"/>
    </xf>
    <xf numFmtId="164" fontId="8" fillId="3" borderId="3" xfId="0" applyNumberFormat="1" applyFont="1" applyFill="1" applyBorder="1" applyAlignment="1">
      <alignment horizontal="center" vertical="center"/>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2" fillId="0" borderId="0" xfId="0" applyFont="1" applyAlignment="1">
      <alignment vertical="top"/>
    </xf>
    <xf numFmtId="0" fontId="7" fillId="0" borderId="6" xfId="0" applyFont="1" applyBorder="1" applyAlignment="1">
      <alignment vertical="top" wrapText="1"/>
    </xf>
    <xf numFmtId="49" fontId="2" fillId="0" borderId="7" xfId="0" applyNumberFormat="1" applyFont="1" applyBorder="1" applyAlignment="1">
      <alignment vertical="top"/>
    </xf>
    <xf numFmtId="0" fontId="2" fillId="0" borderId="7" xfId="0" applyFont="1" applyBorder="1" applyAlignment="1">
      <alignment vertical="top"/>
    </xf>
    <xf numFmtId="15" fontId="2" fillId="0" borderId="7" xfId="0" applyNumberFormat="1" applyFont="1" applyBorder="1" applyAlignment="1">
      <alignment vertical="top"/>
    </xf>
    <xf numFmtId="0" fontId="7" fillId="0" borderId="8" xfId="0" applyFont="1" applyBorder="1" applyAlignment="1">
      <alignment vertical="top" wrapText="1"/>
    </xf>
    <xf numFmtId="164" fontId="2" fillId="0" borderId="6" xfId="0" applyNumberFormat="1" applyFont="1" applyBorder="1" applyAlignment="1">
      <alignment vertical="top"/>
    </xf>
    <xf numFmtId="0" fontId="2" fillId="0" borderId="8" xfId="0" applyFont="1" applyBorder="1" applyAlignment="1">
      <alignment vertical="top"/>
    </xf>
    <xf numFmtId="164" fontId="2" fillId="0" borderId="9" xfId="0" applyNumberFormat="1" applyFont="1" applyBorder="1" applyAlignment="1">
      <alignment vertical="top"/>
    </xf>
    <xf numFmtId="49" fontId="2" fillId="0" borderId="10" xfId="0" applyNumberFormat="1"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5"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2" fillId="2" borderId="0" xfId="0" applyFont="1" applyFill="1" applyAlignment="1">
      <alignment wrapText="1"/>
    </xf>
    <xf numFmtId="1" fontId="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3" fillId="2" borderId="0" xfId="0" applyFont="1" applyFill="1" applyAlignment="1">
      <alignment horizontal="center"/>
    </xf>
    <xf numFmtId="1" fontId="8" fillId="4" borderId="3" xfId="0" applyNumberFormat="1" applyFont="1" applyFill="1" applyBorder="1" applyAlignment="1">
      <alignment horizontal="center" vertical="center"/>
    </xf>
    <xf numFmtId="0" fontId="8" fillId="4" borderId="4" xfId="0" applyFont="1" applyFill="1" applyBorder="1" applyAlignment="1">
      <alignment horizontal="center" vertical="center"/>
    </xf>
    <xf numFmtId="0" fontId="8" fillId="4" borderId="12" xfId="0" applyFont="1" applyFill="1" applyBorder="1" applyAlignment="1">
      <alignment horizontal="center" vertical="center"/>
    </xf>
    <xf numFmtId="0" fontId="8" fillId="4" borderId="5" xfId="0" applyFont="1" applyFill="1" applyBorder="1" applyAlignment="1">
      <alignment horizontal="center" vertical="center"/>
    </xf>
    <xf numFmtId="1" fontId="2" fillId="2" borderId="6" xfId="0" applyNumberFormat="1" applyFont="1" applyFill="1" applyBorder="1" applyAlignment="1">
      <alignment vertical="center"/>
    </xf>
    <xf numFmtId="49" fontId="2" fillId="2" borderId="7" xfId="0" applyNumberFormat="1" applyFont="1" applyFill="1" applyBorder="1" applyAlignment="1">
      <alignment horizontal="left" vertical="center"/>
    </xf>
    <xf numFmtId="0" fontId="2" fillId="2" borderId="8" xfId="0" applyFont="1" applyFill="1" applyBorder="1" applyAlignment="1">
      <alignment horizontal="left" vertical="center"/>
    </xf>
    <xf numFmtId="0" fontId="2" fillId="2" borderId="7" xfId="0" applyFont="1" applyFill="1" applyBorder="1" applyAlignment="1">
      <alignment horizontal="left" vertical="center"/>
    </xf>
    <xf numFmtId="1" fontId="2" fillId="2" borderId="9" xfId="0" applyNumberFormat="1" applyFont="1" applyFill="1" applyBorder="1" applyAlignment="1">
      <alignment vertical="center"/>
    </xf>
    <xf numFmtId="49" fontId="2" fillId="2" borderId="10" xfId="0" applyNumberFormat="1" applyFont="1" applyFill="1" applyBorder="1" applyAlignment="1">
      <alignment horizontal="left" vertical="center"/>
    </xf>
    <xf numFmtId="0" fontId="2" fillId="2" borderId="10" xfId="0" applyFont="1" applyFill="1" applyBorder="1" applyAlignment="1">
      <alignment horizontal="left" vertical="center"/>
    </xf>
    <xf numFmtId="0" fontId="2" fillId="2" borderId="11" xfId="0" applyFont="1" applyFill="1" applyBorder="1" applyAlignment="1">
      <alignment horizontal="left" vertical="center"/>
    </xf>
    <xf numFmtId="0" fontId="2" fillId="2" borderId="0" xfId="0" applyFont="1" applyFill="1" applyAlignment="1"/>
    <xf numFmtId="0" fontId="15" fillId="2" borderId="0" xfId="0" applyFont="1" applyFill="1"/>
    <xf numFmtId="0" fontId="15" fillId="2" borderId="0" xfId="0" applyFont="1" applyFill="1" applyAlignment="1">
      <alignment wrapText="1"/>
    </xf>
    <xf numFmtId="0" fontId="16" fillId="2" borderId="0" xfId="0" applyFont="1" applyFill="1" applyAlignment="1"/>
    <xf numFmtId="0" fontId="2" fillId="2" borderId="0" xfId="0" applyFont="1" applyFill="1" applyAlignment="1" applyProtection="1">
      <alignment wrapText="1"/>
    </xf>
    <xf numFmtId="0" fontId="2" fillId="2" borderId="0" xfId="0" applyFont="1" applyFill="1" applyBorder="1" applyAlignment="1">
      <alignment horizontal="center" wrapText="1"/>
    </xf>
    <xf numFmtId="0" fontId="15" fillId="2" borderId="0" xfId="0" applyFont="1" applyFill="1" applyBorder="1" applyAlignment="1">
      <alignment horizontal="center" wrapText="1"/>
    </xf>
    <xf numFmtId="0" fontId="16" fillId="2" borderId="0" xfId="0" applyFont="1" applyFill="1" applyBorder="1" applyAlignment="1">
      <alignment horizontal="center" wrapText="1"/>
    </xf>
    <xf numFmtId="0" fontId="12" fillId="2" borderId="0" xfId="3" applyFont="1" applyFill="1" applyBorder="1" applyAlignment="1">
      <alignment horizontal="center" vertical="center" wrapText="1"/>
    </xf>
    <xf numFmtId="0" fontId="13" fillId="5" borderId="13" xfId="3" applyFont="1" applyFill="1" applyBorder="1" applyAlignment="1">
      <alignment horizontal="left" vertical="center"/>
    </xf>
    <xf numFmtId="0" fontId="13" fillId="5" borderId="14" xfId="3" applyFont="1" applyFill="1" applyBorder="1" applyAlignment="1">
      <alignment horizontal="left" vertical="center"/>
    </xf>
    <xf numFmtId="0" fontId="13" fillId="5" borderId="2" xfId="3" applyFont="1" applyFill="1" applyBorder="1" applyAlignment="1">
      <alignment horizontal="left" vertical="center"/>
    </xf>
    <xf numFmtId="0" fontId="12" fillId="2" borderId="0" xfId="3" applyFont="1" applyFill="1" applyBorder="1" applyAlignment="1">
      <alignment horizontal="left" vertical="center"/>
    </xf>
    <xf numFmtId="0" fontId="2" fillId="2" borderId="1" xfId="3" applyFont="1" applyFill="1" applyBorder="1" applyAlignment="1">
      <alignment vertical="top" wrapText="1"/>
    </xf>
    <xf numFmtId="0" fontId="2" fillId="2" borderId="1" xfId="0" applyFont="1" applyFill="1" applyBorder="1" applyAlignment="1">
      <alignment vertical="top" wrapText="1"/>
    </xf>
    <xf numFmtId="0" fontId="15" fillId="2" borderId="0" xfId="0" applyFont="1" applyFill="1" applyBorder="1" applyAlignment="1">
      <alignment vertical="top" wrapText="1"/>
    </xf>
    <xf numFmtId="0" fontId="16" fillId="2" borderId="1" xfId="0" applyFont="1" applyFill="1" applyBorder="1" applyAlignment="1">
      <alignment horizontal="left" vertical="top" wrapText="1"/>
    </xf>
    <xf numFmtId="0" fontId="2" fillId="2" borderId="1" xfId="0" applyFont="1" applyFill="1" applyBorder="1" applyAlignment="1"/>
    <xf numFmtId="0" fontId="2" fillId="2" borderId="1" xfId="0" applyFont="1" applyFill="1" applyBorder="1"/>
    <xf numFmtId="0" fontId="15" fillId="2" borderId="0" xfId="0" applyFont="1" applyFill="1" applyBorder="1"/>
    <xf numFmtId="0" fontId="13" fillId="2" borderId="0" xfId="2" applyFont="1" applyFill="1" applyBorder="1"/>
    <xf numFmtId="0" fontId="2" fillId="2" borderId="0" xfId="2" applyFont="1" applyFill="1" applyBorder="1"/>
    <xf numFmtId="164" fontId="2" fillId="2" borderId="0" xfId="2" applyNumberFormat="1" applyFont="1" applyFill="1" applyBorder="1"/>
    <xf numFmtId="0" fontId="6" fillId="2" borderId="2" xfId="0" applyFont="1" applyFill="1" applyBorder="1" applyAlignment="1">
      <alignment horizontal="left"/>
    </xf>
    <xf numFmtId="0" fontId="2" fillId="2" borderId="2" xfId="0" applyFont="1" applyFill="1" applyBorder="1" applyAlignment="1">
      <alignment vertical="top"/>
    </xf>
    <xf numFmtId="0" fontId="6" fillId="2" borderId="1" xfId="0" applyFont="1" applyFill="1" applyBorder="1" applyAlignment="1">
      <alignment vertical="center"/>
    </xf>
    <xf numFmtId="0" fontId="7" fillId="2" borderId="2" xfId="0" applyFont="1" applyFill="1" applyBorder="1" applyAlignment="1">
      <alignment vertical="top"/>
    </xf>
    <xf numFmtId="0" fontId="6" fillId="2" borderId="0" xfId="0" applyFont="1" applyFill="1"/>
    <xf numFmtId="0" fontId="7" fillId="2" borderId="0" xfId="2" applyFont="1" applyFill="1" applyBorder="1"/>
    <xf numFmtId="0" fontId="2" fillId="2" borderId="0" xfId="0" applyFont="1" applyFill="1" applyBorder="1"/>
    <xf numFmtId="0" fontId="2" fillId="2" borderId="15" xfId="0" applyFont="1" applyFill="1" applyBorder="1" applyAlignment="1"/>
    <xf numFmtId="0" fontId="8" fillId="3" borderId="16" xfId="0" applyNumberFormat="1" applyFont="1" applyFill="1" applyBorder="1" applyAlignment="1">
      <alignment horizontal="center"/>
    </xf>
    <xf numFmtId="0" fontId="8" fillId="3" borderId="4" xfId="0" applyNumberFormat="1" applyFont="1" applyFill="1" applyBorder="1" applyAlignment="1">
      <alignment horizontal="center"/>
    </xf>
    <xf numFmtId="0" fontId="8" fillId="3" borderId="4" xfId="0" applyNumberFormat="1" applyFont="1" applyFill="1" applyBorder="1" applyAlignment="1">
      <alignment horizontal="center" wrapText="1"/>
    </xf>
    <xf numFmtId="0" fontId="8" fillId="3" borderId="12" xfId="0" applyNumberFormat="1" applyFont="1" applyFill="1" applyBorder="1" applyAlignment="1">
      <alignment horizontal="center"/>
    </xf>
    <xf numFmtId="0" fontId="8" fillId="3" borderId="17" xfId="0" applyNumberFormat="1" applyFont="1" applyFill="1" applyBorder="1" applyAlignment="1">
      <alignment horizontal="center" wrapText="1"/>
    </xf>
    <xf numFmtId="0" fontId="2" fillId="2" borderId="15" xfId="0" applyFont="1" applyFill="1" applyBorder="1"/>
    <xf numFmtId="0" fontId="2" fillId="2" borderId="18" xfId="0" applyNumberFormat="1" applyFont="1" applyFill="1" applyBorder="1" applyAlignment="1">
      <alignment horizontal="center"/>
    </xf>
    <xf numFmtId="0" fontId="2" fillId="2" borderId="7" xfId="0" applyNumberFormat="1" applyFont="1" applyFill="1" applyBorder="1"/>
    <xf numFmtId="0" fontId="2" fillId="2" borderId="7" xfId="0" applyNumberFormat="1" applyFont="1" applyFill="1" applyBorder="1" applyAlignment="1">
      <alignment horizontal="center"/>
    </xf>
    <xf numFmtId="0" fontId="2" fillId="2" borderId="19" xfId="0" applyNumberFormat="1" applyFont="1" applyFill="1" applyBorder="1" applyAlignment="1">
      <alignment horizontal="center"/>
    </xf>
    <xf numFmtId="0" fontId="2" fillId="2" borderId="20" xfId="0" applyNumberFormat="1" applyFont="1" applyFill="1" applyBorder="1" applyAlignment="1">
      <alignment horizontal="center"/>
    </xf>
    <xf numFmtId="0" fontId="18" fillId="3" borderId="21" xfId="0" applyNumberFormat="1" applyFont="1" applyFill="1" applyBorder="1" applyAlignment="1">
      <alignment horizontal="center"/>
    </xf>
    <xf numFmtId="0" fontId="8" fillId="3" borderId="10" xfId="0" applyFont="1" applyFill="1" applyBorder="1"/>
    <xf numFmtId="0" fontId="18" fillId="3" borderId="10" xfId="0" applyFont="1" applyFill="1" applyBorder="1" applyAlignment="1">
      <alignment horizontal="center"/>
    </xf>
    <xf numFmtId="0" fontId="18" fillId="3" borderId="22"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6" fillId="2" borderId="0" xfId="0" applyFont="1" applyFill="1" applyBorder="1" applyAlignment="1">
      <alignment horizontal="left"/>
    </xf>
    <xf numFmtId="2" fontId="19" fillId="2" borderId="0" xfId="0" applyNumberFormat="1" applyFont="1" applyFill="1" applyBorder="1" applyAlignment="1">
      <alignment horizontal="right" wrapText="1"/>
    </xf>
    <xf numFmtId="0" fontId="7" fillId="2" borderId="0" xfId="3" applyFont="1" applyFill="1" applyBorder="1" applyAlignment="1">
      <alignment horizontal="left" wrapText="1"/>
    </xf>
    <xf numFmtId="0" fontId="11" fillId="2" borderId="0" xfId="0" applyFont="1" applyFill="1" applyBorder="1" applyAlignment="1">
      <alignment horizontal="center" vertical="center" wrapText="1"/>
    </xf>
    <xf numFmtId="0" fontId="16" fillId="2" borderId="0" xfId="0" applyFont="1" applyFill="1" applyBorder="1" applyAlignment="1">
      <alignment horizontal="center" vertical="center" wrapText="1"/>
    </xf>
    <xf numFmtId="0" fontId="13" fillId="5" borderId="23" xfId="3" applyFont="1" applyFill="1" applyBorder="1" applyAlignment="1">
      <alignment horizontal="left" vertical="center"/>
    </xf>
    <xf numFmtId="0" fontId="13" fillId="5" borderId="24" xfId="3" applyFont="1" applyFill="1" applyBorder="1" applyAlignment="1">
      <alignment horizontal="left" vertical="center"/>
    </xf>
    <xf numFmtId="0" fontId="13" fillId="5" borderId="25" xfId="3" applyFont="1" applyFill="1" applyBorder="1" applyAlignment="1">
      <alignment horizontal="left" vertical="center"/>
    </xf>
    <xf numFmtId="0" fontId="7" fillId="2" borderId="0" xfId="3" applyFont="1" applyFill="1" applyBorder="1" applyAlignment="1">
      <alignment wrapText="1"/>
    </xf>
    <xf numFmtId="0" fontId="21" fillId="2" borderId="1" xfId="3" applyFont="1" applyFill="1" applyBorder="1" applyAlignment="1">
      <alignment horizontal="center" vertical="top" wrapText="1"/>
    </xf>
    <xf numFmtId="0" fontId="13" fillId="2" borderId="27" xfId="3" applyFont="1" applyFill="1" applyBorder="1" applyAlignment="1">
      <alignment vertical="top" wrapText="1"/>
    </xf>
    <xf numFmtId="0" fontId="13" fillId="2" borderId="31" xfId="3" applyFont="1" applyFill="1" applyBorder="1" applyAlignment="1">
      <alignment vertical="top" wrapText="1"/>
    </xf>
    <xf numFmtId="0" fontId="21" fillId="2" borderId="31" xfId="3" applyFont="1" applyFill="1" applyBorder="1" applyAlignment="1">
      <alignment horizontal="center" vertical="top" wrapText="1"/>
    </xf>
    <xf numFmtId="0" fontId="21" fillId="2" borderId="33" xfId="3" applyFont="1" applyFill="1" applyBorder="1" applyAlignment="1">
      <alignment horizontal="center" vertical="top" wrapText="1"/>
    </xf>
    <xf numFmtId="0" fontId="2" fillId="2" borderId="34" xfId="3" applyFont="1" applyFill="1" applyBorder="1" applyAlignment="1">
      <alignment horizontal="center" vertical="top" wrapText="1"/>
    </xf>
    <xf numFmtId="0" fontId="2" fillId="2" borderId="35" xfId="3" applyFont="1" applyFill="1" applyBorder="1" applyAlignment="1">
      <alignment horizontal="center" vertical="top" wrapText="1"/>
    </xf>
    <xf numFmtId="0" fontId="2" fillId="2" borderId="36" xfId="3" applyFont="1" applyFill="1" applyBorder="1" applyAlignment="1">
      <alignment horizontal="center" vertical="top" wrapText="1"/>
    </xf>
    <xf numFmtId="0" fontId="8" fillId="6" borderId="26" xfId="3" applyFont="1" applyFill="1" applyBorder="1" applyAlignment="1">
      <alignment horizontal="center" vertical="center" wrapText="1"/>
    </xf>
    <xf numFmtId="0" fontId="22" fillId="2" borderId="7" xfId="1" applyNumberFormat="1" applyFont="1" applyFill="1" applyBorder="1" applyAlignment="1" applyProtection="1">
      <alignment horizontal="left" vertical="center"/>
    </xf>
    <xf numFmtId="0" fontId="23" fillId="2" borderId="7" xfId="1" applyNumberFormat="1" applyFont="1" applyFill="1" applyBorder="1" applyAlignment="1" applyProtection="1">
      <alignment horizontal="left" vertical="center"/>
    </xf>
    <xf numFmtId="0" fontId="23" fillId="2" borderId="7" xfId="1" applyNumberFormat="1" applyFont="1" applyFill="1" applyBorder="1" applyAlignment="1" applyProtection="1">
      <alignment horizontal="left" vertical="center" wrapText="1"/>
    </xf>
    <xf numFmtId="49" fontId="2" fillId="2" borderId="7" xfId="0" applyNumberFormat="1"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2" xfId="0" applyFont="1" applyFill="1" applyBorder="1" applyAlignment="1">
      <alignment vertical="top" wrapText="1"/>
    </xf>
    <xf numFmtId="0" fontId="2" fillId="2" borderId="37" xfId="3" applyFont="1" applyFill="1" applyBorder="1" applyAlignment="1">
      <alignment vertical="top" wrapText="1"/>
    </xf>
    <xf numFmtId="0" fontId="7" fillId="0" borderId="1" xfId="0" applyFont="1" applyBorder="1" applyAlignment="1">
      <alignment horizontal="left"/>
    </xf>
    <xf numFmtId="0" fontId="6" fillId="2" borderId="1" xfId="0" applyFont="1" applyFill="1" applyBorder="1" applyAlignment="1">
      <alignment horizontal="left" vertical="center"/>
    </xf>
    <xf numFmtId="0" fontId="7" fillId="0" borderId="1" xfId="0" applyFont="1" applyBorder="1" applyAlignment="1">
      <alignment horizontal="left"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2" xfId="0" applyFont="1" applyBorder="1" applyAlignment="1">
      <alignment horizontal="center" vertical="center"/>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2" xfId="0" applyFont="1" applyBorder="1" applyAlignment="1">
      <alignment horizontal="left" vertical="center"/>
    </xf>
    <xf numFmtId="1" fontId="6" fillId="2" borderId="1" xfId="0" applyNumberFormat="1" applyFont="1" applyFill="1" applyBorder="1" applyAlignment="1">
      <alignment vertical="center" wrapText="1"/>
    </xf>
    <xf numFmtId="0" fontId="7" fillId="2" borderId="1" xfId="0" applyFont="1" applyFill="1" applyBorder="1" applyAlignment="1">
      <alignment vertical="top" wrapText="1"/>
    </xf>
    <xf numFmtId="1" fontId="6" fillId="2" borderId="13" xfId="0" applyNumberFormat="1" applyFont="1" applyFill="1" applyBorder="1" applyAlignment="1"/>
    <xf numFmtId="0" fontId="7" fillId="2" borderId="1" xfId="0" applyFont="1" applyFill="1" applyBorder="1" applyAlignment="1">
      <alignment horizontal="left"/>
    </xf>
    <xf numFmtId="0" fontId="2" fillId="2" borderId="28" xfId="3" applyFont="1" applyFill="1" applyBorder="1" applyAlignment="1">
      <alignment horizontal="left" vertical="top" wrapText="1"/>
    </xf>
    <xf numFmtId="0" fontId="2" fillId="2" borderId="29" xfId="3" applyFont="1" applyFill="1" applyBorder="1" applyAlignment="1">
      <alignment horizontal="left" vertical="top" wrapText="1"/>
    </xf>
    <xf numFmtId="0" fontId="2" fillId="2" borderId="30" xfId="3" applyFont="1" applyFill="1" applyBorder="1" applyAlignment="1">
      <alignment horizontal="left" vertical="top" wrapText="1"/>
    </xf>
    <xf numFmtId="0" fontId="2" fillId="2" borderId="13" xfId="3" applyFont="1" applyFill="1" applyBorder="1" applyAlignment="1">
      <alignment horizontal="left" vertical="top" wrapText="1"/>
    </xf>
    <xf numFmtId="0" fontId="2" fillId="2" borderId="14" xfId="3" applyFont="1" applyFill="1" applyBorder="1" applyAlignment="1">
      <alignment horizontal="left" vertical="top" wrapText="1"/>
    </xf>
    <xf numFmtId="0" fontId="2" fillId="2" borderId="32" xfId="3" applyFont="1" applyFill="1" applyBorder="1" applyAlignment="1">
      <alignment horizontal="left" vertical="top" wrapText="1"/>
    </xf>
    <xf numFmtId="0" fontId="6" fillId="2" borderId="1" xfId="0" applyFont="1" applyFill="1" applyBorder="1" applyAlignment="1">
      <alignment horizontal="left"/>
    </xf>
    <xf numFmtId="0" fontId="7" fillId="2" borderId="1" xfId="2" applyFont="1" applyFill="1" applyBorder="1" applyAlignment="1">
      <alignment vertical="top"/>
    </xf>
    <xf numFmtId="0" fontId="5" fillId="2" borderId="0" xfId="2" applyFont="1" applyFill="1" applyBorder="1" applyAlignment="1">
      <alignment horizontal="center"/>
    </xf>
    <xf numFmtId="0" fontId="2" fillId="2" borderId="2" xfId="0" applyFont="1" applyFill="1" applyBorder="1"/>
    <xf numFmtId="0" fontId="2" fillId="2" borderId="38" xfId="0" applyFont="1" applyFill="1" applyBorder="1" applyAlignment="1">
      <alignment vertical="top" wrapText="1"/>
    </xf>
  </cellXfs>
  <cellStyles count="5">
    <cellStyle name="Hyperlink" xfId="1" builtinId="8"/>
    <cellStyle name="Normal" xfId="0" builtinId="0"/>
    <cellStyle name="Normal_Functional Test Case v1.0" xfId="2"/>
    <cellStyle name="Normal_Sheet1" xfId="3"/>
    <cellStyle name="標準_結合試験(AllOvertheWorld)"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525780</xdr:colOff>
      <xdr:row>1</xdr:row>
      <xdr:rowOff>99060</xdr:rowOff>
    </xdr:from>
    <xdr:to>
      <xdr:col>3</xdr:col>
      <xdr:colOff>464820</xdr:colOff>
      <xdr:row>1</xdr:row>
      <xdr:rowOff>800100</xdr:rowOff>
    </xdr:to>
    <xdr:pic>
      <xdr:nvPicPr>
        <xdr:cNvPr id="105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8180" y="266700"/>
          <a:ext cx="1920240"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C6" sqref="C6:E7"/>
    </sheetView>
  </sheetViews>
  <sheetFormatPr defaultColWidth="9"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4" customFormat="1" ht="75.75" customHeight="1">
      <c r="A2" s="3"/>
      <c r="B2" s="138"/>
      <c r="C2" s="139"/>
      <c r="D2" s="140"/>
      <c r="E2" s="141" t="s">
        <v>50</v>
      </c>
      <c r="F2" s="142"/>
      <c r="G2" s="143"/>
    </row>
    <row r="3" spans="1:7">
      <c r="B3" s="5"/>
      <c r="C3" s="6"/>
      <c r="F3" s="7"/>
    </row>
    <row r="4" spans="1:7" ht="14.25" customHeight="1">
      <c r="B4" s="8" t="s">
        <v>0</v>
      </c>
      <c r="C4" s="135" t="s">
        <v>54</v>
      </c>
      <c r="D4" s="135"/>
      <c r="E4" s="135"/>
      <c r="F4" s="8" t="s">
        <v>1</v>
      </c>
      <c r="G4" s="9"/>
    </row>
    <row r="5" spans="1:7" ht="14.25" customHeight="1">
      <c r="B5" s="8" t="s">
        <v>2</v>
      </c>
      <c r="C5" s="135" t="s">
        <v>53</v>
      </c>
      <c r="D5" s="135"/>
      <c r="E5" s="135"/>
      <c r="F5" s="8" t="s">
        <v>3</v>
      </c>
      <c r="G5" s="9"/>
    </row>
    <row r="6" spans="1:7" ht="15.75" customHeight="1">
      <c r="B6" s="136" t="s">
        <v>4</v>
      </c>
      <c r="C6" s="137" t="str">
        <f>C5&amp;"_"&amp;"XXX"&amp;"_"&amp;"vx.x"</f>
        <v>PBS_XXX_vx.x</v>
      </c>
      <c r="D6" s="137"/>
      <c r="E6" s="137"/>
      <c r="F6" s="8" t="s">
        <v>5</v>
      </c>
      <c r="G6" s="11"/>
    </row>
    <row r="7" spans="1:7" ht="13.5" customHeight="1">
      <c r="B7" s="136"/>
      <c r="C7" s="137"/>
      <c r="D7" s="137"/>
      <c r="E7" s="137"/>
      <c r="F7" s="8" t="s">
        <v>6</v>
      </c>
      <c r="G7" s="11"/>
    </row>
    <row r="8" spans="1:7">
      <c r="B8" s="12"/>
      <c r="C8" s="13"/>
      <c r="D8" s="14"/>
      <c r="E8" s="14"/>
      <c r="F8" s="15"/>
      <c r="G8" s="16"/>
    </row>
    <row r="9" spans="1:7">
      <c r="B9" s="17"/>
      <c r="C9" s="18"/>
      <c r="D9" s="18"/>
      <c r="E9" s="18"/>
      <c r="F9" s="18"/>
    </row>
    <row r="10" spans="1:7">
      <c r="B10" s="19" t="s">
        <v>7</v>
      </c>
    </row>
    <row r="11" spans="1:7" s="20" customFormat="1">
      <c r="B11" s="21" t="s">
        <v>8</v>
      </c>
      <c r="C11" s="22" t="s">
        <v>6</v>
      </c>
      <c r="D11" s="22" t="s">
        <v>9</v>
      </c>
      <c r="E11" s="22" t="s">
        <v>10</v>
      </c>
      <c r="F11" s="22" t="s">
        <v>11</v>
      </c>
      <c r="G11" s="23" t="s">
        <v>12</v>
      </c>
    </row>
    <row r="12" spans="1:7" s="24" customFormat="1" ht="25.5">
      <c r="B12" s="25" t="s">
        <v>13</v>
      </c>
      <c r="C12" s="26"/>
      <c r="D12" s="27"/>
      <c r="E12" s="27"/>
      <c r="F12" s="28"/>
      <c r="G12" s="29" t="s">
        <v>45</v>
      </c>
    </row>
    <row r="13" spans="1:7" s="24" customFormat="1" ht="21.75" customHeight="1">
      <c r="B13" s="30"/>
      <c r="C13" s="26"/>
      <c r="D13" s="27"/>
      <c r="E13" s="27"/>
      <c r="F13" s="27"/>
      <c r="G13" s="31"/>
    </row>
    <row r="14" spans="1:7" s="24" customFormat="1" ht="19.5" customHeight="1">
      <c r="B14" s="30"/>
      <c r="C14" s="26"/>
      <c r="D14" s="27"/>
      <c r="E14" s="27"/>
      <c r="F14" s="27"/>
      <c r="G14" s="31"/>
    </row>
    <row r="15" spans="1:7" s="24" customFormat="1" ht="21.75" customHeight="1">
      <c r="B15" s="30"/>
      <c r="C15" s="26"/>
      <c r="D15" s="27"/>
      <c r="E15" s="27"/>
      <c r="F15" s="27"/>
      <c r="G15" s="31"/>
    </row>
    <row r="16" spans="1:7" s="24" customFormat="1" ht="19.5" customHeight="1">
      <c r="B16" s="30"/>
      <c r="C16" s="26"/>
      <c r="D16" s="27"/>
      <c r="E16" s="27"/>
      <c r="F16" s="27"/>
      <c r="G16" s="31"/>
    </row>
    <row r="17" spans="2:7" s="24" customFormat="1" ht="21.75" customHeight="1">
      <c r="B17" s="30"/>
      <c r="C17" s="26"/>
      <c r="D17" s="27"/>
      <c r="E17" s="27"/>
      <c r="F17" s="27"/>
      <c r="G17" s="31"/>
    </row>
    <row r="18" spans="2:7" s="24" customFormat="1" ht="19.5" customHeight="1">
      <c r="B18" s="32"/>
      <c r="C18" s="33"/>
      <c r="D18" s="34"/>
      <c r="E18" s="34"/>
      <c r="F18" s="34"/>
      <c r="G18" s="35"/>
    </row>
  </sheetData>
  <mergeCells count="6">
    <mergeCell ref="C4:E4"/>
    <mergeCell ref="C5:E5"/>
    <mergeCell ref="B6:B7"/>
    <mergeCell ref="C6:E7"/>
    <mergeCell ref="B2:D2"/>
    <mergeCell ref="E2:G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
  <sheetViews>
    <sheetView zoomScale="85" zoomScaleNormal="85" workbookViewId="0">
      <pane ySplit="8" topLeftCell="A15" activePane="bottomLeft" state="frozen"/>
      <selection pane="bottomLeft" activeCell="D16" sqref="D16"/>
    </sheetView>
  </sheetViews>
  <sheetFormatPr defaultColWidth="9" defaultRowHeight="12.75"/>
  <cols>
    <col min="1" max="1" width="20.125" style="7" customWidth="1"/>
    <col min="2" max="2" width="19.125" style="7" customWidth="1"/>
    <col min="3" max="4" width="25.625" style="7" customWidth="1"/>
    <col min="5" max="5" width="28.5" style="7" customWidth="1"/>
    <col min="6" max="6" width="11.25" style="7" customWidth="1"/>
    <col min="7" max="7" width="10.625" style="7" customWidth="1"/>
    <col min="8" max="8" width="9" style="61"/>
    <col min="9" max="9" width="23.125" style="61" customWidth="1"/>
    <col min="10" max="10" width="37.25" style="7" customWidth="1"/>
    <col min="11" max="11" width="8.25" style="62" customWidth="1"/>
    <col min="12" max="12" width="9.75" style="7" hidden="1" customWidth="1"/>
    <col min="13" max="16384" width="9" style="7"/>
  </cols>
  <sheetData>
    <row r="1" spans="1:12" ht="13.5" thickBot="1"/>
    <row r="2" spans="1:12" s="64" customFormat="1" ht="15" customHeight="1">
      <c r="A2" s="120" t="s">
        <v>52</v>
      </c>
      <c r="B2" s="148" t="s">
        <v>226</v>
      </c>
      <c r="C2" s="149"/>
      <c r="D2" s="149"/>
      <c r="E2" s="150"/>
      <c r="F2" s="118"/>
      <c r="G2" s="112"/>
      <c r="H2" s="65"/>
      <c r="I2" s="65"/>
      <c r="J2" s="42"/>
      <c r="K2" s="63"/>
      <c r="L2" s="64" t="s">
        <v>21</v>
      </c>
    </row>
    <row r="3" spans="1:12" s="64" customFormat="1">
      <c r="A3" s="121" t="s">
        <v>22</v>
      </c>
      <c r="B3" s="151" t="s">
        <v>227</v>
      </c>
      <c r="C3" s="152"/>
      <c r="D3" s="152"/>
      <c r="E3" s="153"/>
      <c r="F3" s="118"/>
      <c r="G3" s="112"/>
      <c r="H3" s="65"/>
      <c r="I3" s="65"/>
      <c r="J3" s="42"/>
      <c r="K3" s="63"/>
      <c r="L3" s="64" t="s">
        <v>23</v>
      </c>
    </row>
    <row r="4" spans="1:12" s="64" customFormat="1" ht="18" customHeight="1">
      <c r="A4" s="121" t="s">
        <v>47</v>
      </c>
      <c r="B4" s="151"/>
      <c r="C4" s="152"/>
      <c r="D4" s="152"/>
      <c r="E4" s="153"/>
      <c r="F4" s="118"/>
      <c r="G4" s="112"/>
      <c r="H4" s="65"/>
      <c r="I4" s="65"/>
      <c r="J4" s="42"/>
      <c r="K4" s="63"/>
      <c r="L4" s="64" t="s">
        <v>28</v>
      </c>
    </row>
    <row r="5" spans="1:12" s="64" customFormat="1" ht="19.5" customHeight="1">
      <c r="A5" s="122" t="s">
        <v>21</v>
      </c>
      <c r="B5" s="119" t="s">
        <v>23</v>
      </c>
      <c r="C5" s="119" t="s">
        <v>25</v>
      </c>
      <c r="D5" s="119" t="s">
        <v>26</v>
      </c>
      <c r="E5" s="123" t="s">
        <v>27</v>
      </c>
      <c r="F5" s="113"/>
      <c r="G5" s="113"/>
      <c r="H5" s="66"/>
      <c r="I5" s="66"/>
      <c r="J5" s="66"/>
      <c r="K5" s="67"/>
      <c r="L5" s="64" t="s">
        <v>26</v>
      </c>
    </row>
    <row r="6" spans="1:12" s="64" customFormat="1" ht="15" customHeight="1" thickBot="1">
      <c r="A6" s="124">
        <f>COUNTIF(G10:G997,"Pass")</f>
        <v>0</v>
      </c>
      <c r="B6" s="125">
        <f>COUNTIF(G10:G997,"Fail")</f>
        <v>0</v>
      </c>
      <c r="C6" s="125">
        <f>E6-D6-B6-A6</f>
        <v>7</v>
      </c>
      <c r="D6" s="125">
        <f>COUNTIF(G10:G997,"N/A")</f>
        <v>0</v>
      </c>
      <c r="E6" s="126">
        <f>COUNTA(A10:A997)</f>
        <v>7</v>
      </c>
      <c r="F6" s="114"/>
      <c r="G6" s="114"/>
      <c r="H6" s="66"/>
      <c r="I6" s="66"/>
      <c r="J6" s="66"/>
      <c r="K6" s="67"/>
    </row>
    <row r="7" spans="1:12" s="64" customFormat="1" ht="15" customHeight="1">
      <c r="A7" s="66"/>
      <c r="B7" s="66"/>
      <c r="C7" s="66"/>
      <c r="D7" s="66"/>
      <c r="E7" s="66"/>
      <c r="F7" s="68"/>
      <c r="G7" s="66"/>
      <c r="H7" s="66"/>
      <c r="I7" s="66"/>
      <c r="J7" s="66"/>
      <c r="K7" s="67"/>
    </row>
    <row r="8" spans="1:12" s="64" customFormat="1" ht="25.5" customHeight="1">
      <c r="A8" s="127" t="s">
        <v>29</v>
      </c>
      <c r="B8" s="127" t="s">
        <v>30</v>
      </c>
      <c r="C8" s="127" t="s">
        <v>51</v>
      </c>
      <c r="D8" s="127" t="s">
        <v>46</v>
      </c>
      <c r="E8" s="127" t="s">
        <v>31</v>
      </c>
      <c r="F8" s="127" t="s">
        <v>32</v>
      </c>
      <c r="G8" s="127" t="s">
        <v>33</v>
      </c>
      <c r="H8" s="127" t="s">
        <v>24</v>
      </c>
      <c r="I8" s="127" t="s">
        <v>34</v>
      </c>
      <c r="K8" s="69"/>
    </row>
    <row r="9" spans="1:12" s="64" customFormat="1" ht="15.75" customHeight="1">
      <c r="A9" s="115" t="s">
        <v>228</v>
      </c>
      <c r="B9" s="115"/>
      <c r="C9" s="116"/>
      <c r="D9" s="116"/>
      <c r="E9" s="116"/>
      <c r="F9" s="116"/>
      <c r="G9" s="116"/>
      <c r="H9" s="116"/>
      <c r="I9" s="117"/>
      <c r="K9" s="73"/>
    </row>
    <row r="10" spans="1:12" ht="165.75">
      <c r="A10" s="74" t="str">
        <f>IF(OR(B10&lt;&gt;"",D10&lt;&gt;""),"["&amp;TEXT($B$2,"##")&amp;"-"&amp;TEXT(ROW()-10,"##")&amp;"]","")</f>
        <v>[Manage service-]</v>
      </c>
      <c r="B10" s="74" t="s">
        <v>230</v>
      </c>
      <c r="C10" s="74" t="s">
        <v>234</v>
      </c>
      <c r="D10" s="77" t="s">
        <v>231</v>
      </c>
      <c r="E10" s="77" t="s">
        <v>26</v>
      </c>
      <c r="F10" s="74"/>
      <c r="G10" s="74"/>
      <c r="H10" s="74" t="s">
        <v>232</v>
      </c>
      <c r="I10" s="75"/>
      <c r="K10" s="76"/>
    </row>
    <row r="11" spans="1:12" ht="153">
      <c r="A11" s="74" t="str">
        <f>IF(OR(B11&lt;&gt;"",D11&lt;&gt;""),"["&amp;TEXT($B$2,"##")&amp;"-"&amp;TEXT(ROW()-10,"##")&amp;"]","")</f>
        <v>[Manage service-1]</v>
      </c>
      <c r="B11" s="74" t="s">
        <v>233</v>
      </c>
      <c r="C11" s="74" t="s">
        <v>235</v>
      </c>
      <c r="D11" s="77" t="s">
        <v>236</v>
      </c>
      <c r="E11" s="77" t="s">
        <v>26</v>
      </c>
      <c r="F11" s="74"/>
      <c r="G11" s="74"/>
      <c r="H11" s="74" t="s">
        <v>232</v>
      </c>
      <c r="I11" s="75"/>
      <c r="K11" s="76"/>
    </row>
    <row r="12" spans="1:12" s="64" customFormat="1" ht="15.75" customHeight="1">
      <c r="A12" s="115" t="s">
        <v>229</v>
      </c>
      <c r="B12" s="70"/>
      <c r="C12" s="71"/>
      <c r="D12" s="71"/>
      <c r="E12" s="71"/>
      <c r="F12" s="71"/>
      <c r="G12" s="71"/>
      <c r="H12" s="71"/>
      <c r="I12" s="72"/>
      <c r="K12" s="73"/>
    </row>
    <row r="13" spans="1:12" ht="216.75">
      <c r="A13" s="74" t="str">
        <f>IF(OR(B13&lt;&gt;"",D13&lt;&gt;""),"["&amp;TEXT($B$2,"##")&amp;"-"&amp;TEXT(ROW()-11,"##")&amp;"]","")</f>
        <v>[Manage service-2]</v>
      </c>
      <c r="B13" s="74" t="s">
        <v>237</v>
      </c>
      <c r="C13" s="74" t="s">
        <v>238</v>
      </c>
      <c r="D13" s="74" t="s">
        <v>239</v>
      </c>
      <c r="E13" s="74" t="s">
        <v>26</v>
      </c>
      <c r="F13" s="74"/>
      <c r="G13" s="74"/>
      <c r="H13" s="74" t="s">
        <v>232</v>
      </c>
      <c r="I13" s="75"/>
      <c r="K13" s="76"/>
    </row>
    <row r="14" spans="1:12" ht="204.75" customHeight="1">
      <c r="A14" s="74" t="str">
        <f>IF(OR(B14&lt;&gt;"",D14&lt;&gt;""),"["&amp;TEXT($B$2,"##")&amp;"-"&amp;TEXT(ROW()-11,"##")&amp;"]","")</f>
        <v>[Manage service-3]</v>
      </c>
      <c r="B14" s="74" t="s">
        <v>240</v>
      </c>
      <c r="C14" s="74" t="s">
        <v>241</v>
      </c>
      <c r="D14" s="74" t="s">
        <v>236</v>
      </c>
      <c r="E14" s="74" t="s">
        <v>26</v>
      </c>
      <c r="F14" s="74"/>
      <c r="G14" s="78"/>
      <c r="H14" s="158" t="s">
        <v>242</v>
      </c>
      <c r="I14" s="157"/>
      <c r="K14" s="80"/>
    </row>
    <row r="15" spans="1:12" s="64" customFormat="1" ht="15.75" customHeight="1">
      <c r="A15" s="115" t="s">
        <v>243</v>
      </c>
      <c r="B15" s="70"/>
      <c r="C15" s="71"/>
      <c r="D15" s="71"/>
      <c r="E15" s="71"/>
      <c r="F15" s="71"/>
      <c r="G15" s="71"/>
      <c r="H15" s="71"/>
      <c r="I15" s="72"/>
      <c r="K15" s="73"/>
    </row>
    <row r="16" spans="1:12" ht="102">
      <c r="A16" s="74" t="str">
        <f>IF(OR(B16&lt;&gt;"",D16&lt;&gt;""),"["&amp;TEXT($B$2,"##")&amp;"-"&amp;TEXT(ROW()-12,"##")&amp;"]","")</f>
        <v>[Manage service-4]</v>
      </c>
      <c r="B16" s="74" t="s">
        <v>244</v>
      </c>
      <c r="C16" s="74" t="s">
        <v>245</v>
      </c>
      <c r="D16" s="74" t="s">
        <v>246</v>
      </c>
      <c r="E16" s="74" t="s">
        <v>26</v>
      </c>
      <c r="F16" s="74"/>
      <c r="G16" s="74"/>
      <c r="H16" s="74" t="s">
        <v>232</v>
      </c>
      <c r="I16" s="75"/>
      <c r="K16" s="76"/>
    </row>
  </sheetData>
  <mergeCells count="3">
    <mergeCell ref="B2:E2"/>
    <mergeCell ref="B3:E3"/>
    <mergeCell ref="B4:E4"/>
  </mergeCells>
  <dataValidations count="1">
    <dataValidation type="list" allowBlank="1" showErrorMessage="1" sqref="G7 G17:G144 G2:G3 F8:F16">
      <formula1>$L$2:$L$5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
  <sheetViews>
    <sheetView zoomScale="85" zoomScaleNormal="85" workbookViewId="0">
      <pane ySplit="8" topLeftCell="A9" activePane="bottomLeft" state="frozen"/>
      <selection pane="bottomLeft" activeCell="F11" sqref="F11"/>
    </sheetView>
  </sheetViews>
  <sheetFormatPr defaultColWidth="9" defaultRowHeight="12.75"/>
  <cols>
    <col min="1" max="1" width="20.125" style="7" customWidth="1"/>
    <col min="2" max="2" width="19.125" style="7" customWidth="1"/>
    <col min="3" max="4" width="25.625" style="7" customWidth="1"/>
    <col min="5" max="5" width="28.5" style="7" customWidth="1"/>
    <col min="6" max="6" width="11.25" style="7" customWidth="1"/>
    <col min="7" max="7" width="10.625" style="7" customWidth="1"/>
    <col min="8" max="8" width="9" style="61"/>
    <col min="9" max="9" width="23.125" style="61" customWidth="1"/>
    <col min="10" max="10" width="37.25" style="7" customWidth="1"/>
    <col min="11" max="11" width="8.25" style="62" customWidth="1"/>
    <col min="12" max="12" width="9.75" style="7" hidden="1" customWidth="1"/>
    <col min="13" max="16384" width="9" style="7"/>
  </cols>
  <sheetData>
    <row r="1" spans="1:12" ht="13.5" thickBot="1"/>
    <row r="2" spans="1:12" s="64" customFormat="1" ht="15" customHeight="1">
      <c r="A2" s="120" t="s">
        <v>52</v>
      </c>
      <c r="B2" s="148" t="s">
        <v>251</v>
      </c>
      <c r="C2" s="149"/>
      <c r="D2" s="149"/>
      <c r="E2" s="150"/>
      <c r="F2" s="118"/>
      <c r="G2" s="112"/>
      <c r="H2" s="65"/>
      <c r="I2" s="65"/>
      <c r="J2" s="42"/>
      <c r="K2" s="63"/>
      <c r="L2" s="64" t="s">
        <v>21</v>
      </c>
    </row>
    <row r="3" spans="1:12" s="64" customFormat="1">
      <c r="A3" s="121" t="s">
        <v>22</v>
      </c>
      <c r="B3" s="151" t="s">
        <v>252</v>
      </c>
      <c r="C3" s="152"/>
      <c r="D3" s="152"/>
      <c r="E3" s="153"/>
      <c r="F3" s="118"/>
      <c r="G3" s="112"/>
      <c r="H3" s="65"/>
      <c r="I3" s="65"/>
      <c r="J3" s="42"/>
      <c r="K3" s="63"/>
      <c r="L3" s="64" t="s">
        <v>23</v>
      </c>
    </row>
    <row r="4" spans="1:12" s="64" customFormat="1" ht="18" customHeight="1">
      <c r="A4" s="121" t="s">
        <v>47</v>
      </c>
      <c r="B4" s="151"/>
      <c r="C4" s="152"/>
      <c r="D4" s="152"/>
      <c r="E4" s="153"/>
      <c r="F4" s="118"/>
      <c r="G4" s="112"/>
      <c r="H4" s="65"/>
      <c r="I4" s="65"/>
      <c r="J4" s="42"/>
      <c r="K4" s="63"/>
      <c r="L4" s="64" t="s">
        <v>28</v>
      </c>
    </row>
    <row r="5" spans="1:12" s="64" customFormat="1" ht="19.5" customHeight="1">
      <c r="A5" s="122" t="s">
        <v>21</v>
      </c>
      <c r="B5" s="119" t="s">
        <v>23</v>
      </c>
      <c r="C5" s="119" t="s">
        <v>25</v>
      </c>
      <c r="D5" s="119" t="s">
        <v>26</v>
      </c>
      <c r="E5" s="123" t="s">
        <v>27</v>
      </c>
      <c r="F5" s="113"/>
      <c r="G5" s="113"/>
      <c r="H5" s="66"/>
      <c r="I5" s="66"/>
      <c r="J5" s="66"/>
      <c r="K5" s="67"/>
      <c r="L5" s="64" t="s">
        <v>26</v>
      </c>
    </row>
    <row r="6" spans="1:12" s="64" customFormat="1" ht="15" customHeight="1" thickBot="1">
      <c r="A6" s="124">
        <f>COUNTIF(G10:G997,"Pass")</f>
        <v>0</v>
      </c>
      <c r="B6" s="125">
        <f>COUNTIF(G10:G997,"Fail")</f>
        <v>0</v>
      </c>
      <c r="C6" s="125">
        <f>E6-D6-B6-A6</f>
        <v>7</v>
      </c>
      <c r="D6" s="125">
        <f>COUNTIF(G10:G997,"N/A")</f>
        <v>0</v>
      </c>
      <c r="E6" s="126">
        <f>COUNTA(A10:A997)</f>
        <v>7</v>
      </c>
      <c r="F6" s="114"/>
      <c r="G6" s="114"/>
      <c r="H6" s="66"/>
      <c r="I6" s="66"/>
      <c r="J6" s="66"/>
      <c r="K6" s="67"/>
    </row>
    <row r="7" spans="1:12" s="64" customFormat="1" ht="15" customHeight="1">
      <c r="A7" s="66"/>
      <c r="B7" s="66"/>
      <c r="C7" s="66"/>
      <c r="D7" s="66"/>
      <c r="E7" s="66"/>
      <c r="F7" s="68"/>
      <c r="G7" s="66"/>
      <c r="H7" s="66"/>
      <c r="I7" s="66"/>
      <c r="J7" s="66"/>
      <c r="K7" s="67"/>
    </row>
    <row r="8" spans="1:12" s="64" customFormat="1" ht="25.5" customHeight="1">
      <c r="A8" s="127" t="s">
        <v>29</v>
      </c>
      <c r="B8" s="127" t="s">
        <v>30</v>
      </c>
      <c r="C8" s="127" t="s">
        <v>51</v>
      </c>
      <c r="D8" s="127" t="s">
        <v>46</v>
      </c>
      <c r="E8" s="127" t="s">
        <v>31</v>
      </c>
      <c r="F8" s="127" t="s">
        <v>32</v>
      </c>
      <c r="G8" s="127" t="s">
        <v>33</v>
      </c>
      <c r="H8" s="127" t="s">
        <v>24</v>
      </c>
      <c r="I8" s="127" t="s">
        <v>34</v>
      </c>
      <c r="K8" s="69"/>
    </row>
    <row r="9" spans="1:12" s="64" customFormat="1" ht="15.75" customHeight="1">
      <c r="A9" s="115" t="s">
        <v>253</v>
      </c>
      <c r="B9" s="115"/>
      <c r="C9" s="116"/>
      <c r="D9" s="116"/>
      <c r="E9" s="116"/>
      <c r="F9" s="116"/>
      <c r="G9" s="116"/>
      <c r="H9" s="116"/>
      <c r="I9" s="117"/>
      <c r="K9" s="73"/>
    </row>
    <row r="10" spans="1:12" ht="178.5">
      <c r="A10" s="74" t="str">
        <f>IF(OR(B10&lt;&gt;"",D10&lt;&gt;""),"["&amp;TEXT($B$2,"##")&amp;"-"&amp;TEXT(ROW()-10,"##")&amp;"]","")</f>
        <v>[Manage album-]</v>
      </c>
      <c r="B10" s="74" t="s">
        <v>260</v>
      </c>
      <c r="C10" s="74" t="s">
        <v>261</v>
      </c>
      <c r="D10" s="77" t="s">
        <v>262</v>
      </c>
      <c r="E10" s="77" t="s">
        <v>26</v>
      </c>
      <c r="F10" s="74"/>
      <c r="G10" s="74"/>
      <c r="H10" s="74" t="s">
        <v>259</v>
      </c>
      <c r="I10" s="75"/>
      <c r="K10" s="76"/>
    </row>
    <row r="11" spans="1:12" ht="165.75">
      <c r="A11" s="74" t="str">
        <f>IF(OR(B11&lt;&gt;"",D11&lt;&gt;""),"["&amp;TEXT($B$2,"##")&amp;"-"&amp;TEXT(ROW()-10,"##")&amp;"]","")</f>
        <v>[Manage album-1]</v>
      </c>
      <c r="B11" s="74" t="s">
        <v>263</v>
      </c>
      <c r="C11" s="74" t="s">
        <v>264</v>
      </c>
      <c r="D11" s="77" t="s">
        <v>265</v>
      </c>
      <c r="E11" s="77" t="s">
        <v>26</v>
      </c>
      <c r="F11" s="74"/>
      <c r="G11" s="74"/>
      <c r="H11" s="74" t="s">
        <v>259</v>
      </c>
      <c r="I11" s="75"/>
      <c r="K11" s="76"/>
    </row>
    <row r="12" spans="1:12" s="64" customFormat="1" ht="15.75" customHeight="1">
      <c r="A12" s="115" t="s">
        <v>254</v>
      </c>
      <c r="B12" s="70"/>
      <c r="C12" s="71"/>
      <c r="D12" s="71"/>
      <c r="E12" s="71"/>
      <c r="F12" s="71"/>
      <c r="G12" s="71"/>
      <c r="H12" s="71"/>
      <c r="I12" s="72"/>
      <c r="K12" s="73"/>
    </row>
    <row r="13" spans="1:12" ht="178.5">
      <c r="A13" s="74" t="str">
        <f>IF(OR(B13&lt;&gt;"",D13&lt;&gt;""),"["&amp;TEXT($B$2,"##")&amp;"-"&amp;TEXT(ROW()-11,"##")&amp;"]","")</f>
        <v>[Manage album-2]</v>
      </c>
      <c r="B13" s="74" t="s">
        <v>266</v>
      </c>
      <c r="C13" s="74" t="s">
        <v>269</v>
      </c>
      <c r="D13" s="74" t="s">
        <v>267</v>
      </c>
      <c r="E13" s="74" t="s">
        <v>26</v>
      </c>
      <c r="F13" s="74"/>
      <c r="G13" s="74"/>
      <c r="H13" s="74" t="s">
        <v>259</v>
      </c>
      <c r="I13" s="75"/>
      <c r="K13" s="76"/>
    </row>
    <row r="14" spans="1:12" ht="165.75">
      <c r="A14" s="74" t="str">
        <f>IF(OR(B14&lt;&gt;"",D14&lt;&gt;""),"["&amp;TEXT($B$2,"##")&amp;"-"&amp;TEXT(ROW()-11,"##")&amp;"]","")</f>
        <v>[Manage album-3]</v>
      </c>
      <c r="B14" s="74" t="s">
        <v>268</v>
      </c>
      <c r="C14" s="74" t="s">
        <v>270</v>
      </c>
      <c r="D14" s="74" t="s">
        <v>265</v>
      </c>
      <c r="E14" s="74" t="s">
        <v>26</v>
      </c>
      <c r="F14" s="74"/>
      <c r="G14" s="78"/>
      <c r="H14" s="75" t="s">
        <v>271</v>
      </c>
      <c r="I14" s="79"/>
      <c r="K14" s="80"/>
    </row>
    <row r="15" spans="1:12" s="64" customFormat="1" ht="15.75" customHeight="1">
      <c r="A15" s="115" t="s">
        <v>255</v>
      </c>
      <c r="B15" s="70"/>
      <c r="C15" s="71"/>
      <c r="D15" s="71"/>
      <c r="E15" s="71"/>
      <c r="F15" s="71"/>
      <c r="G15" s="71"/>
      <c r="H15" s="71"/>
      <c r="I15" s="72"/>
      <c r="K15" s="73"/>
    </row>
    <row r="16" spans="1:12" ht="89.25">
      <c r="A16" s="74" t="str">
        <f>IF(OR(B16&lt;&gt;"",D16&lt;&gt;""),"["&amp;TEXT($B$2,"##")&amp;"-"&amp;TEXT(ROW()-12,"##")&amp;"]","")</f>
        <v>[Manage album-4]</v>
      </c>
      <c r="B16" s="74" t="s">
        <v>256</v>
      </c>
      <c r="C16" s="74" t="s">
        <v>257</v>
      </c>
      <c r="D16" s="74" t="s">
        <v>258</v>
      </c>
      <c r="E16" s="74" t="s">
        <v>26</v>
      </c>
      <c r="F16" s="74"/>
      <c r="G16" s="74"/>
      <c r="H16" s="74" t="s">
        <v>259</v>
      </c>
      <c r="I16" s="75"/>
      <c r="K16" s="76"/>
    </row>
  </sheetData>
  <mergeCells count="3">
    <mergeCell ref="B2:E2"/>
    <mergeCell ref="B3:E3"/>
    <mergeCell ref="B4:E4"/>
  </mergeCells>
  <dataValidations count="1">
    <dataValidation type="list" allowBlank="1" showErrorMessage="1" sqref="G7 G17:G144 G2:G3 F8:F16">
      <formula1>$L$2:$L$5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tabSelected="1" zoomScale="85" zoomScaleNormal="85" workbookViewId="0">
      <pane ySplit="8" topLeftCell="A9" activePane="bottomLeft" state="frozen"/>
      <selection pane="bottomLeft" activeCell="E10" sqref="E10"/>
    </sheetView>
  </sheetViews>
  <sheetFormatPr defaultColWidth="9" defaultRowHeight="12.75"/>
  <cols>
    <col min="1" max="1" width="20.125" style="7" customWidth="1"/>
    <col min="2" max="2" width="19.125" style="7" customWidth="1"/>
    <col min="3" max="4" width="25.625" style="7" customWidth="1"/>
    <col min="5" max="5" width="28.5" style="7" customWidth="1"/>
    <col min="6" max="6" width="11.25" style="7" customWidth="1"/>
    <col min="7" max="7" width="10.625" style="7" customWidth="1"/>
    <col min="8" max="8" width="9" style="61"/>
    <col min="9" max="9" width="23.125" style="61" customWidth="1"/>
    <col min="10" max="10" width="37.25" style="7" customWidth="1"/>
    <col min="11" max="11" width="8.25" style="62" customWidth="1"/>
    <col min="12" max="12" width="9.75" style="7" hidden="1" customWidth="1"/>
    <col min="13" max="16384" width="9" style="7"/>
  </cols>
  <sheetData>
    <row r="1" spans="1:12" ht="13.5" thickBot="1"/>
    <row r="2" spans="1:12" s="64" customFormat="1" ht="15" customHeight="1">
      <c r="A2" s="120" t="s">
        <v>52</v>
      </c>
      <c r="B2" s="148" t="s">
        <v>276</v>
      </c>
      <c r="C2" s="149"/>
      <c r="D2" s="149"/>
      <c r="E2" s="150"/>
      <c r="F2" s="118"/>
      <c r="G2" s="112"/>
      <c r="H2" s="65"/>
      <c r="I2" s="65"/>
      <c r="J2" s="42"/>
      <c r="K2" s="63"/>
      <c r="L2" s="64" t="s">
        <v>21</v>
      </c>
    </row>
    <row r="3" spans="1:12" s="64" customFormat="1">
      <c r="A3" s="121" t="s">
        <v>22</v>
      </c>
      <c r="B3" s="151" t="s">
        <v>277</v>
      </c>
      <c r="C3" s="152"/>
      <c r="D3" s="152"/>
      <c r="E3" s="153"/>
      <c r="F3" s="118"/>
      <c r="G3" s="112"/>
      <c r="H3" s="65"/>
      <c r="I3" s="65"/>
      <c r="J3" s="42"/>
      <c r="K3" s="63"/>
      <c r="L3" s="64" t="s">
        <v>23</v>
      </c>
    </row>
    <row r="4" spans="1:12" s="64" customFormat="1" ht="18" customHeight="1">
      <c r="A4" s="121" t="s">
        <v>47</v>
      </c>
      <c r="B4" s="151"/>
      <c r="C4" s="152"/>
      <c r="D4" s="152"/>
      <c r="E4" s="153"/>
      <c r="F4" s="118"/>
      <c r="G4" s="112"/>
      <c r="H4" s="65"/>
      <c r="I4" s="65"/>
      <c r="J4" s="42"/>
      <c r="K4" s="63"/>
      <c r="L4" s="64" t="s">
        <v>28</v>
      </c>
    </row>
    <row r="5" spans="1:12" s="64" customFormat="1" ht="19.5" customHeight="1">
      <c r="A5" s="122" t="s">
        <v>21</v>
      </c>
      <c r="B5" s="119" t="s">
        <v>23</v>
      </c>
      <c r="C5" s="119" t="s">
        <v>25</v>
      </c>
      <c r="D5" s="119" t="s">
        <v>26</v>
      </c>
      <c r="E5" s="123" t="s">
        <v>27</v>
      </c>
      <c r="F5" s="113"/>
      <c r="G5" s="113"/>
      <c r="H5" s="66"/>
      <c r="I5" s="66"/>
      <c r="J5" s="66"/>
      <c r="K5" s="67"/>
      <c r="L5" s="64" t="s">
        <v>26</v>
      </c>
    </row>
    <row r="6" spans="1:12" s="64" customFormat="1" ht="15" customHeight="1" thickBot="1">
      <c r="A6" s="124">
        <f>COUNTIF(G10:G996,"Pass")</f>
        <v>0</v>
      </c>
      <c r="B6" s="125">
        <f>COUNTIF(G10:G996,"Fail")</f>
        <v>0</v>
      </c>
      <c r="C6" s="125">
        <f>E6-D6-B6-A6</f>
        <v>6</v>
      </c>
      <c r="D6" s="125">
        <f>COUNTIF(G10:G996,"N/A")</f>
        <v>0</v>
      </c>
      <c r="E6" s="126">
        <f>COUNTA(A10:A996)</f>
        <v>6</v>
      </c>
      <c r="F6" s="114"/>
      <c r="G6" s="114"/>
      <c r="H6" s="66"/>
      <c r="I6" s="66"/>
      <c r="J6" s="66"/>
      <c r="K6" s="67"/>
    </row>
    <row r="7" spans="1:12" s="64" customFormat="1" ht="15" customHeight="1">
      <c r="A7" s="66"/>
      <c r="B7" s="66"/>
      <c r="C7" s="66"/>
      <c r="D7" s="66"/>
      <c r="E7" s="66"/>
      <c r="F7" s="68"/>
      <c r="G7" s="66"/>
      <c r="H7" s="66"/>
      <c r="I7" s="66"/>
      <c r="J7" s="66"/>
      <c r="K7" s="67"/>
    </row>
    <row r="8" spans="1:12" s="64" customFormat="1" ht="25.5" customHeight="1">
      <c r="A8" s="127" t="s">
        <v>29</v>
      </c>
      <c r="B8" s="127" t="s">
        <v>30</v>
      </c>
      <c r="C8" s="127" t="s">
        <v>51</v>
      </c>
      <c r="D8" s="127" t="s">
        <v>46</v>
      </c>
      <c r="E8" s="127" t="s">
        <v>31</v>
      </c>
      <c r="F8" s="127" t="s">
        <v>32</v>
      </c>
      <c r="G8" s="127" t="s">
        <v>33</v>
      </c>
      <c r="H8" s="127" t="s">
        <v>24</v>
      </c>
      <c r="I8" s="127" t="s">
        <v>34</v>
      </c>
      <c r="K8" s="69"/>
    </row>
    <row r="9" spans="1:12" s="64" customFormat="1" ht="15.75" customHeight="1">
      <c r="A9" s="115" t="s">
        <v>253</v>
      </c>
      <c r="B9" s="115"/>
      <c r="C9" s="116"/>
      <c r="D9" s="116"/>
      <c r="E9" s="116"/>
      <c r="F9" s="116"/>
      <c r="G9" s="116"/>
      <c r="H9" s="116"/>
      <c r="I9" s="117"/>
      <c r="K9" s="73"/>
    </row>
    <row r="10" spans="1:12" ht="76.5">
      <c r="A10" s="74" t="str">
        <f>IF(OR(B10&lt;&gt;"",D10&lt;&gt;""),"["&amp;TEXT($B$2,"##")&amp;"-"&amp;TEXT(ROW()-10,"##")&amp;"]","")</f>
        <v>[Manage category-]</v>
      </c>
      <c r="B10" s="74" t="s">
        <v>260</v>
      </c>
      <c r="C10" s="74" t="s">
        <v>287</v>
      </c>
      <c r="D10" s="77" t="s">
        <v>288</v>
      </c>
      <c r="E10" s="77" t="s">
        <v>26</v>
      </c>
      <c r="F10" s="74"/>
      <c r="G10" s="74"/>
      <c r="H10" s="74" t="s">
        <v>259</v>
      </c>
      <c r="I10" s="75"/>
      <c r="K10" s="76"/>
    </row>
    <row r="11" spans="1:12" ht="63.75">
      <c r="A11" s="74" t="str">
        <f>IF(OR(B11&lt;&gt;"",D11&lt;&gt;""),"["&amp;TEXT($B$2,"##")&amp;"-"&amp;TEXT(ROW()-10,"##")&amp;"]","")</f>
        <v>[Manage category-1]</v>
      </c>
      <c r="B11" s="74" t="s">
        <v>282</v>
      </c>
      <c r="C11" s="74" t="s">
        <v>286</v>
      </c>
      <c r="D11" s="77" t="s">
        <v>265</v>
      </c>
      <c r="E11" s="77" t="s">
        <v>26</v>
      </c>
      <c r="F11" s="74"/>
      <c r="G11" s="74"/>
      <c r="H11" s="74" t="s">
        <v>259</v>
      </c>
      <c r="I11" s="75"/>
      <c r="K11" s="76"/>
    </row>
    <row r="12" spans="1:12" s="64" customFormat="1" ht="15.75" customHeight="1">
      <c r="A12" s="115" t="s">
        <v>254</v>
      </c>
      <c r="B12" s="70"/>
      <c r="C12" s="71"/>
      <c r="D12" s="71"/>
      <c r="E12" s="71"/>
      <c r="F12" s="71"/>
      <c r="G12" s="71"/>
      <c r="H12" s="71"/>
      <c r="I12" s="72"/>
      <c r="K12" s="73"/>
    </row>
    <row r="13" spans="1:12" ht="89.25">
      <c r="A13" s="74" t="str">
        <f>IF(OR(B13&lt;&gt;"",D13&lt;&gt;""),"["&amp;TEXT($B$2,"##")&amp;"-"&amp;TEXT(ROW()-11,"##")&amp;"]","")</f>
        <v>[Manage category-2]</v>
      </c>
      <c r="B13" s="74" t="s">
        <v>283</v>
      </c>
      <c r="C13" s="74" t="s">
        <v>284</v>
      </c>
      <c r="D13" s="74" t="s">
        <v>285</v>
      </c>
      <c r="E13" s="74" t="s">
        <v>26</v>
      </c>
      <c r="F13" s="74"/>
      <c r="G13" s="74"/>
      <c r="H13" s="74" t="s">
        <v>259</v>
      </c>
      <c r="I13" s="75"/>
      <c r="K13" s="76"/>
    </row>
    <row r="14" spans="1:12" s="64" customFormat="1" ht="15.75" customHeight="1">
      <c r="A14" s="115" t="s">
        <v>278</v>
      </c>
      <c r="B14" s="70"/>
      <c r="C14" s="71"/>
      <c r="D14" s="71"/>
      <c r="E14" s="71"/>
      <c r="F14" s="71"/>
      <c r="G14" s="71"/>
      <c r="H14" s="71"/>
      <c r="I14" s="72"/>
      <c r="K14" s="73"/>
    </row>
    <row r="15" spans="1:12" ht="76.5">
      <c r="A15" s="74" t="str">
        <f>IF(OR(B15&lt;&gt;"",D15&lt;&gt;""),"["&amp;TEXT($B$2,"##")&amp;"-"&amp;TEXT(ROW()-12,"##")&amp;"]","")</f>
        <v>[Manage category-3]</v>
      </c>
      <c r="B15" s="74" t="s">
        <v>279</v>
      </c>
      <c r="C15" s="74" t="s">
        <v>280</v>
      </c>
      <c r="D15" s="74" t="s">
        <v>281</v>
      </c>
      <c r="E15" s="74" t="s">
        <v>26</v>
      </c>
      <c r="F15" s="74"/>
      <c r="G15" s="74"/>
      <c r="H15" s="74" t="s">
        <v>259</v>
      </c>
      <c r="I15" s="75"/>
      <c r="K15" s="76"/>
    </row>
  </sheetData>
  <mergeCells count="3">
    <mergeCell ref="B2:E2"/>
    <mergeCell ref="B3:E3"/>
    <mergeCell ref="B4:E4"/>
  </mergeCells>
  <dataValidations count="1">
    <dataValidation type="list" allowBlank="1" showErrorMessage="1" sqref="G7 G16:G143 G2:G3 F8:F15">
      <formula1>$L$2:$L$5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D14" sqref="D14"/>
    </sheetView>
  </sheetViews>
  <sheetFormatPr defaultColWidth="9" defaultRowHeight="12.75"/>
  <cols>
    <col min="1" max="1" width="4.5" style="7" customWidth="1"/>
    <col min="2" max="2" width="13.5" style="7" customWidth="1"/>
    <col min="3" max="3" width="19.375" style="7" customWidth="1"/>
    <col min="4" max="6" width="11.625" style="7" customWidth="1"/>
    <col min="7" max="7" width="9" style="7"/>
    <col min="8" max="8" width="35.5" style="7" customWidth="1"/>
    <col min="9" max="9" width="33.125" style="7" customWidth="1"/>
    <col min="10" max="16384" width="9" style="7"/>
  </cols>
  <sheetData>
    <row r="1" spans="1:8" ht="25.5" customHeight="1">
      <c r="B1" s="156" t="s">
        <v>36</v>
      </c>
      <c r="C1" s="156"/>
      <c r="D1" s="156"/>
      <c r="E1" s="156"/>
      <c r="F1" s="156"/>
      <c r="G1" s="156"/>
      <c r="H1" s="156"/>
    </row>
    <row r="2" spans="1:8" ht="14.25" customHeight="1">
      <c r="A2" s="81"/>
      <c r="B2" s="81"/>
      <c r="C2" s="82"/>
      <c r="D2" s="82"/>
      <c r="E2" s="82"/>
      <c r="F2" s="82"/>
      <c r="G2" s="82"/>
      <c r="H2" s="83"/>
    </row>
    <row r="3" spans="1:8" ht="12" customHeight="1">
      <c r="B3" s="10" t="s">
        <v>0</v>
      </c>
      <c r="C3" s="147" t="s">
        <v>54</v>
      </c>
      <c r="D3" s="147"/>
      <c r="E3" s="154" t="s">
        <v>1</v>
      </c>
      <c r="F3" s="154"/>
      <c r="G3" s="84" t="s">
        <v>59</v>
      </c>
      <c r="H3" s="85"/>
    </row>
    <row r="4" spans="1:8" ht="12" customHeight="1">
      <c r="B4" s="10" t="s">
        <v>2</v>
      </c>
      <c r="C4" s="147" t="s">
        <v>53</v>
      </c>
      <c r="D4" s="147"/>
      <c r="E4" s="154" t="s">
        <v>3</v>
      </c>
      <c r="F4" s="154"/>
      <c r="G4" s="84" t="s">
        <v>93</v>
      </c>
      <c r="H4" s="85"/>
    </row>
    <row r="5" spans="1:8" ht="12" customHeight="1">
      <c r="B5" s="86" t="s">
        <v>4</v>
      </c>
      <c r="C5" s="147" t="str">
        <f>C4&amp;"_"&amp;"Test Report"&amp;"_"&amp;"vx.x"</f>
        <v>PBS_Test Report_vx.x</v>
      </c>
      <c r="D5" s="147"/>
      <c r="E5" s="154" t="s">
        <v>5</v>
      </c>
      <c r="F5" s="154"/>
      <c r="G5" s="84" t="s">
        <v>92</v>
      </c>
      <c r="H5" s="87"/>
    </row>
    <row r="6" spans="1:8" ht="21.75" customHeight="1">
      <c r="A6" s="81"/>
      <c r="B6" s="86" t="s">
        <v>37</v>
      </c>
      <c r="C6" s="155" t="s">
        <v>38</v>
      </c>
      <c r="D6" s="155"/>
      <c r="E6" s="155"/>
      <c r="F6" s="155"/>
      <c r="G6" s="155"/>
      <c r="H6" s="155"/>
    </row>
    <row r="7" spans="1:8" ht="14.25" customHeight="1">
      <c r="A7" s="81"/>
      <c r="B7" s="88"/>
      <c r="C7" s="89"/>
      <c r="D7" s="82"/>
      <c r="E7" s="82"/>
      <c r="F7" s="82"/>
      <c r="G7" s="82"/>
      <c r="H7" s="83"/>
    </row>
    <row r="8" spans="1:8">
      <c r="B8" s="88"/>
      <c r="C8" s="89"/>
      <c r="D8" s="82"/>
      <c r="E8" s="82"/>
      <c r="F8" s="82"/>
      <c r="G8" s="82"/>
      <c r="H8" s="83"/>
    </row>
    <row r="9" spans="1:8">
      <c r="A9" s="90"/>
      <c r="B9" s="90"/>
      <c r="C9" s="90"/>
      <c r="D9" s="90"/>
      <c r="E9" s="90"/>
      <c r="F9" s="90"/>
      <c r="G9" s="90"/>
      <c r="H9" s="90"/>
    </row>
    <row r="10" spans="1:8">
      <c r="A10" s="91"/>
      <c r="B10" s="92" t="s">
        <v>16</v>
      </c>
      <c r="C10" s="93" t="s">
        <v>39</v>
      </c>
      <c r="D10" s="94" t="s">
        <v>21</v>
      </c>
      <c r="E10" s="93" t="s">
        <v>23</v>
      </c>
      <c r="F10" s="93" t="s">
        <v>25</v>
      </c>
      <c r="G10" s="95" t="s">
        <v>26</v>
      </c>
      <c r="H10" s="96" t="s">
        <v>40</v>
      </c>
    </row>
    <row r="11" spans="1:8">
      <c r="A11" s="97"/>
      <c r="B11" s="98">
        <v>1</v>
      </c>
      <c r="C11" s="99" t="str">
        <f>Register!B2</f>
        <v xml:space="preserve">Register </v>
      </c>
      <c r="D11" s="100">
        <f>Register!A6</f>
        <v>0</v>
      </c>
      <c r="E11" s="100">
        <f>Register!B6</f>
        <v>0</v>
      </c>
      <c r="F11" s="100">
        <f>Register!C6</f>
        <v>12</v>
      </c>
      <c r="G11" s="101">
        <f>Register!D6</f>
        <v>0</v>
      </c>
      <c r="H11" s="102">
        <f>Register!E6</f>
        <v>12</v>
      </c>
    </row>
    <row r="12" spans="1:8">
      <c r="A12" s="97"/>
      <c r="B12" s="98">
        <v>2</v>
      </c>
      <c r="C12" s="99" t="str">
        <f>Login!B2</f>
        <v>Login</v>
      </c>
      <c r="D12" s="100">
        <f>Login!A6</f>
        <v>0</v>
      </c>
      <c r="E12" s="100">
        <f>Login!B6</f>
        <v>0</v>
      </c>
      <c r="F12" s="100">
        <f>Login!C6</f>
        <v>9</v>
      </c>
      <c r="G12" s="100">
        <f>Login!D6</f>
        <v>0</v>
      </c>
      <c r="H12" s="100">
        <f>Login!E6</f>
        <v>9</v>
      </c>
    </row>
    <row r="13" spans="1:8">
      <c r="A13" s="97"/>
      <c r="B13" s="98">
        <v>3</v>
      </c>
      <c r="C13" s="99"/>
      <c r="D13" s="100"/>
      <c r="E13" s="100"/>
      <c r="F13" s="100"/>
      <c r="G13" s="101"/>
      <c r="H13" s="101"/>
    </row>
    <row r="14" spans="1:8">
      <c r="A14" s="97"/>
      <c r="B14" s="98">
        <v>4</v>
      </c>
      <c r="C14" s="99"/>
      <c r="D14" s="100"/>
      <c r="E14" s="100"/>
      <c r="F14" s="100"/>
      <c r="G14" s="101"/>
      <c r="H14" s="101"/>
    </row>
    <row r="15" spans="1:8">
      <c r="A15" s="97"/>
      <c r="B15" s="98">
        <v>5</v>
      </c>
      <c r="C15" s="99"/>
      <c r="D15" s="100"/>
      <c r="E15" s="100"/>
      <c r="F15" s="100"/>
      <c r="G15" s="101"/>
      <c r="H15" s="101"/>
    </row>
    <row r="16" spans="1:8">
      <c r="A16" s="97"/>
      <c r="B16" s="98">
        <v>6</v>
      </c>
      <c r="C16" s="99"/>
      <c r="D16" s="100"/>
      <c r="E16" s="100"/>
      <c r="F16" s="100"/>
      <c r="G16" s="101"/>
      <c r="H16" s="102"/>
    </row>
    <row r="17" spans="1:8">
      <c r="A17" s="97"/>
      <c r="B17" s="103"/>
      <c r="C17" s="104" t="s">
        <v>41</v>
      </c>
      <c r="D17" s="105">
        <f>SUM(D9:D16)</f>
        <v>0</v>
      </c>
      <c r="E17" s="105">
        <f>SUM(E9:E16)</f>
        <v>0</v>
      </c>
      <c r="F17" s="105">
        <f>SUM(F9:F16)</f>
        <v>21</v>
      </c>
      <c r="G17" s="105">
        <f>SUM(G9:G16)</f>
        <v>0</v>
      </c>
      <c r="H17" s="106">
        <f>SUM(H9:H16)</f>
        <v>21</v>
      </c>
    </row>
    <row r="18" spans="1:8">
      <c r="A18" s="90"/>
      <c r="B18" s="107"/>
      <c r="C18" s="90"/>
      <c r="D18" s="108"/>
      <c r="E18" s="109"/>
      <c r="F18" s="109"/>
      <c r="G18" s="109"/>
      <c r="H18" s="109"/>
    </row>
    <row r="19" spans="1:8">
      <c r="A19" s="90"/>
      <c r="B19" s="90"/>
      <c r="C19" s="110" t="s">
        <v>42</v>
      </c>
      <c r="D19" s="90"/>
      <c r="E19" s="111">
        <f>(D17+E17)*100/(H17-G17)</f>
        <v>0</v>
      </c>
      <c r="F19" s="90" t="s">
        <v>43</v>
      </c>
      <c r="G19" s="90"/>
      <c r="H19" s="68"/>
    </row>
    <row r="20" spans="1:8">
      <c r="A20" s="90"/>
      <c r="B20" s="90"/>
      <c r="C20" s="110" t="s">
        <v>44</v>
      </c>
      <c r="D20" s="90"/>
      <c r="E20" s="111">
        <f>D17*100/(H17-G17)</f>
        <v>0</v>
      </c>
      <c r="F20" s="90" t="s">
        <v>43</v>
      </c>
      <c r="G20" s="90"/>
      <c r="H20" s="68"/>
    </row>
    <row r="21" spans="1:8">
      <c r="C21" s="90"/>
      <c r="D21" s="90"/>
    </row>
  </sheetData>
  <mergeCells count="8">
    <mergeCell ref="C5:D5"/>
    <mergeCell ref="E5:F5"/>
    <mergeCell ref="C6:H6"/>
    <mergeCell ref="B1:H1"/>
    <mergeCell ref="C3:D3"/>
    <mergeCell ref="E3:F3"/>
    <mergeCell ref="C4:D4"/>
    <mergeCell ref="E4:F4"/>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workbookViewId="0">
      <selection activeCell="E33" sqref="E33"/>
    </sheetView>
  </sheetViews>
  <sheetFormatPr defaultColWidth="9" defaultRowHeight="12.75"/>
  <cols>
    <col min="1" max="1" width="1.375" style="7" customWidth="1"/>
    <col min="2" max="2" width="11.75" style="36" customWidth="1"/>
    <col min="3" max="3" width="26.5" style="37" customWidth="1"/>
    <col min="4" max="4" width="17.125" style="37" customWidth="1"/>
    <col min="5" max="5" width="28.125" style="37" customWidth="1"/>
    <col min="6" max="6" width="30.625" style="37" customWidth="1"/>
    <col min="7" max="16384" width="9" style="7"/>
  </cols>
  <sheetData>
    <row r="1" spans="2:6" ht="25.5">
      <c r="B1" s="38"/>
      <c r="D1" s="39" t="s">
        <v>14</v>
      </c>
      <c r="E1" s="40"/>
    </row>
    <row r="2" spans="2:6" ht="13.5" customHeight="1">
      <c r="B2" s="38"/>
      <c r="D2" s="41"/>
      <c r="E2" s="41"/>
    </row>
    <row r="3" spans="2:6">
      <c r="B3" s="146" t="s">
        <v>0</v>
      </c>
      <c r="C3" s="146"/>
      <c r="D3" s="147" t="str">
        <f>Cover!C4</f>
        <v>Photographer Booking System</v>
      </c>
      <c r="E3" s="147"/>
      <c r="F3" s="147"/>
    </row>
    <row r="4" spans="2:6">
      <c r="B4" s="146" t="s">
        <v>2</v>
      </c>
      <c r="C4" s="146"/>
      <c r="D4" s="147" t="str">
        <f>Cover!C5</f>
        <v>PBS</v>
      </c>
      <c r="E4" s="147"/>
      <c r="F4" s="147"/>
    </row>
    <row r="5" spans="2:6" s="42" customFormat="1" ht="84.75" customHeight="1">
      <c r="B5" s="144" t="s">
        <v>15</v>
      </c>
      <c r="C5" s="144"/>
      <c r="D5" s="145" t="s">
        <v>250</v>
      </c>
      <c r="E5" s="145"/>
      <c r="F5" s="145"/>
    </row>
    <row r="6" spans="2:6">
      <c r="B6" s="43"/>
      <c r="C6" s="44"/>
      <c r="D6" s="44"/>
      <c r="E6" s="44"/>
      <c r="F6" s="44"/>
    </row>
    <row r="7" spans="2:6" s="45" customFormat="1">
      <c r="B7" s="46"/>
      <c r="C7" s="47"/>
      <c r="D7" s="47"/>
      <c r="E7" s="47"/>
      <c r="F7" s="47"/>
    </row>
    <row r="8" spans="2:6" s="48" customFormat="1" ht="21" customHeight="1">
      <c r="B8" s="49" t="s">
        <v>16</v>
      </c>
      <c r="C8" s="50" t="s">
        <v>17</v>
      </c>
      <c r="D8" s="50" t="s">
        <v>18</v>
      </c>
      <c r="E8" s="51" t="s">
        <v>19</v>
      </c>
      <c r="F8" s="52" t="s">
        <v>20</v>
      </c>
    </row>
    <row r="9" spans="2:6" ht="25.5">
      <c r="B9" s="53">
        <v>1</v>
      </c>
      <c r="C9" s="131" t="s">
        <v>105</v>
      </c>
      <c r="D9" s="128" t="s">
        <v>94</v>
      </c>
      <c r="E9" s="129" t="s">
        <v>103</v>
      </c>
      <c r="F9" s="55"/>
    </row>
    <row r="10" spans="2:6" ht="14.25">
      <c r="B10" s="53">
        <v>2</v>
      </c>
      <c r="C10" s="54" t="s">
        <v>81</v>
      </c>
      <c r="D10" s="128" t="s">
        <v>55</v>
      </c>
      <c r="E10" s="130" t="s">
        <v>104</v>
      </c>
      <c r="F10" s="55"/>
    </row>
    <row r="11" spans="2:6" ht="25.5">
      <c r="B11" s="53">
        <v>3</v>
      </c>
      <c r="C11" s="54" t="s">
        <v>106</v>
      </c>
      <c r="D11" s="128" t="s">
        <v>55</v>
      </c>
      <c r="E11" s="130" t="s">
        <v>107</v>
      </c>
      <c r="F11" s="55"/>
    </row>
    <row r="12" spans="2:6" ht="25.5">
      <c r="B12" s="53">
        <v>4</v>
      </c>
      <c r="C12" s="54" t="s">
        <v>109</v>
      </c>
      <c r="D12" s="128" t="s">
        <v>109</v>
      </c>
      <c r="E12" s="130" t="s">
        <v>140</v>
      </c>
      <c r="F12" s="55"/>
    </row>
    <row r="13" spans="2:6" ht="25.5">
      <c r="B13" s="53">
        <v>5</v>
      </c>
      <c r="C13" s="54" t="s">
        <v>108</v>
      </c>
      <c r="D13" s="128" t="s">
        <v>109</v>
      </c>
      <c r="E13" s="130" t="s">
        <v>141</v>
      </c>
      <c r="F13" s="55"/>
    </row>
    <row r="14" spans="2:6" ht="25.5">
      <c r="B14" s="53">
        <v>6</v>
      </c>
      <c r="C14" s="54" t="s">
        <v>158</v>
      </c>
      <c r="D14" s="128" t="s">
        <v>160</v>
      </c>
      <c r="E14" s="132" t="s">
        <v>161</v>
      </c>
      <c r="F14" s="55"/>
    </row>
    <row r="15" spans="2:6" ht="25.5">
      <c r="B15" s="53">
        <v>7</v>
      </c>
      <c r="C15" s="54" t="s">
        <v>159</v>
      </c>
      <c r="D15" s="128" t="s">
        <v>160</v>
      </c>
      <c r="E15" s="132" t="s">
        <v>162</v>
      </c>
      <c r="F15" s="55"/>
    </row>
    <row r="16" spans="2:6" ht="25.5">
      <c r="B16" s="53">
        <v>8</v>
      </c>
      <c r="C16" s="54" t="s">
        <v>166</v>
      </c>
      <c r="D16" s="128" t="s">
        <v>163</v>
      </c>
      <c r="E16" s="132" t="s">
        <v>203</v>
      </c>
      <c r="F16" s="55"/>
    </row>
    <row r="17" spans="2:6" ht="25.5">
      <c r="B17" s="53">
        <v>9</v>
      </c>
      <c r="C17" s="54" t="s">
        <v>202</v>
      </c>
      <c r="D17" s="128" t="s">
        <v>163</v>
      </c>
      <c r="E17" s="132" t="s">
        <v>204</v>
      </c>
      <c r="F17" s="55"/>
    </row>
    <row r="18" spans="2:6" ht="25.5">
      <c r="B18" s="53">
        <v>10</v>
      </c>
      <c r="C18" s="54" t="s">
        <v>182</v>
      </c>
      <c r="D18" s="128" t="s">
        <v>163</v>
      </c>
      <c r="E18" s="132" t="s">
        <v>205</v>
      </c>
      <c r="F18" s="55"/>
    </row>
    <row r="19" spans="2:6" ht="38.25">
      <c r="B19" s="53">
        <v>11</v>
      </c>
      <c r="C19" s="54" t="s">
        <v>206</v>
      </c>
      <c r="D19" s="128" t="s">
        <v>185</v>
      </c>
      <c r="E19" s="132" t="s">
        <v>207</v>
      </c>
      <c r="F19" s="55"/>
    </row>
    <row r="20" spans="2:6" ht="25.5">
      <c r="B20" s="53">
        <v>12</v>
      </c>
      <c r="C20" s="54" t="s">
        <v>195</v>
      </c>
      <c r="D20" s="128" t="s">
        <v>225</v>
      </c>
      <c r="E20" s="132" t="s">
        <v>221</v>
      </c>
      <c r="F20" s="55"/>
    </row>
    <row r="21" spans="2:6" ht="25.5">
      <c r="B21" s="53">
        <v>13</v>
      </c>
      <c r="C21" s="54" t="s">
        <v>201</v>
      </c>
      <c r="D21" s="128" t="s">
        <v>225</v>
      </c>
      <c r="E21" s="132" t="s">
        <v>222</v>
      </c>
      <c r="F21" s="55"/>
    </row>
    <row r="22" spans="2:6" ht="38.25">
      <c r="B22" s="53">
        <v>14</v>
      </c>
      <c r="C22" s="54" t="s">
        <v>213</v>
      </c>
      <c r="D22" s="128" t="s">
        <v>225</v>
      </c>
      <c r="E22" s="132" t="s">
        <v>223</v>
      </c>
      <c r="F22" s="55"/>
    </row>
    <row r="23" spans="2:6" ht="38.25">
      <c r="B23" s="53">
        <v>15</v>
      </c>
      <c r="C23" s="54" t="s">
        <v>217</v>
      </c>
      <c r="D23" s="128" t="s">
        <v>225</v>
      </c>
      <c r="E23" s="132" t="s">
        <v>224</v>
      </c>
      <c r="F23" s="55"/>
    </row>
    <row r="24" spans="2:6" ht="14.25">
      <c r="B24" s="53">
        <v>16</v>
      </c>
      <c r="C24" s="54" t="s">
        <v>228</v>
      </c>
      <c r="D24" s="128" t="s">
        <v>226</v>
      </c>
      <c r="E24" s="56" t="s">
        <v>247</v>
      </c>
      <c r="F24" s="55"/>
    </row>
    <row r="25" spans="2:6" ht="14.25">
      <c r="B25" s="53">
        <v>17</v>
      </c>
      <c r="C25" s="54" t="s">
        <v>229</v>
      </c>
      <c r="D25" s="128" t="s">
        <v>226</v>
      </c>
      <c r="E25" s="56" t="s">
        <v>248</v>
      </c>
      <c r="F25" s="55"/>
    </row>
    <row r="26" spans="2:6" ht="25.5">
      <c r="B26" s="53">
        <v>18</v>
      </c>
      <c r="C26" s="54" t="s">
        <v>243</v>
      </c>
      <c r="D26" s="128" t="s">
        <v>226</v>
      </c>
      <c r="E26" s="132" t="s">
        <v>249</v>
      </c>
      <c r="F26" s="55"/>
    </row>
    <row r="27" spans="2:6" ht="14.25">
      <c r="B27" s="53">
        <v>19</v>
      </c>
      <c r="C27" s="54" t="s">
        <v>253</v>
      </c>
      <c r="D27" s="128" t="s">
        <v>275</v>
      </c>
      <c r="E27" s="56" t="s">
        <v>272</v>
      </c>
      <c r="F27" s="55"/>
    </row>
    <row r="28" spans="2:6" ht="14.25">
      <c r="B28" s="53">
        <v>20</v>
      </c>
      <c r="C28" s="54" t="s">
        <v>254</v>
      </c>
      <c r="D28" s="128" t="s">
        <v>275</v>
      </c>
      <c r="E28" s="56" t="s">
        <v>273</v>
      </c>
      <c r="F28" s="55"/>
    </row>
    <row r="29" spans="2:6" ht="25.5">
      <c r="B29" s="53">
        <v>21</v>
      </c>
      <c r="C29" s="54" t="s">
        <v>255</v>
      </c>
      <c r="D29" s="128" t="s">
        <v>275</v>
      </c>
      <c r="E29" s="132" t="s">
        <v>274</v>
      </c>
      <c r="F29" s="55"/>
    </row>
    <row r="30" spans="2:6" ht="14.25">
      <c r="B30" s="53">
        <v>22</v>
      </c>
      <c r="C30" s="54" t="s">
        <v>289</v>
      </c>
      <c r="D30" s="128" t="s">
        <v>276</v>
      </c>
      <c r="E30" s="56" t="s">
        <v>291</v>
      </c>
      <c r="F30" s="55"/>
    </row>
    <row r="31" spans="2:6" ht="14.25">
      <c r="B31" s="53">
        <v>23</v>
      </c>
      <c r="C31" s="54" t="s">
        <v>290</v>
      </c>
      <c r="D31" s="128" t="s">
        <v>276</v>
      </c>
      <c r="E31" s="56" t="s">
        <v>292</v>
      </c>
      <c r="F31" s="55"/>
    </row>
    <row r="32" spans="2:6" ht="14.25">
      <c r="B32" s="53">
        <v>24</v>
      </c>
      <c r="C32" s="54" t="s">
        <v>278</v>
      </c>
      <c r="D32" s="128" t="s">
        <v>276</v>
      </c>
      <c r="E32" s="56" t="s">
        <v>293</v>
      </c>
      <c r="F32" s="55"/>
    </row>
    <row r="33" spans="2:6">
      <c r="B33" s="53">
        <v>25</v>
      </c>
      <c r="C33" s="54"/>
      <c r="D33" s="56"/>
      <c r="E33" s="56"/>
      <c r="F33" s="55"/>
    </row>
    <row r="34" spans="2:6">
      <c r="B34" s="57"/>
      <c r="C34" s="58"/>
      <c r="D34" s="59"/>
      <c r="E34" s="59"/>
      <c r="F34" s="60"/>
    </row>
  </sheetData>
  <mergeCells count="6">
    <mergeCell ref="B5:C5"/>
    <mergeCell ref="D5:F5"/>
    <mergeCell ref="B3:C3"/>
    <mergeCell ref="D3:F3"/>
    <mergeCell ref="B4:C4"/>
    <mergeCell ref="D4:F4"/>
  </mergeCells>
  <phoneticPr fontId="0" type="noConversion"/>
  <hyperlinks>
    <hyperlink ref="D9" location="'&lt;Guest&gt;Register'!A1" display="Register"/>
    <hyperlink ref="D10" location="Login!A1" display="Login"/>
    <hyperlink ref="D11" location="Login!A1" display="Login"/>
    <hyperlink ref="D12" location="'Update profile'!A1" display="Update profile"/>
    <hyperlink ref="D13" location="'Update profile'!A1" display="Update profile"/>
    <hyperlink ref="D14" location="'Search Photographer'!A1" display="Search Photographer"/>
    <hyperlink ref="D15" location="'Search Photographer'!A1" display="Search Photographer"/>
    <hyperlink ref="D16" location="'Book photographer'!A1" display="Book photographer"/>
    <hyperlink ref="D17:D18" location="'Book photographer'!A1" display="Book photographer"/>
    <hyperlink ref="D19" location="'Review photographer'!A1" display="Review photographer"/>
    <hyperlink ref="D20" location="'Change Status'!A1" display="Change Status"/>
    <hyperlink ref="D21:D23" location="'Change Status'!A1" display="Change Status"/>
    <hyperlink ref="D24" location="'Manage service'!A1" display="Manage service"/>
    <hyperlink ref="D25:D26" location="'Manage service'!A1" display="Manage service"/>
    <hyperlink ref="D27" location="'Manage Album'!A1" display="Manage Album"/>
    <hyperlink ref="D28:D29" location="'Manage Album'!A1" display="Manage Album"/>
    <hyperlink ref="D30" location="'Manage category'!A1" display="Manage category"/>
    <hyperlink ref="D31:D32" location="'Manage category'!A1" display="Manage category"/>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1"/>
  <sheetViews>
    <sheetView zoomScale="85" zoomScaleNormal="85" workbookViewId="0">
      <pane ySplit="8" topLeftCell="A9" activePane="bottomLeft" state="frozen"/>
      <selection pane="bottomLeft" activeCell="B2" sqref="B2:E2"/>
    </sheetView>
  </sheetViews>
  <sheetFormatPr defaultColWidth="9" defaultRowHeight="12.75"/>
  <cols>
    <col min="1" max="1" width="20.125" style="7" customWidth="1"/>
    <col min="2" max="2" width="19.125" style="7" customWidth="1"/>
    <col min="3" max="4" width="25.625" style="7" customWidth="1"/>
    <col min="5" max="5" width="28.5" style="7" customWidth="1"/>
    <col min="6" max="6" width="11.25" style="7" customWidth="1"/>
    <col min="7" max="7" width="10.625" style="7" customWidth="1"/>
    <col min="8" max="8" width="9" style="61"/>
    <col min="9" max="9" width="23.125" style="61" customWidth="1"/>
    <col min="10" max="10" width="37.25" style="7" customWidth="1"/>
    <col min="11" max="11" width="8.25" style="62" customWidth="1"/>
    <col min="12" max="12" width="9.75" style="7" hidden="1" customWidth="1"/>
    <col min="13" max="16384" width="9" style="7"/>
  </cols>
  <sheetData>
    <row r="1" spans="1:12" ht="13.5" thickBot="1"/>
    <row r="2" spans="1:12" s="64" customFormat="1" ht="15" customHeight="1">
      <c r="A2" s="120" t="s">
        <v>52</v>
      </c>
      <c r="B2" s="148" t="s">
        <v>56</v>
      </c>
      <c r="C2" s="149"/>
      <c r="D2" s="149"/>
      <c r="E2" s="150"/>
      <c r="F2" s="118"/>
      <c r="G2" s="112"/>
      <c r="H2" s="65"/>
      <c r="I2" s="65"/>
      <c r="J2" s="42"/>
      <c r="K2" s="63"/>
      <c r="L2" s="64" t="s">
        <v>21</v>
      </c>
    </row>
    <row r="3" spans="1:12" s="64" customFormat="1">
      <c r="A3" s="121" t="s">
        <v>22</v>
      </c>
      <c r="B3" s="151" t="s">
        <v>64</v>
      </c>
      <c r="C3" s="152"/>
      <c r="D3" s="152"/>
      <c r="E3" s="153"/>
      <c r="F3" s="118"/>
      <c r="G3" s="112"/>
      <c r="H3" s="65"/>
      <c r="I3" s="65"/>
      <c r="J3" s="42"/>
      <c r="K3" s="63"/>
      <c r="L3" s="64" t="s">
        <v>23</v>
      </c>
    </row>
    <row r="4" spans="1:12" s="64" customFormat="1" ht="18" customHeight="1">
      <c r="A4" s="121" t="s">
        <v>47</v>
      </c>
      <c r="B4" s="151"/>
      <c r="C4" s="152"/>
      <c r="D4" s="152"/>
      <c r="E4" s="153"/>
      <c r="F4" s="118"/>
      <c r="G4" s="112"/>
      <c r="H4" s="65"/>
      <c r="I4" s="65"/>
      <c r="J4" s="42"/>
      <c r="K4" s="63"/>
      <c r="L4" s="64" t="s">
        <v>28</v>
      </c>
    </row>
    <row r="5" spans="1:12" s="64" customFormat="1" ht="19.5" customHeight="1">
      <c r="A5" s="122" t="s">
        <v>21</v>
      </c>
      <c r="B5" s="119" t="s">
        <v>23</v>
      </c>
      <c r="C5" s="119" t="s">
        <v>25</v>
      </c>
      <c r="D5" s="119" t="s">
        <v>26</v>
      </c>
      <c r="E5" s="123" t="s">
        <v>27</v>
      </c>
      <c r="F5" s="113"/>
      <c r="G5" s="113"/>
      <c r="H5" s="66"/>
      <c r="I5" s="66"/>
      <c r="J5" s="66"/>
      <c r="K5" s="67"/>
      <c r="L5" s="64" t="s">
        <v>26</v>
      </c>
    </row>
    <row r="6" spans="1:12" s="64" customFormat="1" ht="15" customHeight="1" thickBot="1">
      <c r="A6" s="124">
        <f>COUNTIF(G10:G1002,"Pass")</f>
        <v>0</v>
      </c>
      <c r="B6" s="125">
        <f>COUNTIF(G10:G1002,"Fail")</f>
        <v>0</v>
      </c>
      <c r="C6" s="125">
        <f>E6-D6-B6-A6</f>
        <v>12</v>
      </c>
      <c r="D6" s="125">
        <f>COUNTIF(G10:G1002,"N/A")</f>
        <v>0</v>
      </c>
      <c r="E6" s="126">
        <f>COUNTA(A10:A1002)</f>
        <v>12</v>
      </c>
      <c r="F6" s="114"/>
      <c r="G6" s="114"/>
      <c r="H6" s="66"/>
      <c r="I6" s="66"/>
      <c r="J6" s="66"/>
      <c r="K6" s="67"/>
    </row>
    <row r="7" spans="1:12" s="64" customFormat="1" ht="15" customHeight="1">
      <c r="A7" s="66"/>
      <c r="B7" s="66"/>
      <c r="C7" s="66"/>
      <c r="D7" s="66"/>
      <c r="E7" s="66"/>
      <c r="F7" s="68"/>
      <c r="G7" s="66"/>
      <c r="H7" s="66"/>
      <c r="I7" s="66"/>
      <c r="J7" s="66"/>
      <c r="K7" s="67"/>
    </row>
    <row r="8" spans="1:12" s="64" customFormat="1" ht="25.5" customHeight="1">
      <c r="A8" s="127" t="s">
        <v>29</v>
      </c>
      <c r="B8" s="127" t="s">
        <v>30</v>
      </c>
      <c r="C8" s="127" t="s">
        <v>51</v>
      </c>
      <c r="D8" s="127" t="s">
        <v>46</v>
      </c>
      <c r="E8" s="127" t="s">
        <v>31</v>
      </c>
      <c r="F8" s="127" t="s">
        <v>32</v>
      </c>
      <c r="G8" s="127" t="s">
        <v>33</v>
      </c>
      <c r="H8" s="127" t="s">
        <v>24</v>
      </c>
      <c r="I8" s="127" t="s">
        <v>34</v>
      </c>
      <c r="K8" s="69"/>
    </row>
    <row r="9" spans="1:12" s="64" customFormat="1" ht="15.75" customHeight="1">
      <c r="A9" s="115" t="s">
        <v>80</v>
      </c>
      <c r="B9" s="115"/>
      <c r="C9" s="116"/>
      <c r="D9" s="116"/>
      <c r="E9" s="116"/>
      <c r="F9" s="116"/>
      <c r="G9" s="116"/>
      <c r="H9" s="116"/>
      <c r="I9" s="117"/>
      <c r="K9" s="73"/>
    </row>
    <row r="10" spans="1:12" ht="216.75">
      <c r="A10" s="74" t="str">
        <f>IF(OR(B10&lt;&gt;"",D10&lt;&gt;""),"["&amp;TEXT($B$2,"##")&amp;"-"&amp;TEXT(ROW()-10,"##")&amp;"]","")</f>
        <v>[Register -]</v>
      </c>
      <c r="B10" s="74" t="s">
        <v>57</v>
      </c>
      <c r="C10" s="74" t="s">
        <v>58</v>
      </c>
      <c r="D10" s="77" t="s">
        <v>62</v>
      </c>
      <c r="E10" s="77" t="s">
        <v>26</v>
      </c>
      <c r="F10" s="74"/>
      <c r="G10" s="74"/>
      <c r="H10" s="74" t="s">
        <v>59</v>
      </c>
      <c r="I10" s="75"/>
      <c r="K10" s="76"/>
    </row>
    <row r="11" spans="1:12" ht="191.25">
      <c r="A11" s="74" t="str">
        <f>IF(OR(B11&lt;&gt;"",D11&lt;&gt;""),"["&amp;TEXT($B$2,"##")&amp;"-"&amp;TEXT(ROW()-10,"##")&amp;"]","")</f>
        <v>[Register -1]</v>
      </c>
      <c r="B11" s="74" t="s">
        <v>60</v>
      </c>
      <c r="C11" s="74" t="s">
        <v>61</v>
      </c>
      <c r="D11" s="77" t="s">
        <v>63</v>
      </c>
      <c r="E11" s="77" t="s">
        <v>26</v>
      </c>
      <c r="F11" s="74"/>
      <c r="G11" s="74"/>
      <c r="H11" s="74" t="s">
        <v>59</v>
      </c>
      <c r="I11" s="75"/>
      <c r="K11" s="76"/>
    </row>
    <row r="12" spans="1:12" ht="191.25">
      <c r="A12" s="74" t="str">
        <f t="shared" ref="A12:A19" si="0">IF(OR(B12&lt;&gt;"",D12&lt;&gt;""),"["&amp;TEXT($B$2,"##")&amp;"-"&amp;TEXT(ROW()-10,"##")&amp;"]","")</f>
        <v>[Register -2]</v>
      </c>
      <c r="B12" s="74" t="s">
        <v>60</v>
      </c>
      <c r="C12" s="74" t="s">
        <v>61</v>
      </c>
      <c r="D12" s="77" t="s">
        <v>63</v>
      </c>
      <c r="E12" s="77" t="s">
        <v>26</v>
      </c>
      <c r="F12" s="74"/>
      <c r="G12" s="74"/>
      <c r="H12" s="74" t="s">
        <v>59</v>
      </c>
      <c r="I12" s="75"/>
      <c r="K12" s="76"/>
    </row>
    <row r="13" spans="1:12" ht="204">
      <c r="A13" s="74" t="str">
        <f t="shared" si="0"/>
        <v>[Register -3]</v>
      </c>
      <c r="B13" s="74" t="s">
        <v>65</v>
      </c>
      <c r="C13" s="74" t="s">
        <v>66</v>
      </c>
      <c r="D13" s="77" t="s">
        <v>63</v>
      </c>
      <c r="E13" s="77" t="s">
        <v>26</v>
      </c>
      <c r="F13" s="74"/>
      <c r="G13" s="74"/>
      <c r="H13" s="74" t="s">
        <v>59</v>
      </c>
      <c r="I13" s="75"/>
      <c r="K13" s="76"/>
    </row>
    <row r="14" spans="1:12" ht="191.25">
      <c r="A14" s="74" t="str">
        <f t="shared" si="0"/>
        <v>[Register -4]</v>
      </c>
      <c r="B14" s="74" t="s">
        <v>67</v>
      </c>
      <c r="C14" s="74" t="s">
        <v>61</v>
      </c>
      <c r="D14" s="77" t="s">
        <v>68</v>
      </c>
      <c r="E14" s="77" t="s">
        <v>26</v>
      </c>
      <c r="F14" s="74"/>
      <c r="G14" s="74"/>
      <c r="H14" s="74" t="s">
        <v>59</v>
      </c>
      <c r="I14" s="75"/>
      <c r="K14" s="76"/>
    </row>
    <row r="15" spans="1:12" ht="191.25">
      <c r="A15" s="74" t="str">
        <f t="shared" si="0"/>
        <v>[Register -5]</v>
      </c>
      <c r="B15" s="74" t="s">
        <v>70</v>
      </c>
      <c r="C15" s="74" t="s">
        <v>69</v>
      </c>
      <c r="D15" s="77" t="s">
        <v>63</v>
      </c>
      <c r="E15" s="77" t="s">
        <v>26</v>
      </c>
      <c r="F15" s="74"/>
      <c r="G15" s="74"/>
      <c r="H15" s="74" t="s">
        <v>59</v>
      </c>
      <c r="I15" s="75"/>
      <c r="K15" s="76"/>
    </row>
    <row r="16" spans="1:12" ht="204.75" customHeight="1">
      <c r="A16" s="74" t="str">
        <f t="shared" si="0"/>
        <v>[Register -6]</v>
      </c>
      <c r="B16" s="74" t="s">
        <v>71</v>
      </c>
      <c r="C16" s="74" t="s">
        <v>72</v>
      </c>
      <c r="D16" s="77" t="s">
        <v>73</v>
      </c>
      <c r="E16" s="77" t="s">
        <v>26</v>
      </c>
      <c r="F16" s="74"/>
      <c r="G16" s="74"/>
      <c r="H16" s="74" t="s">
        <v>59</v>
      </c>
      <c r="I16" s="75"/>
      <c r="K16" s="76"/>
    </row>
    <row r="17" spans="1:11" ht="204">
      <c r="A17" s="74" t="str">
        <f t="shared" si="0"/>
        <v>[Register -7]</v>
      </c>
      <c r="B17" s="74" t="s">
        <v>75</v>
      </c>
      <c r="C17" s="74" t="s">
        <v>74</v>
      </c>
      <c r="D17" s="77" t="s">
        <v>63</v>
      </c>
      <c r="E17" s="77" t="s">
        <v>26</v>
      </c>
      <c r="F17" s="74"/>
      <c r="G17" s="74"/>
      <c r="H17" s="74" t="s">
        <v>59</v>
      </c>
      <c r="I17" s="75"/>
      <c r="K17" s="76"/>
    </row>
    <row r="18" spans="1:11" ht="178.5">
      <c r="A18" s="74" t="str">
        <f t="shared" si="0"/>
        <v>[Register -8]</v>
      </c>
      <c r="B18" s="74" t="s">
        <v>76</v>
      </c>
      <c r="C18" s="74" t="s">
        <v>77</v>
      </c>
      <c r="D18" s="77" t="s">
        <v>63</v>
      </c>
      <c r="E18" s="77" t="s">
        <v>26</v>
      </c>
      <c r="F18" s="74"/>
      <c r="G18" s="74"/>
      <c r="H18" s="74" t="s">
        <v>59</v>
      </c>
      <c r="I18" s="75"/>
      <c r="K18" s="76"/>
    </row>
    <row r="19" spans="1:11" ht="191.25">
      <c r="A19" s="74" t="str">
        <f t="shared" si="0"/>
        <v>[Register -9]</v>
      </c>
      <c r="B19" s="74" t="s">
        <v>78</v>
      </c>
      <c r="C19" s="74" t="s">
        <v>112</v>
      </c>
      <c r="D19" s="77" t="s">
        <v>79</v>
      </c>
      <c r="E19" s="77" t="s">
        <v>26</v>
      </c>
      <c r="F19" s="74"/>
      <c r="G19" s="74"/>
      <c r="H19" s="74" t="s">
        <v>59</v>
      </c>
      <c r="I19" s="75"/>
      <c r="K19" s="76"/>
    </row>
    <row r="20" spans="1:11" s="64" customFormat="1" ht="15.75" customHeight="1">
      <c r="A20" s="115" t="s">
        <v>48</v>
      </c>
      <c r="B20" s="70"/>
      <c r="C20" s="71"/>
      <c r="D20" s="71"/>
      <c r="E20" s="71"/>
      <c r="F20" s="71"/>
      <c r="G20" s="71"/>
      <c r="H20" s="71"/>
      <c r="I20" s="72"/>
      <c r="K20" s="73"/>
    </row>
    <row r="21" spans="1:11">
      <c r="A21" s="74" t="str">
        <f>IF(OR(B21&lt;&gt;"",D21&lt;&gt;""),"["&amp;TEXT($B$2,"##")&amp;"-"&amp;TEXT(ROW()-12,"##")&amp;"]","")</f>
        <v>[Register -9]</v>
      </c>
      <c r="B21" s="74" t="s">
        <v>35</v>
      </c>
      <c r="C21" s="74"/>
      <c r="D21" s="74"/>
      <c r="E21" s="74"/>
      <c r="F21" s="74"/>
      <c r="G21" s="74"/>
      <c r="H21" s="74"/>
      <c r="I21" s="75"/>
      <c r="K21" s="76"/>
    </row>
  </sheetData>
  <mergeCells count="3">
    <mergeCell ref="B2:E2"/>
    <mergeCell ref="B4:E4"/>
    <mergeCell ref="B3:E3"/>
  </mergeCells>
  <phoneticPr fontId="0" type="noConversion"/>
  <dataValidations count="1">
    <dataValidation type="list" allowBlank="1" showErrorMessage="1" sqref="G7 G22:G149 G2:G3 F8:F21">
      <formula1>$L$2:$L$5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
  <sheetViews>
    <sheetView zoomScale="85" zoomScaleNormal="85" workbookViewId="0">
      <pane ySplit="8" topLeftCell="A9" activePane="bottomLeft" state="frozen"/>
      <selection pane="bottomLeft" activeCell="H16" sqref="H16"/>
    </sheetView>
  </sheetViews>
  <sheetFormatPr defaultColWidth="9" defaultRowHeight="12.75"/>
  <cols>
    <col min="1" max="1" width="20.125" style="7" customWidth="1"/>
    <col min="2" max="2" width="19.125" style="7" customWidth="1"/>
    <col min="3" max="4" width="25.625" style="7" customWidth="1"/>
    <col min="5" max="5" width="28.5" style="7" customWidth="1"/>
    <col min="6" max="6" width="11.25" style="7" customWidth="1"/>
    <col min="7" max="7" width="10.625" style="7" customWidth="1"/>
    <col min="8" max="8" width="9" style="61"/>
    <col min="9" max="9" width="23.125" style="61" customWidth="1"/>
    <col min="10" max="10" width="37.25" style="7" customWidth="1"/>
    <col min="11" max="11" width="8.25" style="62" customWidth="1"/>
    <col min="12" max="12" width="9.75" style="7" hidden="1" customWidth="1"/>
    <col min="13" max="16384" width="9" style="7"/>
  </cols>
  <sheetData>
    <row r="1" spans="1:12" ht="13.5" thickBot="1"/>
    <row r="2" spans="1:12" s="64" customFormat="1" ht="15" customHeight="1">
      <c r="A2" s="120" t="s">
        <v>52</v>
      </c>
      <c r="B2" s="148" t="s">
        <v>55</v>
      </c>
      <c r="C2" s="149"/>
      <c r="D2" s="149"/>
      <c r="E2" s="150"/>
      <c r="F2" s="118"/>
      <c r="G2" s="112"/>
      <c r="H2" s="65"/>
      <c r="I2" s="65"/>
      <c r="J2" s="42"/>
      <c r="K2" s="63"/>
      <c r="L2" s="64" t="s">
        <v>21</v>
      </c>
    </row>
    <row r="3" spans="1:12" s="64" customFormat="1">
      <c r="A3" s="121" t="s">
        <v>22</v>
      </c>
      <c r="B3" s="151" t="s">
        <v>81</v>
      </c>
      <c r="C3" s="152"/>
      <c r="D3" s="152"/>
      <c r="E3" s="153"/>
      <c r="F3" s="118"/>
      <c r="G3" s="112"/>
      <c r="H3" s="65"/>
      <c r="I3" s="65"/>
      <c r="J3" s="42"/>
      <c r="K3" s="63"/>
      <c r="L3" s="64" t="s">
        <v>23</v>
      </c>
    </row>
    <row r="4" spans="1:12" s="64" customFormat="1" ht="18" customHeight="1">
      <c r="A4" s="121" t="s">
        <v>47</v>
      </c>
      <c r="B4" s="151"/>
      <c r="C4" s="152"/>
      <c r="D4" s="152"/>
      <c r="E4" s="153"/>
      <c r="F4" s="118"/>
      <c r="G4" s="112"/>
      <c r="H4" s="65"/>
      <c r="I4" s="65"/>
      <c r="J4" s="42"/>
      <c r="K4" s="63"/>
      <c r="L4" s="64" t="s">
        <v>28</v>
      </c>
    </row>
    <row r="5" spans="1:12" s="64" customFormat="1" ht="19.5" customHeight="1">
      <c r="A5" s="122" t="s">
        <v>21</v>
      </c>
      <c r="B5" s="119" t="s">
        <v>23</v>
      </c>
      <c r="C5" s="119" t="s">
        <v>25</v>
      </c>
      <c r="D5" s="119" t="s">
        <v>26</v>
      </c>
      <c r="E5" s="123" t="s">
        <v>27</v>
      </c>
      <c r="F5" s="113"/>
      <c r="G5" s="113"/>
      <c r="H5" s="66"/>
      <c r="I5" s="66"/>
      <c r="J5" s="66"/>
      <c r="K5" s="67"/>
      <c r="L5" s="64" t="s">
        <v>26</v>
      </c>
    </row>
    <row r="6" spans="1:12" s="64" customFormat="1" ht="15" customHeight="1" thickBot="1">
      <c r="A6" s="124">
        <f>COUNTIF(G10:G999,"Pass")</f>
        <v>0</v>
      </c>
      <c r="B6" s="125">
        <f>COUNTIF(G10:G999,"Fail")</f>
        <v>0</v>
      </c>
      <c r="C6" s="125">
        <f>E6-D6-B6-A6</f>
        <v>9</v>
      </c>
      <c r="D6" s="125">
        <f>COUNTIF(G10:G999,"N/A")</f>
        <v>0</v>
      </c>
      <c r="E6" s="126">
        <f>COUNTA(A10:A999)</f>
        <v>9</v>
      </c>
      <c r="F6" s="114"/>
      <c r="G6" s="114"/>
      <c r="H6" s="66"/>
      <c r="I6" s="66"/>
      <c r="J6" s="66"/>
      <c r="K6" s="67"/>
    </row>
    <row r="7" spans="1:12" s="64" customFormat="1" ht="15" customHeight="1">
      <c r="A7" s="66"/>
      <c r="B7" s="66"/>
      <c r="C7" s="66"/>
      <c r="D7" s="66"/>
      <c r="E7" s="66"/>
      <c r="F7" s="68"/>
      <c r="G7" s="66"/>
      <c r="H7" s="66"/>
      <c r="I7" s="66"/>
      <c r="J7" s="66"/>
      <c r="K7" s="67"/>
    </row>
    <row r="8" spans="1:12" s="64" customFormat="1" ht="25.5" customHeight="1">
      <c r="A8" s="127" t="s">
        <v>29</v>
      </c>
      <c r="B8" s="127" t="s">
        <v>30</v>
      </c>
      <c r="C8" s="127" t="s">
        <v>51</v>
      </c>
      <c r="D8" s="127" t="s">
        <v>46</v>
      </c>
      <c r="E8" s="127" t="s">
        <v>31</v>
      </c>
      <c r="F8" s="127" t="s">
        <v>32</v>
      </c>
      <c r="G8" s="127" t="s">
        <v>33</v>
      </c>
      <c r="H8" s="127" t="s">
        <v>24</v>
      </c>
      <c r="I8" s="127" t="s">
        <v>34</v>
      </c>
      <c r="K8" s="69"/>
    </row>
    <row r="9" spans="1:12" s="64" customFormat="1" ht="15.75" customHeight="1">
      <c r="A9" s="115" t="s">
        <v>82</v>
      </c>
      <c r="B9" s="115"/>
      <c r="C9" s="116"/>
      <c r="D9" s="116"/>
      <c r="E9" s="116"/>
      <c r="F9" s="116"/>
      <c r="G9" s="116"/>
      <c r="H9" s="116"/>
      <c r="I9" s="117"/>
      <c r="K9" s="73"/>
    </row>
    <row r="10" spans="1:12" ht="63.75">
      <c r="A10" s="74" t="str">
        <f>IF(OR(B10&lt;&gt;"",D10&lt;&gt;""),"["&amp;TEXT($B$2,"##")&amp;"-"&amp;TEXT(ROW()-10,"##")&amp;"]","")</f>
        <v>[Login-]</v>
      </c>
      <c r="B10" s="74" t="s">
        <v>83</v>
      </c>
      <c r="C10" s="74" t="s">
        <v>84</v>
      </c>
      <c r="D10" s="77" t="s">
        <v>85</v>
      </c>
      <c r="E10" s="77" t="s">
        <v>26</v>
      </c>
      <c r="F10" s="74"/>
      <c r="G10" s="74"/>
      <c r="H10" s="74" t="s">
        <v>59</v>
      </c>
      <c r="I10" s="75"/>
      <c r="K10" s="76"/>
    </row>
    <row r="11" spans="1:12" ht="63.75">
      <c r="A11" s="74" t="str">
        <f t="shared" ref="A11:A14" si="0">IF(OR(B11&lt;&gt;"",D11&lt;&gt;""),"["&amp;TEXT($B$2,"##")&amp;"-"&amp;TEXT(ROW()-10,"##")&amp;"]","")</f>
        <v>[Login-1]</v>
      </c>
      <c r="B11" s="74" t="s">
        <v>86</v>
      </c>
      <c r="C11" s="74" t="s">
        <v>87</v>
      </c>
      <c r="D11" s="77" t="s">
        <v>88</v>
      </c>
      <c r="E11" s="77" t="s">
        <v>26</v>
      </c>
      <c r="F11" s="74"/>
      <c r="G11" s="74"/>
      <c r="H11" s="74" t="s">
        <v>59</v>
      </c>
      <c r="I11" s="75"/>
      <c r="K11" s="76"/>
    </row>
    <row r="12" spans="1:12" ht="63.75">
      <c r="A12" s="74" t="str">
        <f t="shared" si="0"/>
        <v>[Login-2]</v>
      </c>
      <c r="B12" s="74" t="s">
        <v>89</v>
      </c>
      <c r="C12" s="74" t="s">
        <v>90</v>
      </c>
      <c r="D12" s="77" t="s">
        <v>88</v>
      </c>
      <c r="E12" s="77" t="s">
        <v>26</v>
      </c>
      <c r="F12" s="74"/>
      <c r="G12" s="74"/>
      <c r="H12" s="74" t="s">
        <v>59</v>
      </c>
      <c r="I12" s="75"/>
      <c r="K12" s="76"/>
    </row>
    <row r="13" spans="1:12" ht="63.75">
      <c r="A13" s="74" t="str">
        <f t="shared" si="0"/>
        <v>[Login-3]</v>
      </c>
      <c r="B13" s="74" t="s">
        <v>91</v>
      </c>
      <c r="C13" s="74" t="s">
        <v>95</v>
      </c>
      <c r="D13" s="77" t="s">
        <v>96</v>
      </c>
      <c r="E13" s="77" t="s">
        <v>26</v>
      </c>
      <c r="F13" s="74"/>
      <c r="G13" s="74"/>
      <c r="H13" s="74" t="s">
        <v>59</v>
      </c>
      <c r="I13" s="75"/>
      <c r="K13" s="76"/>
    </row>
    <row r="14" spans="1:12" ht="51">
      <c r="A14" s="74" t="str">
        <f t="shared" si="0"/>
        <v>[Login-4]</v>
      </c>
      <c r="B14" s="74" t="s">
        <v>97</v>
      </c>
      <c r="C14" s="74" t="s">
        <v>98</v>
      </c>
      <c r="D14" s="77" t="s">
        <v>88</v>
      </c>
      <c r="E14" s="77" t="s">
        <v>26</v>
      </c>
      <c r="F14" s="74"/>
      <c r="G14" s="74"/>
      <c r="H14" s="74" t="s">
        <v>59</v>
      </c>
      <c r="I14" s="75"/>
      <c r="K14" s="76"/>
    </row>
    <row r="15" spans="1:12" s="64" customFormat="1" ht="15.75" customHeight="1">
      <c r="A15" s="115" t="s">
        <v>99</v>
      </c>
      <c r="B15" s="70"/>
      <c r="C15" s="71"/>
      <c r="D15" s="71"/>
      <c r="E15" s="71"/>
      <c r="F15" s="71"/>
      <c r="G15" s="71"/>
      <c r="H15" s="71"/>
      <c r="I15" s="72"/>
      <c r="K15" s="73"/>
    </row>
    <row r="16" spans="1:12" ht="127.5">
      <c r="A16" s="74" t="str">
        <f>IF(OR(B16&lt;&gt;"",D16&lt;&gt;""),"["&amp;TEXT($B$2,"##")&amp;"-"&amp;TEXT(ROW()-11,"##")&amp;"]","")</f>
        <v>[Login-5]</v>
      </c>
      <c r="B16" s="74" t="s">
        <v>100</v>
      </c>
      <c r="C16" s="74" t="s">
        <v>101</v>
      </c>
      <c r="D16" s="74" t="s">
        <v>102</v>
      </c>
      <c r="E16" s="74" t="s">
        <v>26</v>
      </c>
      <c r="F16" s="74"/>
      <c r="G16" s="74"/>
      <c r="H16" s="74" t="s">
        <v>59</v>
      </c>
      <c r="I16" s="75"/>
      <c r="K16" s="76"/>
    </row>
    <row r="17" spans="1:11" s="64" customFormat="1" ht="15.75" customHeight="1">
      <c r="A17" s="115" t="s">
        <v>49</v>
      </c>
      <c r="B17" s="70"/>
      <c r="C17" s="71"/>
      <c r="D17" s="71"/>
      <c r="E17" s="71"/>
      <c r="F17" s="71"/>
      <c r="G17" s="71"/>
      <c r="H17" s="71"/>
      <c r="I17" s="72"/>
      <c r="K17" s="73"/>
    </row>
    <row r="18" spans="1:11">
      <c r="A18" s="74" t="str">
        <f>IF(OR(B18&lt;&gt;"",D18&lt;&gt;""),"["&amp;TEXT($B$2,"##")&amp;"-"&amp;TEXT(ROW()-12,"##")&amp;"]","")</f>
        <v>[Login-6]</v>
      </c>
      <c r="B18" s="74" t="s">
        <v>35</v>
      </c>
      <c r="C18" s="74"/>
      <c r="D18" s="74"/>
      <c r="E18" s="74"/>
      <c r="F18" s="74"/>
      <c r="G18" s="74"/>
      <c r="H18" s="74"/>
      <c r="I18" s="75"/>
      <c r="K18" s="76"/>
    </row>
  </sheetData>
  <mergeCells count="3">
    <mergeCell ref="B2:E2"/>
    <mergeCell ref="B3:E3"/>
    <mergeCell ref="B4:E4"/>
  </mergeCells>
  <dataValidations count="1">
    <dataValidation type="list" allowBlank="1" showErrorMessage="1" sqref="G7 G19:G146 G2:G3 F8:F18">
      <formula1>$L$2:$L$5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
  <sheetViews>
    <sheetView zoomScale="85" zoomScaleNormal="85" workbookViewId="0">
      <pane ySplit="8" topLeftCell="A9" activePane="bottomLeft" state="frozen"/>
      <selection pane="bottomLeft" activeCell="D21" sqref="D21"/>
    </sheetView>
  </sheetViews>
  <sheetFormatPr defaultColWidth="9" defaultRowHeight="12.75"/>
  <cols>
    <col min="1" max="1" width="20.125" style="7" customWidth="1"/>
    <col min="2" max="2" width="19.125" style="7" customWidth="1"/>
    <col min="3" max="4" width="25.625" style="7" customWidth="1"/>
    <col min="5" max="5" width="28.5" style="7" customWidth="1"/>
    <col min="6" max="6" width="11.25" style="7" customWidth="1"/>
    <col min="7" max="7" width="10.625" style="7" customWidth="1"/>
    <col min="8" max="8" width="9" style="61"/>
    <col min="9" max="9" width="23.125" style="61" customWidth="1"/>
    <col min="10" max="10" width="37.25" style="7" customWidth="1"/>
    <col min="11" max="11" width="8.25" style="62" customWidth="1"/>
    <col min="12" max="12" width="9.75" style="7" hidden="1" customWidth="1"/>
    <col min="13" max="16384" width="9" style="7"/>
  </cols>
  <sheetData>
    <row r="1" spans="1:12" ht="13.5" thickBot="1"/>
    <row r="2" spans="1:12" s="64" customFormat="1" ht="15" customHeight="1">
      <c r="A2" s="120" t="s">
        <v>52</v>
      </c>
      <c r="B2" s="148" t="s">
        <v>109</v>
      </c>
      <c r="C2" s="149"/>
      <c r="D2" s="149"/>
      <c r="E2" s="150"/>
      <c r="F2" s="118"/>
      <c r="G2" s="112"/>
      <c r="H2" s="65"/>
      <c r="I2" s="65"/>
      <c r="J2" s="42"/>
      <c r="K2" s="63"/>
      <c r="L2" s="64" t="s">
        <v>21</v>
      </c>
    </row>
    <row r="3" spans="1:12" s="64" customFormat="1">
      <c r="A3" s="121" t="s">
        <v>22</v>
      </c>
      <c r="B3" s="151" t="s">
        <v>110</v>
      </c>
      <c r="C3" s="152"/>
      <c r="D3" s="152"/>
      <c r="E3" s="153"/>
      <c r="F3" s="118"/>
      <c r="G3" s="112"/>
      <c r="H3" s="65"/>
      <c r="I3" s="65"/>
      <c r="J3" s="42"/>
      <c r="K3" s="63"/>
      <c r="L3" s="64" t="s">
        <v>23</v>
      </c>
    </row>
    <row r="4" spans="1:12" s="64" customFormat="1" ht="18" customHeight="1">
      <c r="A4" s="121" t="s">
        <v>47</v>
      </c>
      <c r="B4" s="151"/>
      <c r="C4" s="152"/>
      <c r="D4" s="152"/>
      <c r="E4" s="153"/>
      <c r="F4" s="118"/>
      <c r="G4" s="112"/>
      <c r="H4" s="65"/>
      <c r="I4" s="65"/>
      <c r="J4" s="42"/>
      <c r="K4" s="63"/>
      <c r="L4" s="64" t="s">
        <v>28</v>
      </c>
    </row>
    <row r="5" spans="1:12" s="64" customFormat="1" ht="19.5" customHeight="1">
      <c r="A5" s="122" t="s">
        <v>21</v>
      </c>
      <c r="B5" s="119" t="s">
        <v>23</v>
      </c>
      <c r="C5" s="119" t="s">
        <v>25</v>
      </c>
      <c r="D5" s="119" t="s">
        <v>26</v>
      </c>
      <c r="E5" s="123" t="s">
        <v>27</v>
      </c>
      <c r="F5" s="113"/>
      <c r="G5" s="113"/>
      <c r="H5" s="66"/>
      <c r="I5" s="66"/>
      <c r="J5" s="66"/>
      <c r="K5" s="67"/>
      <c r="L5" s="64" t="s">
        <v>26</v>
      </c>
    </row>
    <row r="6" spans="1:12" s="64" customFormat="1" ht="15" customHeight="1" thickBot="1">
      <c r="A6" s="124">
        <f>COUNTIF(G10:G1004,"Pass")</f>
        <v>0</v>
      </c>
      <c r="B6" s="125">
        <f>COUNTIF(G10:G1004,"Fail")</f>
        <v>0</v>
      </c>
      <c r="C6" s="125">
        <f>E6-D6-B6-A6</f>
        <v>14</v>
      </c>
      <c r="D6" s="125">
        <f>COUNTIF(G10:G1004,"N/A")</f>
        <v>0</v>
      </c>
      <c r="E6" s="126">
        <f>COUNTA(A10:A1004)</f>
        <v>14</v>
      </c>
      <c r="F6" s="114"/>
      <c r="G6" s="114"/>
      <c r="H6" s="66"/>
      <c r="I6" s="66"/>
      <c r="J6" s="66"/>
      <c r="K6" s="67"/>
    </row>
    <row r="7" spans="1:12" s="64" customFormat="1" ht="15" customHeight="1">
      <c r="A7" s="66"/>
      <c r="B7" s="66"/>
      <c r="C7" s="66"/>
      <c r="D7" s="66"/>
      <c r="E7" s="66"/>
      <c r="F7" s="68"/>
      <c r="G7" s="66"/>
      <c r="H7" s="66"/>
      <c r="I7" s="66"/>
      <c r="J7" s="66"/>
      <c r="K7" s="67"/>
    </row>
    <row r="8" spans="1:12" s="64" customFormat="1" ht="25.5" customHeight="1">
      <c r="A8" s="127" t="s">
        <v>29</v>
      </c>
      <c r="B8" s="127" t="s">
        <v>30</v>
      </c>
      <c r="C8" s="127" t="s">
        <v>51</v>
      </c>
      <c r="D8" s="127" t="s">
        <v>46</v>
      </c>
      <c r="E8" s="127" t="s">
        <v>31</v>
      </c>
      <c r="F8" s="127" t="s">
        <v>32</v>
      </c>
      <c r="G8" s="127" t="s">
        <v>33</v>
      </c>
      <c r="H8" s="127" t="s">
        <v>24</v>
      </c>
      <c r="I8" s="127" t="s">
        <v>34</v>
      </c>
      <c r="K8" s="69"/>
    </row>
    <row r="9" spans="1:12" s="64" customFormat="1" ht="15.75" customHeight="1">
      <c r="A9" s="115" t="s">
        <v>109</v>
      </c>
      <c r="B9" s="115"/>
      <c r="C9" s="116"/>
      <c r="D9" s="116"/>
      <c r="E9" s="116"/>
      <c r="F9" s="116"/>
      <c r="G9" s="116"/>
      <c r="H9" s="116"/>
      <c r="I9" s="117"/>
      <c r="K9" s="73"/>
    </row>
    <row r="10" spans="1:12" ht="178.5">
      <c r="A10" s="74" t="str">
        <f>IF(OR(B10&lt;&gt;"",D10&lt;&gt;""),"["&amp;TEXT($B$2,"##")&amp;"-"&amp;TEXT(ROW()-10,"##")&amp;"]","")</f>
        <v>[Update profile-]</v>
      </c>
      <c r="B10" s="74" t="s">
        <v>111</v>
      </c>
      <c r="C10" s="74" t="s">
        <v>115</v>
      </c>
      <c r="D10" s="77" t="s">
        <v>113</v>
      </c>
      <c r="E10" s="77" t="s">
        <v>26</v>
      </c>
      <c r="F10" s="74"/>
      <c r="G10" s="74"/>
      <c r="H10" s="74" t="s">
        <v>59</v>
      </c>
      <c r="I10" s="75"/>
      <c r="K10" s="76"/>
    </row>
    <row r="11" spans="1:12" ht="165.75">
      <c r="A11" s="74" t="str">
        <f t="shared" ref="A11:A13" si="0">IF(OR(B11&lt;&gt;"",D11&lt;&gt;""),"["&amp;TEXT($B$2,"##")&amp;"-"&amp;TEXT(ROW()-10,"##")&amp;"]","")</f>
        <v>[Update profile-1]</v>
      </c>
      <c r="B11" s="74" t="s">
        <v>114</v>
      </c>
      <c r="C11" s="74" t="s">
        <v>118</v>
      </c>
      <c r="D11" s="77" t="s">
        <v>116</v>
      </c>
      <c r="E11" s="77" t="s">
        <v>26</v>
      </c>
      <c r="F11" s="74"/>
      <c r="G11" s="74"/>
      <c r="H11" s="74" t="s">
        <v>59</v>
      </c>
      <c r="I11" s="75"/>
      <c r="K11" s="76"/>
    </row>
    <row r="12" spans="1:12" ht="165.75">
      <c r="A12" s="74" t="str">
        <f t="shared" si="0"/>
        <v>[Update profile-2]</v>
      </c>
      <c r="B12" s="74" t="s">
        <v>117</v>
      </c>
      <c r="C12" s="74" t="s">
        <v>119</v>
      </c>
      <c r="D12" s="77" t="s">
        <v>116</v>
      </c>
      <c r="E12" s="77" t="s">
        <v>26</v>
      </c>
      <c r="F12" s="74"/>
      <c r="G12" s="74"/>
      <c r="H12" s="74" t="s">
        <v>59</v>
      </c>
      <c r="I12" s="75"/>
      <c r="K12" s="76"/>
    </row>
    <row r="13" spans="1:12" ht="165.75">
      <c r="A13" s="74" t="str">
        <f t="shared" si="0"/>
        <v>[Update profile-3]</v>
      </c>
      <c r="B13" s="74" t="s">
        <v>120</v>
      </c>
      <c r="C13" s="74" t="s">
        <v>121</v>
      </c>
      <c r="D13" s="77" t="s">
        <v>116</v>
      </c>
      <c r="E13" s="77" t="s">
        <v>26</v>
      </c>
      <c r="F13" s="74"/>
      <c r="G13" s="74"/>
      <c r="H13" s="74" t="s">
        <v>59</v>
      </c>
      <c r="I13" s="75"/>
      <c r="K13" s="76"/>
    </row>
    <row r="14" spans="1:12" ht="191.25">
      <c r="A14" s="74" t="str">
        <f>IF(OR(B14&lt;&gt;"",D14&lt;&gt;""),"["&amp;TEXT($B$2,"##")&amp;"-"&amp;TEXT(ROW()-10,"##")&amp;"]","")</f>
        <v>[Update profile-4]</v>
      </c>
      <c r="B14" s="74" t="s">
        <v>122</v>
      </c>
      <c r="C14" s="74" t="s">
        <v>123</v>
      </c>
      <c r="D14" s="77" t="s">
        <v>124</v>
      </c>
      <c r="E14" s="77" t="s">
        <v>26</v>
      </c>
      <c r="F14" s="74"/>
      <c r="G14" s="74"/>
      <c r="H14" s="74" t="s">
        <v>59</v>
      </c>
      <c r="I14" s="75"/>
      <c r="K14" s="76"/>
    </row>
    <row r="15" spans="1:12" s="64" customFormat="1" ht="15.75" customHeight="1">
      <c r="A15" s="115" t="s">
        <v>108</v>
      </c>
      <c r="B15" s="70"/>
      <c r="C15" s="71"/>
      <c r="D15" s="71"/>
      <c r="E15" s="71"/>
      <c r="F15" s="71"/>
      <c r="G15" s="71"/>
      <c r="H15" s="71"/>
      <c r="I15" s="72"/>
      <c r="K15" s="73"/>
    </row>
    <row r="16" spans="1:12" ht="127.5">
      <c r="A16" s="74" t="str">
        <f>IF(OR(B16&lt;&gt;"",D16&lt;&gt;""),"["&amp;TEXT($B$2,"##")&amp;"-"&amp;TEXT(ROW()-11,"##")&amp;"]","")</f>
        <v>[Update profile-5]</v>
      </c>
      <c r="B16" s="74" t="s">
        <v>125</v>
      </c>
      <c r="C16" s="74" t="s">
        <v>127</v>
      </c>
      <c r="D16" s="74" t="s">
        <v>126</v>
      </c>
      <c r="E16" s="74" t="s">
        <v>26</v>
      </c>
      <c r="F16" s="74"/>
      <c r="G16" s="74"/>
      <c r="H16" s="74" t="s">
        <v>59</v>
      </c>
      <c r="I16" s="75"/>
      <c r="K16" s="76"/>
    </row>
    <row r="17" spans="1:11" ht="127.5">
      <c r="A17" s="74" t="str">
        <f t="shared" ref="A17:A20" si="1">IF(OR(B17&lt;&gt;"",D17&lt;&gt;""),"["&amp;TEXT($B$2,"##")&amp;"-"&amp;TEXT(ROW()-11,"##")&amp;"]","")</f>
        <v>[Update profile-6]</v>
      </c>
      <c r="B17" s="74" t="s">
        <v>128</v>
      </c>
      <c r="C17" s="74" t="s">
        <v>129</v>
      </c>
      <c r="D17" s="74" t="s">
        <v>131</v>
      </c>
      <c r="E17" s="74" t="s">
        <v>26</v>
      </c>
      <c r="F17" s="74"/>
      <c r="G17" s="74"/>
      <c r="H17" s="74" t="s">
        <v>59</v>
      </c>
      <c r="I17" s="75"/>
      <c r="K17" s="76"/>
    </row>
    <row r="18" spans="1:11" ht="127.5">
      <c r="A18" s="74" t="str">
        <f t="shared" si="1"/>
        <v>[Update profile-7]</v>
      </c>
      <c r="B18" s="74" t="s">
        <v>130</v>
      </c>
      <c r="C18" s="74" t="s">
        <v>132</v>
      </c>
      <c r="D18" s="74" t="s">
        <v>131</v>
      </c>
      <c r="E18" s="74" t="s">
        <v>26</v>
      </c>
      <c r="F18" s="74"/>
      <c r="G18" s="74"/>
      <c r="H18" s="74" t="s">
        <v>59</v>
      </c>
      <c r="I18" s="75"/>
      <c r="K18" s="76"/>
    </row>
    <row r="19" spans="1:11" ht="127.5">
      <c r="A19" s="74" t="str">
        <f t="shared" si="1"/>
        <v>[Update profile-8]</v>
      </c>
      <c r="B19" s="74" t="s">
        <v>133</v>
      </c>
      <c r="C19" s="74" t="s">
        <v>136</v>
      </c>
      <c r="D19" s="74" t="s">
        <v>134</v>
      </c>
      <c r="E19" s="74" t="s">
        <v>26</v>
      </c>
      <c r="F19" s="74"/>
      <c r="G19" s="74"/>
      <c r="H19" s="74" t="s">
        <v>59</v>
      </c>
      <c r="I19" s="75"/>
      <c r="K19" s="76"/>
    </row>
    <row r="20" spans="1:11" ht="114.75">
      <c r="A20" s="74" t="str">
        <f t="shared" si="1"/>
        <v>[Update profile-9]</v>
      </c>
      <c r="B20" s="74" t="s">
        <v>135</v>
      </c>
      <c r="C20" s="74" t="s">
        <v>137</v>
      </c>
      <c r="D20" s="74" t="s">
        <v>116</v>
      </c>
      <c r="E20" s="74" t="s">
        <v>26</v>
      </c>
      <c r="F20" s="74"/>
      <c r="G20" s="74"/>
      <c r="H20" s="74" t="s">
        <v>59</v>
      </c>
      <c r="I20" s="75"/>
      <c r="K20" s="76"/>
    </row>
    <row r="21" spans="1:11" ht="127.5">
      <c r="A21" s="74" t="str">
        <f>IF(OR(B21&lt;&gt;"",D21&lt;&gt;""),"["&amp;TEXT($B$2,"##")&amp;"-"&amp;TEXT(ROW()-11,"##")&amp;"]","")</f>
        <v>[Update profile-10]</v>
      </c>
      <c r="B21" s="74" t="s">
        <v>139</v>
      </c>
      <c r="C21" s="74" t="s">
        <v>138</v>
      </c>
      <c r="D21" s="74" t="s">
        <v>116</v>
      </c>
      <c r="E21" s="74" t="s">
        <v>26</v>
      </c>
      <c r="F21" s="74"/>
      <c r="G21" s="78"/>
      <c r="H21" s="74" t="s">
        <v>59</v>
      </c>
      <c r="I21" s="79"/>
      <c r="K21" s="80"/>
    </row>
    <row r="22" spans="1:11" s="64" customFormat="1" ht="15.75" customHeight="1">
      <c r="A22" s="115" t="s">
        <v>49</v>
      </c>
      <c r="B22" s="70"/>
      <c r="C22" s="71"/>
      <c r="D22" s="71"/>
      <c r="E22" s="71"/>
      <c r="F22" s="71"/>
      <c r="G22" s="71"/>
      <c r="H22" s="71"/>
      <c r="I22" s="72"/>
      <c r="K22" s="73"/>
    </row>
    <row r="23" spans="1:11">
      <c r="A23" s="74" t="str">
        <f>IF(OR(B23&lt;&gt;"",D23&lt;&gt;""),"["&amp;TEXT($B$2,"##")&amp;"-"&amp;TEXT(ROW()-12,"##")&amp;"]","")</f>
        <v>[Update profile-11]</v>
      </c>
      <c r="B23" s="74" t="s">
        <v>35</v>
      </c>
      <c r="C23" s="74"/>
      <c r="D23" s="74"/>
      <c r="E23" s="74"/>
      <c r="F23" s="74"/>
      <c r="G23" s="74"/>
      <c r="H23" s="74"/>
      <c r="I23" s="75"/>
      <c r="K23" s="76"/>
    </row>
  </sheetData>
  <mergeCells count="3">
    <mergeCell ref="B2:E2"/>
    <mergeCell ref="B3:E3"/>
    <mergeCell ref="B4:E4"/>
  </mergeCells>
  <dataValidations count="1">
    <dataValidation type="list" allowBlank="1" showErrorMessage="1" sqref="G7 G24:G151 G2:G3 F8:F23">
      <formula1>$L$2:$L$5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
  <sheetViews>
    <sheetView zoomScale="85" zoomScaleNormal="85" workbookViewId="0">
      <pane ySplit="8" topLeftCell="A12" activePane="bottomLeft" state="frozen"/>
      <selection pane="bottomLeft"/>
    </sheetView>
  </sheetViews>
  <sheetFormatPr defaultColWidth="9" defaultRowHeight="12.75"/>
  <cols>
    <col min="1" max="1" width="20.125" style="7" customWidth="1"/>
    <col min="2" max="2" width="19.125" style="7" customWidth="1"/>
    <col min="3" max="4" width="25.625" style="7" customWidth="1"/>
    <col min="5" max="5" width="28.5" style="7" customWidth="1"/>
    <col min="6" max="6" width="11.25" style="7" customWidth="1"/>
    <col min="7" max="7" width="10.625" style="7" customWidth="1"/>
    <col min="8" max="8" width="9" style="61"/>
    <col min="9" max="9" width="23.125" style="61" customWidth="1"/>
    <col min="10" max="10" width="37.25" style="7" customWidth="1"/>
    <col min="11" max="11" width="8.25" style="62" customWidth="1"/>
    <col min="12" max="12" width="9.75" style="7" hidden="1" customWidth="1"/>
    <col min="13" max="16384" width="9" style="7"/>
  </cols>
  <sheetData>
    <row r="1" spans="1:12" ht="13.5" thickBot="1"/>
    <row r="2" spans="1:12" s="64" customFormat="1" ht="15" customHeight="1">
      <c r="A2" s="120" t="s">
        <v>52</v>
      </c>
      <c r="B2" s="148" t="s">
        <v>142</v>
      </c>
      <c r="C2" s="149"/>
      <c r="D2" s="149"/>
      <c r="E2" s="150"/>
      <c r="F2" s="118"/>
      <c r="G2" s="112"/>
      <c r="H2" s="65"/>
      <c r="I2" s="65"/>
      <c r="J2" s="42"/>
      <c r="K2" s="63"/>
      <c r="L2" s="64" t="s">
        <v>21</v>
      </c>
    </row>
    <row r="3" spans="1:12" s="64" customFormat="1">
      <c r="A3" s="121" t="s">
        <v>22</v>
      </c>
      <c r="B3" s="151" t="s">
        <v>143</v>
      </c>
      <c r="C3" s="152"/>
      <c r="D3" s="152"/>
      <c r="E3" s="153"/>
      <c r="F3" s="118"/>
      <c r="G3" s="112"/>
      <c r="H3" s="65"/>
      <c r="I3" s="65"/>
      <c r="J3" s="42"/>
      <c r="K3" s="63"/>
      <c r="L3" s="64" t="s">
        <v>23</v>
      </c>
    </row>
    <row r="4" spans="1:12" s="64" customFormat="1" ht="18" customHeight="1">
      <c r="A4" s="121" t="s">
        <v>47</v>
      </c>
      <c r="B4" s="151"/>
      <c r="C4" s="152"/>
      <c r="D4" s="152"/>
      <c r="E4" s="153"/>
      <c r="F4" s="118"/>
      <c r="G4" s="112"/>
      <c r="H4" s="65"/>
      <c r="I4" s="65"/>
      <c r="J4" s="42"/>
      <c r="K4" s="63"/>
      <c r="L4" s="64" t="s">
        <v>28</v>
      </c>
    </row>
    <row r="5" spans="1:12" s="64" customFormat="1" ht="19.5" customHeight="1">
      <c r="A5" s="122" t="s">
        <v>21</v>
      </c>
      <c r="B5" s="119" t="s">
        <v>23</v>
      </c>
      <c r="C5" s="119" t="s">
        <v>25</v>
      </c>
      <c r="D5" s="119" t="s">
        <v>26</v>
      </c>
      <c r="E5" s="123" t="s">
        <v>27</v>
      </c>
      <c r="F5" s="113"/>
      <c r="G5" s="113"/>
      <c r="H5" s="66"/>
      <c r="I5" s="66"/>
      <c r="J5" s="66"/>
      <c r="K5" s="67"/>
      <c r="L5" s="64" t="s">
        <v>26</v>
      </c>
    </row>
    <row r="6" spans="1:12" s="64" customFormat="1" ht="15" customHeight="1" thickBot="1">
      <c r="A6" s="124">
        <f>COUNTIF(G10:G997,"Pass")</f>
        <v>0</v>
      </c>
      <c r="B6" s="125">
        <f>COUNTIF(G10:G997,"Fail")</f>
        <v>0</v>
      </c>
      <c r="C6" s="125">
        <f>E6-D6-B6-A6</f>
        <v>7</v>
      </c>
      <c r="D6" s="125">
        <f>COUNTIF(G10:G997,"N/A")</f>
        <v>0</v>
      </c>
      <c r="E6" s="126">
        <f>COUNTA(A10:A997)</f>
        <v>7</v>
      </c>
      <c r="F6" s="114"/>
      <c r="G6" s="114"/>
      <c r="H6" s="66"/>
      <c r="I6" s="66"/>
      <c r="J6" s="66"/>
      <c r="K6" s="67"/>
    </row>
    <row r="7" spans="1:12" s="64" customFormat="1" ht="15" customHeight="1">
      <c r="A7" s="66"/>
      <c r="B7" s="66"/>
      <c r="C7" s="66"/>
      <c r="D7" s="66"/>
      <c r="E7" s="66"/>
      <c r="F7" s="68"/>
      <c r="G7" s="66"/>
      <c r="H7" s="66"/>
      <c r="I7" s="66"/>
      <c r="J7" s="66"/>
      <c r="K7" s="67"/>
    </row>
    <row r="8" spans="1:12" s="64" customFormat="1" ht="25.5" customHeight="1">
      <c r="A8" s="127" t="s">
        <v>29</v>
      </c>
      <c r="B8" s="127" t="s">
        <v>30</v>
      </c>
      <c r="C8" s="127" t="s">
        <v>51</v>
      </c>
      <c r="D8" s="127" t="s">
        <v>46</v>
      </c>
      <c r="E8" s="127" t="s">
        <v>31</v>
      </c>
      <c r="F8" s="127" t="s">
        <v>32</v>
      </c>
      <c r="G8" s="127" t="s">
        <v>33</v>
      </c>
      <c r="H8" s="127" t="s">
        <v>24</v>
      </c>
      <c r="I8" s="127" t="s">
        <v>34</v>
      </c>
      <c r="K8" s="69"/>
    </row>
    <row r="9" spans="1:12" s="64" customFormat="1" ht="15.75" customHeight="1">
      <c r="A9" s="115" t="s">
        <v>144</v>
      </c>
      <c r="B9" s="115"/>
      <c r="C9" s="116"/>
      <c r="D9" s="116"/>
      <c r="E9" s="116"/>
      <c r="F9" s="116"/>
      <c r="G9" s="116"/>
      <c r="H9" s="116"/>
      <c r="I9" s="117"/>
      <c r="K9" s="73"/>
    </row>
    <row r="10" spans="1:12" ht="89.25">
      <c r="A10" s="74" t="str">
        <f>IF(OR(B10&lt;&gt;"",D10&lt;&gt;""),"["&amp;TEXT($B$2,"##")&amp;"-"&amp;TEXT(ROW()-10,"##")&amp;"]","")</f>
        <v>[Search-]</v>
      </c>
      <c r="B10" s="74" t="s">
        <v>145</v>
      </c>
      <c r="C10" s="74" t="s">
        <v>146</v>
      </c>
      <c r="D10" s="77" t="s">
        <v>147</v>
      </c>
      <c r="E10" s="77" t="s">
        <v>26</v>
      </c>
      <c r="F10" s="74"/>
      <c r="G10" s="74"/>
      <c r="H10" s="74" t="s">
        <v>59</v>
      </c>
      <c r="I10" s="75"/>
      <c r="K10" s="76"/>
    </row>
    <row r="11" spans="1:12" ht="89.25">
      <c r="A11" s="74" t="str">
        <f>IF(OR(B11&lt;&gt;"",D11&lt;&gt;""),"["&amp;TEXT($B$2,"##")&amp;"-"&amp;TEXT(ROW()-10,"##")&amp;"]","")</f>
        <v>[Search-1]</v>
      </c>
      <c r="B11" s="74" t="s">
        <v>148</v>
      </c>
      <c r="C11" s="74" t="s">
        <v>149</v>
      </c>
      <c r="D11" s="77" t="s">
        <v>150</v>
      </c>
      <c r="E11" s="77" t="s">
        <v>26</v>
      </c>
      <c r="F11" s="74"/>
      <c r="G11" s="74"/>
      <c r="H11" s="74" t="s">
        <v>59</v>
      </c>
      <c r="I11" s="75"/>
      <c r="K11" s="76"/>
    </row>
    <row r="12" spans="1:12" s="64" customFormat="1" ht="15.75" customHeight="1">
      <c r="A12" s="115" t="s">
        <v>151</v>
      </c>
      <c r="B12" s="70"/>
      <c r="C12" s="71"/>
      <c r="D12" s="71"/>
      <c r="E12" s="71"/>
      <c r="F12" s="71"/>
      <c r="G12" s="71"/>
      <c r="H12" s="71"/>
      <c r="I12" s="72"/>
      <c r="K12" s="73"/>
    </row>
    <row r="13" spans="1:12" ht="63.75">
      <c r="A13" s="74" t="str">
        <f>IF(OR(B13&lt;&gt;"",D13&lt;&gt;""),"["&amp;TEXT($B$2,"##")&amp;"-"&amp;TEXT(ROW()-11,"##")&amp;"]","")</f>
        <v>[Search-2]</v>
      </c>
      <c r="B13" s="74" t="s">
        <v>152</v>
      </c>
      <c r="C13" s="74" t="s">
        <v>155</v>
      </c>
      <c r="D13" s="74" t="s">
        <v>153</v>
      </c>
      <c r="E13" s="74" t="s">
        <v>26</v>
      </c>
      <c r="F13" s="74"/>
      <c r="G13" s="74"/>
      <c r="H13" s="74" t="s">
        <v>59</v>
      </c>
      <c r="I13" s="75"/>
      <c r="K13" s="76"/>
    </row>
    <row r="14" spans="1:12" ht="51">
      <c r="A14" s="74" t="str">
        <f>IF(OR(B14&lt;&gt;"",D14&lt;&gt;""),"["&amp;TEXT($B$2,"##")&amp;"-"&amp;TEXT(ROW()-11,"##")&amp;"]","")</f>
        <v>[Search-3]</v>
      </c>
      <c r="B14" s="74" t="s">
        <v>154</v>
      </c>
      <c r="C14" s="74" t="s">
        <v>156</v>
      </c>
      <c r="D14" s="74" t="s">
        <v>157</v>
      </c>
      <c r="E14" s="74" t="s">
        <v>26</v>
      </c>
      <c r="F14" s="74"/>
      <c r="G14" s="78"/>
      <c r="H14" s="74" t="s">
        <v>59</v>
      </c>
      <c r="I14" s="79"/>
      <c r="K14" s="80"/>
    </row>
    <row r="15" spans="1:12" s="64" customFormat="1" ht="15.75" customHeight="1">
      <c r="A15" s="115" t="s">
        <v>49</v>
      </c>
      <c r="B15" s="70"/>
      <c r="C15" s="71"/>
      <c r="D15" s="71"/>
      <c r="E15" s="71"/>
      <c r="F15" s="71"/>
      <c r="G15" s="71"/>
      <c r="H15" s="71"/>
      <c r="I15" s="72"/>
      <c r="K15" s="73"/>
    </row>
    <row r="16" spans="1:12">
      <c r="A16" s="74" t="str">
        <f>IF(OR(B16&lt;&gt;"",D16&lt;&gt;""),"["&amp;TEXT($B$2,"##")&amp;"-"&amp;TEXT(ROW()-12,"##")&amp;"]","")</f>
        <v>[Search-4]</v>
      </c>
      <c r="B16" s="74" t="s">
        <v>35</v>
      </c>
      <c r="C16" s="74"/>
      <c r="D16" s="74"/>
      <c r="E16" s="74"/>
      <c r="F16" s="74"/>
      <c r="G16" s="74"/>
      <c r="H16" s="74"/>
      <c r="I16" s="75"/>
      <c r="K16" s="76"/>
    </row>
  </sheetData>
  <mergeCells count="3">
    <mergeCell ref="B2:E2"/>
    <mergeCell ref="B3:E3"/>
    <mergeCell ref="B4:E4"/>
  </mergeCells>
  <dataValidations count="1">
    <dataValidation type="list" allowBlank="1" showErrorMessage="1" sqref="G7 G17:G144 G2:G3 F8:F16">
      <formula1>$L$2:$L$5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
  <sheetViews>
    <sheetView zoomScale="85" zoomScaleNormal="85" workbookViewId="0">
      <pane ySplit="8" topLeftCell="A9" activePane="bottomLeft" state="frozen"/>
      <selection pane="bottomLeft" activeCell="B2" sqref="B2:E2"/>
    </sheetView>
  </sheetViews>
  <sheetFormatPr defaultColWidth="9" defaultRowHeight="12.75"/>
  <cols>
    <col min="1" max="1" width="20.125" style="7" customWidth="1"/>
    <col min="2" max="2" width="19.125" style="7" customWidth="1"/>
    <col min="3" max="4" width="25.625" style="7" customWidth="1"/>
    <col min="5" max="5" width="28.5" style="7" customWidth="1"/>
    <col min="6" max="6" width="11.25" style="7" customWidth="1"/>
    <col min="7" max="7" width="10.625" style="7" customWidth="1"/>
    <col min="8" max="8" width="9" style="61"/>
    <col min="9" max="9" width="23.125" style="61" customWidth="1"/>
    <col min="10" max="10" width="37.25" style="7" customWidth="1"/>
    <col min="11" max="11" width="8.25" style="62" customWidth="1"/>
    <col min="12" max="12" width="9.75" style="7" hidden="1" customWidth="1"/>
    <col min="13" max="16384" width="9" style="7"/>
  </cols>
  <sheetData>
    <row r="1" spans="1:12" ht="13.5" thickBot="1"/>
    <row r="2" spans="1:12" s="64" customFormat="1" ht="15" customHeight="1">
      <c r="A2" s="120" t="s">
        <v>52</v>
      </c>
      <c r="B2" s="148" t="s">
        <v>163</v>
      </c>
      <c r="C2" s="149"/>
      <c r="D2" s="149"/>
      <c r="E2" s="150"/>
      <c r="F2" s="118"/>
      <c r="G2" s="112"/>
      <c r="H2" s="65"/>
      <c r="I2" s="65"/>
      <c r="J2" s="42"/>
      <c r="K2" s="63"/>
      <c r="L2" s="64" t="s">
        <v>21</v>
      </c>
    </row>
    <row r="3" spans="1:12" s="64" customFormat="1">
      <c r="A3" s="121" t="s">
        <v>22</v>
      </c>
      <c r="B3" s="151" t="s">
        <v>164</v>
      </c>
      <c r="C3" s="152"/>
      <c r="D3" s="152"/>
      <c r="E3" s="153"/>
      <c r="F3" s="118"/>
      <c r="G3" s="112"/>
      <c r="H3" s="65"/>
      <c r="I3" s="65"/>
      <c r="J3" s="42"/>
      <c r="K3" s="63"/>
      <c r="L3" s="64" t="s">
        <v>23</v>
      </c>
    </row>
    <row r="4" spans="1:12" s="64" customFormat="1" ht="18" customHeight="1">
      <c r="A4" s="121" t="s">
        <v>47</v>
      </c>
      <c r="B4" s="151"/>
      <c r="C4" s="152"/>
      <c r="D4" s="152"/>
      <c r="E4" s="153"/>
      <c r="F4" s="118"/>
      <c r="G4" s="112"/>
      <c r="H4" s="65"/>
      <c r="I4" s="65"/>
      <c r="J4" s="42"/>
      <c r="K4" s="63"/>
      <c r="L4" s="64" t="s">
        <v>28</v>
      </c>
    </row>
    <row r="5" spans="1:12" s="64" customFormat="1" ht="19.5" customHeight="1">
      <c r="A5" s="122" t="s">
        <v>21</v>
      </c>
      <c r="B5" s="119" t="s">
        <v>23</v>
      </c>
      <c r="C5" s="119" t="s">
        <v>25</v>
      </c>
      <c r="D5" s="119" t="s">
        <v>26</v>
      </c>
      <c r="E5" s="123" t="s">
        <v>27</v>
      </c>
      <c r="F5" s="113"/>
      <c r="G5" s="113"/>
      <c r="H5" s="66"/>
      <c r="I5" s="66"/>
      <c r="J5" s="66"/>
      <c r="K5" s="67"/>
      <c r="L5" s="64" t="s">
        <v>26</v>
      </c>
    </row>
    <row r="6" spans="1:12" s="64" customFormat="1" ht="15" customHeight="1" thickBot="1">
      <c r="A6" s="124">
        <f>COUNTIF(G10:G999,"Pass")</f>
        <v>0</v>
      </c>
      <c r="B6" s="125">
        <f>COUNTIF(G10:G999,"Fail")</f>
        <v>0</v>
      </c>
      <c r="C6" s="125">
        <f>E6-D6-B6-A6</f>
        <v>9</v>
      </c>
      <c r="D6" s="125">
        <f>COUNTIF(G10:G999,"N/A")</f>
        <v>0</v>
      </c>
      <c r="E6" s="126">
        <f>COUNTA(A10:A999)</f>
        <v>9</v>
      </c>
      <c r="F6" s="114"/>
      <c r="G6" s="114"/>
      <c r="H6" s="66"/>
      <c r="I6" s="66"/>
      <c r="J6" s="66"/>
      <c r="K6" s="67"/>
    </row>
    <row r="7" spans="1:12" s="64" customFormat="1" ht="15" customHeight="1">
      <c r="A7" s="66"/>
      <c r="B7" s="66"/>
      <c r="C7" s="66"/>
      <c r="D7" s="66"/>
      <c r="E7" s="66"/>
      <c r="F7" s="68"/>
      <c r="G7" s="66"/>
      <c r="H7" s="66"/>
      <c r="I7" s="66"/>
      <c r="J7" s="66"/>
      <c r="K7" s="67"/>
    </row>
    <row r="8" spans="1:12" s="64" customFormat="1" ht="25.5" customHeight="1">
      <c r="A8" s="127" t="s">
        <v>29</v>
      </c>
      <c r="B8" s="127" t="s">
        <v>30</v>
      </c>
      <c r="C8" s="127" t="s">
        <v>51</v>
      </c>
      <c r="D8" s="127" t="s">
        <v>46</v>
      </c>
      <c r="E8" s="127" t="s">
        <v>31</v>
      </c>
      <c r="F8" s="127" t="s">
        <v>32</v>
      </c>
      <c r="G8" s="127" t="s">
        <v>33</v>
      </c>
      <c r="H8" s="127" t="s">
        <v>24</v>
      </c>
      <c r="I8" s="127" t="s">
        <v>34</v>
      </c>
      <c r="K8" s="69"/>
    </row>
    <row r="9" spans="1:12" s="64" customFormat="1" ht="15.75" customHeight="1">
      <c r="A9" s="115" t="s">
        <v>166</v>
      </c>
      <c r="B9" s="115"/>
      <c r="C9" s="116"/>
      <c r="D9" s="116"/>
      <c r="E9" s="116"/>
      <c r="F9" s="116"/>
      <c r="G9" s="116"/>
      <c r="H9" s="116"/>
      <c r="I9" s="117"/>
      <c r="K9" s="73"/>
    </row>
    <row r="10" spans="1:12" ht="191.25">
      <c r="A10" s="74" t="str">
        <f>IF(OR(B10&lt;&gt;"",D10&lt;&gt;""),"["&amp;TEXT($B$2,"##")&amp;"-"&amp;TEXT(ROW()-10,"##")&amp;"]","")</f>
        <v>[Book photographer-]</v>
      </c>
      <c r="B10" s="74" t="s">
        <v>165</v>
      </c>
      <c r="C10" s="74" t="s">
        <v>167</v>
      </c>
      <c r="D10" s="77" t="s">
        <v>168</v>
      </c>
      <c r="E10" s="77" t="s">
        <v>26</v>
      </c>
      <c r="F10" s="74"/>
      <c r="G10" s="74"/>
      <c r="H10" s="74" t="s">
        <v>59</v>
      </c>
      <c r="I10" s="75"/>
      <c r="K10" s="76"/>
    </row>
    <row r="11" spans="1:12" ht="191.25">
      <c r="A11" s="74" t="str">
        <f t="shared" ref="A11:A12" si="0">IF(OR(B11&lt;&gt;"",D11&lt;&gt;""),"["&amp;TEXT($B$2,"##")&amp;"-"&amp;TEXT(ROW()-10,"##")&amp;"]","")</f>
        <v>[Book photographer-1]</v>
      </c>
      <c r="B11" s="74" t="s">
        <v>172</v>
      </c>
      <c r="C11" s="74" t="s">
        <v>173</v>
      </c>
      <c r="D11" s="77" t="s">
        <v>171</v>
      </c>
      <c r="E11" s="77" t="s">
        <v>26</v>
      </c>
      <c r="F11" s="74"/>
      <c r="G11" s="74"/>
      <c r="H11" s="74" t="s">
        <v>59</v>
      </c>
      <c r="I11" s="75"/>
      <c r="K11" s="76"/>
    </row>
    <row r="12" spans="1:12" ht="178.5">
      <c r="A12" s="74" t="str">
        <f t="shared" si="0"/>
        <v>[Book photographer-2]</v>
      </c>
      <c r="B12" s="74" t="s">
        <v>174</v>
      </c>
      <c r="C12" s="74" t="s">
        <v>175</v>
      </c>
      <c r="D12" s="77" t="s">
        <v>171</v>
      </c>
      <c r="E12" s="77" t="s">
        <v>26</v>
      </c>
      <c r="F12" s="74"/>
      <c r="G12" s="74"/>
      <c r="H12" s="74" t="s">
        <v>59</v>
      </c>
      <c r="I12" s="75"/>
      <c r="K12" s="76"/>
    </row>
    <row r="13" spans="1:12" ht="178.5">
      <c r="A13" s="74" t="str">
        <f>IF(OR(B13&lt;&gt;"",D13&lt;&gt;""),"["&amp;TEXT($B$2,"##")&amp;"-"&amp;TEXT(ROW()-10,"##")&amp;"]","")</f>
        <v>[Book photographer-3]</v>
      </c>
      <c r="B13" s="74" t="s">
        <v>169</v>
      </c>
      <c r="C13" s="74" t="s">
        <v>170</v>
      </c>
      <c r="D13" s="77" t="s">
        <v>171</v>
      </c>
      <c r="E13" s="77" t="s">
        <v>26</v>
      </c>
      <c r="F13" s="74"/>
      <c r="G13" s="74"/>
      <c r="H13" s="74" t="s">
        <v>59</v>
      </c>
      <c r="I13" s="75"/>
      <c r="K13" s="76"/>
    </row>
    <row r="14" spans="1:12" s="64" customFormat="1" ht="15.75" customHeight="1">
      <c r="A14" s="115" t="s">
        <v>176</v>
      </c>
      <c r="B14" s="70"/>
      <c r="C14" s="71"/>
      <c r="D14" s="71"/>
      <c r="E14" s="71"/>
      <c r="F14" s="71"/>
      <c r="G14" s="71"/>
      <c r="H14" s="71"/>
      <c r="I14" s="72"/>
      <c r="K14" s="73"/>
    </row>
    <row r="15" spans="1:12" ht="51">
      <c r="A15" s="74" t="str">
        <f>IF(OR(B15&lt;&gt;"",D15&lt;&gt;""),"["&amp;TEXT($B$2,"##")&amp;"-"&amp;TEXT(ROW()-11,"##")&amp;"]","")</f>
        <v>[Book photographer-4]</v>
      </c>
      <c r="B15" s="74" t="s">
        <v>179</v>
      </c>
      <c r="C15" s="74" t="s">
        <v>177</v>
      </c>
      <c r="D15" s="74" t="s">
        <v>178</v>
      </c>
      <c r="E15" s="74" t="s">
        <v>26</v>
      </c>
      <c r="F15" s="74"/>
      <c r="G15" s="74"/>
      <c r="H15" s="74" t="s">
        <v>59</v>
      </c>
      <c r="I15" s="75"/>
      <c r="K15" s="76"/>
    </row>
    <row r="16" spans="1:12" ht="89.25">
      <c r="A16" s="74" t="str">
        <f>IF(OR(B16&lt;&gt;"",D16&lt;&gt;""),"["&amp;TEXT($B$2,"##")&amp;"-"&amp;TEXT(ROW()-11,"##")&amp;"]","")</f>
        <v>[Book photographer-5]</v>
      </c>
      <c r="B16" s="74" t="s">
        <v>180</v>
      </c>
      <c r="C16" s="74" t="s">
        <v>181</v>
      </c>
      <c r="D16" s="74" t="s">
        <v>178</v>
      </c>
      <c r="E16" s="74" t="s">
        <v>26</v>
      </c>
      <c r="F16" s="74"/>
      <c r="G16" s="78"/>
      <c r="H16" s="74" t="s">
        <v>59</v>
      </c>
      <c r="I16" s="79"/>
      <c r="K16" s="80"/>
    </row>
    <row r="17" spans="1:11" s="64" customFormat="1" ht="15.75" customHeight="1">
      <c r="A17" s="115" t="s">
        <v>182</v>
      </c>
      <c r="B17" s="70"/>
      <c r="C17" s="71"/>
      <c r="D17" s="71"/>
      <c r="E17" s="71"/>
      <c r="F17" s="71"/>
      <c r="G17" s="71"/>
      <c r="H17" s="71"/>
      <c r="I17" s="72"/>
      <c r="K17" s="73"/>
    </row>
    <row r="18" spans="1:11" ht="89.25">
      <c r="A18" s="74" t="str">
        <f>IF(OR(B18&lt;&gt;"",D18&lt;&gt;""),"["&amp;TEXT($B$2,"##")&amp;"-"&amp;TEXT(ROW()-12,"##")&amp;"]","")</f>
        <v>[Book photographer-6]</v>
      </c>
      <c r="B18" s="74" t="s">
        <v>183</v>
      </c>
      <c r="C18" s="74" t="s">
        <v>184</v>
      </c>
      <c r="D18" s="74" t="s">
        <v>168</v>
      </c>
      <c r="E18" s="74" t="s">
        <v>26</v>
      </c>
      <c r="F18" s="74"/>
      <c r="G18" s="74"/>
      <c r="H18" s="74" t="s">
        <v>59</v>
      </c>
      <c r="I18" s="75"/>
      <c r="K18" s="76"/>
    </row>
  </sheetData>
  <mergeCells count="3">
    <mergeCell ref="B2:E2"/>
    <mergeCell ref="B3:E3"/>
    <mergeCell ref="B4:E4"/>
  </mergeCells>
  <dataValidations count="1">
    <dataValidation type="list" allowBlank="1" showErrorMessage="1" sqref="G7 G19:G146 G2:G3 F8:F18">
      <formula1>$L$2:$L$5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
  <sheetViews>
    <sheetView zoomScale="85" zoomScaleNormal="85" workbookViewId="0">
      <pane ySplit="8" topLeftCell="A9" activePane="bottomLeft" state="frozen"/>
      <selection pane="bottomLeft"/>
    </sheetView>
  </sheetViews>
  <sheetFormatPr defaultColWidth="9" defaultRowHeight="12.75"/>
  <cols>
    <col min="1" max="1" width="20.125" style="7" customWidth="1"/>
    <col min="2" max="2" width="19.125" style="7" customWidth="1"/>
    <col min="3" max="4" width="25.625" style="7" customWidth="1"/>
    <col min="5" max="5" width="28.5" style="7" customWidth="1"/>
    <col min="6" max="6" width="11.25" style="7" customWidth="1"/>
    <col min="7" max="7" width="10.625" style="7" customWidth="1"/>
    <col min="8" max="8" width="9" style="61"/>
    <col min="9" max="9" width="23.125" style="61" customWidth="1"/>
    <col min="10" max="10" width="37.25" style="7" customWidth="1"/>
    <col min="11" max="11" width="8.25" style="62" customWidth="1"/>
    <col min="12" max="12" width="9.75" style="7" hidden="1" customWidth="1"/>
    <col min="13" max="16384" width="9" style="7"/>
  </cols>
  <sheetData>
    <row r="1" spans="1:12" ht="13.5" thickBot="1"/>
    <row r="2" spans="1:12" s="64" customFormat="1" ht="15" customHeight="1">
      <c r="A2" s="120" t="s">
        <v>52</v>
      </c>
      <c r="B2" s="148" t="s">
        <v>185</v>
      </c>
      <c r="C2" s="149"/>
      <c r="D2" s="149"/>
      <c r="E2" s="150"/>
      <c r="F2" s="118"/>
      <c r="G2" s="112"/>
      <c r="H2" s="65"/>
      <c r="I2" s="65"/>
      <c r="J2" s="42"/>
      <c r="K2" s="63"/>
      <c r="L2" s="64" t="s">
        <v>21</v>
      </c>
    </row>
    <row r="3" spans="1:12" s="64" customFormat="1">
      <c r="A3" s="121" t="s">
        <v>22</v>
      </c>
      <c r="B3" s="151" t="s">
        <v>186</v>
      </c>
      <c r="C3" s="152"/>
      <c r="D3" s="152"/>
      <c r="E3" s="153"/>
      <c r="F3" s="118"/>
      <c r="G3" s="112"/>
      <c r="H3" s="65"/>
      <c r="I3" s="65"/>
      <c r="J3" s="42"/>
      <c r="K3" s="63"/>
      <c r="L3" s="64" t="s">
        <v>23</v>
      </c>
    </row>
    <row r="4" spans="1:12" s="64" customFormat="1" ht="18" customHeight="1">
      <c r="A4" s="121" t="s">
        <v>47</v>
      </c>
      <c r="B4" s="151"/>
      <c r="C4" s="152"/>
      <c r="D4" s="152"/>
      <c r="E4" s="153"/>
      <c r="F4" s="118"/>
      <c r="G4" s="112"/>
      <c r="H4" s="65"/>
      <c r="I4" s="65"/>
      <c r="J4" s="42"/>
      <c r="K4" s="63"/>
      <c r="L4" s="64" t="s">
        <v>28</v>
      </c>
    </row>
    <row r="5" spans="1:12" s="64" customFormat="1" ht="19.5" customHeight="1">
      <c r="A5" s="122" t="s">
        <v>21</v>
      </c>
      <c r="B5" s="119" t="s">
        <v>23</v>
      </c>
      <c r="C5" s="119" t="s">
        <v>25</v>
      </c>
      <c r="D5" s="119" t="s">
        <v>26</v>
      </c>
      <c r="E5" s="123" t="s">
        <v>27</v>
      </c>
      <c r="F5" s="113"/>
      <c r="G5" s="113"/>
      <c r="H5" s="66"/>
      <c r="I5" s="66"/>
      <c r="J5" s="66"/>
      <c r="K5" s="67"/>
      <c r="L5" s="64" t="s">
        <v>26</v>
      </c>
    </row>
    <row r="6" spans="1:12" s="64" customFormat="1" ht="15" customHeight="1" thickBot="1">
      <c r="A6" s="124">
        <f>COUNTIF(G10:G992,"Pass")</f>
        <v>0</v>
      </c>
      <c r="B6" s="125">
        <f>COUNTIF(G10:G992,"Fail")</f>
        <v>0</v>
      </c>
      <c r="C6" s="125">
        <f>E6-D6-B6-A6</f>
        <v>2</v>
      </c>
      <c r="D6" s="125">
        <f>COUNTIF(G10:G992,"N/A")</f>
        <v>0</v>
      </c>
      <c r="E6" s="126">
        <f>COUNTA(A10:A992)</f>
        <v>2</v>
      </c>
      <c r="F6" s="114"/>
      <c r="G6" s="114"/>
      <c r="H6" s="66"/>
      <c r="I6" s="66"/>
      <c r="J6" s="66"/>
      <c r="K6" s="67"/>
    </row>
    <row r="7" spans="1:12" s="64" customFormat="1" ht="15" customHeight="1">
      <c r="A7" s="66"/>
      <c r="B7" s="66"/>
      <c r="C7" s="66"/>
      <c r="D7" s="66"/>
      <c r="E7" s="66"/>
      <c r="F7" s="68"/>
      <c r="G7" s="66"/>
      <c r="H7" s="66"/>
      <c r="I7" s="66"/>
      <c r="J7" s="66"/>
      <c r="K7" s="67"/>
    </row>
    <row r="8" spans="1:12" s="64" customFormat="1" ht="25.5" customHeight="1">
      <c r="A8" s="127" t="s">
        <v>29</v>
      </c>
      <c r="B8" s="127" t="s">
        <v>30</v>
      </c>
      <c r="C8" s="127" t="s">
        <v>51</v>
      </c>
      <c r="D8" s="127" t="s">
        <v>46</v>
      </c>
      <c r="E8" s="127" t="s">
        <v>31</v>
      </c>
      <c r="F8" s="127" t="s">
        <v>32</v>
      </c>
      <c r="G8" s="127" t="s">
        <v>33</v>
      </c>
      <c r="H8" s="127" t="s">
        <v>24</v>
      </c>
      <c r="I8" s="127" t="s">
        <v>34</v>
      </c>
      <c r="K8" s="69"/>
    </row>
    <row r="9" spans="1:12" s="64" customFormat="1" ht="15.75" customHeight="1">
      <c r="A9" s="115" t="s">
        <v>206</v>
      </c>
      <c r="B9" s="115"/>
      <c r="C9" s="116"/>
      <c r="D9" s="116"/>
      <c r="E9" s="116"/>
      <c r="F9" s="116"/>
      <c r="G9" s="116"/>
      <c r="H9" s="116"/>
      <c r="I9" s="117"/>
      <c r="K9" s="73"/>
    </row>
    <row r="10" spans="1:12" ht="102">
      <c r="A10" s="74" t="str">
        <f>IF(OR(B10&lt;&gt;"",D10&lt;&gt;""),"["&amp;TEXT($B$2,"##")&amp;"-"&amp;TEXT(ROW()-10,"##")&amp;"]","")</f>
        <v>[Review photographer-]</v>
      </c>
      <c r="B10" s="74" t="s">
        <v>187</v>
      </c>
      <c r="C10" s="74" t="s">
        <v>188</v>
      </c>
      <c r="D10" s="77" t="s">
        <v>189</v>
      </c>
      <c r="E10" s="77" t="s">
        <v>26</v>
      </c>
      <c r="F10" s="74"/>
      <c r="G10" s="74"/>
      <c r="H10" s="74" t="s">
        <v>190</v>
      </c>
      <c r="I10" s="75"/>
      <c r="K10" s="76"/>
    </row>
    <row r="11" spans="1:12" ht="114.75">
      <c r="A11" s="74" t="str">
        <f>IF(OR(B11&lt;&gt;"",D11&lt;&gt;""),"["&amp;TEXT($B$2,"##")&amp;"-"&amp;TEXT(ROW()-10,"##")&amp;"]","")</f>
        <v>[Review photographer-1]</v>
      </c>
      <c r="B11" s="74" t="s">
        <v>192</v>
      </c>
      <c r="C11" s="74" t="s">
        <v>191</v>
      </c>
      <c r="D11" s="77" t="s">
        <v>189</v>
      </c>
      <c r="E11" s="77" t="s">
        <v>26</v>
      </c>
      <c r="F11" s="74"/>
      <c r="G11" s="74"/>
      <c r="H11" s="74" t="s">
        <v>190</v>
      </c>
      <c r="I11" s="75"/>
      <c r="K11" s="76"/>
    </row>
  </sheetData>
  <mergeCells count="3">
    <mergeCell ref="B2:E2"/>
    <mergeCell ref="B3:E3"/>
    <mergeCell ref="B4:E4"/>
  </mergeCells>
  <dataValidations count="1">
    <dataValidation type="list" allowBlank="1" showErrorMessage="1" sqref="G7 G12:G139 G2:G3 F8:F11">
      <formula1>$L$2:$L$5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
  <sheetViews>
    <sheetView zoomScale="85" zoomScaleNormal="85" workbookViewId="0">
      <pane ySplit="8" topLeftCell="A15" activePane="bottomLeft" state="frozen"/>
      <selection pane="bottomLeft" activeCell="F10" sqref="F10"/>
    </sheetView>
  </sheetViews>
  <sheetFormatPr defaultColWidth="9" defaultRowHeight="12.75"/>
  <cols>
    <col min="1" max="1" width="20.125" style="7" customWidth="1"/>
    <col min="2" max="2" width="19.125" style="7" customWidth="1"/>
    <col min="3" max="4" width="25.625" style="7" customWidth="1"/>
    <col min="5" max="5" width="28.5" style="7" customWidth="1"/>
    <col min="6" max="6" width="11.25" style="7" customWidth="1"/>
    <col min="7" max="7" width="10.625" style="7" customWidth="1"/>
    <col min="8" max="8" width="9" style="61"/>
    <col min="9" max="9" width="23.125" style="61" customWidth="1"/>
    <col min="10" max="10" width="37.25" style="7" customWidth="1"/>
    <col min="11" max="11" width="8.25" style="62" customWidth="1"/>
    <col min="12" max="12" width="9.75" style="7" hidden="1" customWidth="1"/>
    <col min="13" max="16384" width="9" style="7"/>
  </cols>
  <sheetData>
    <row r="1" spans="1:12" ht="13.5" thickBot="1"/>
    <row r="2" spans="1:12" s="64" customFormat="1" ht="15" customHeight="1">
      <c r="A2" s="120" t="s">
        <v>52</v>
      </c>
      <c r="B2" s="148" t="s">
        <v>193</v>
      </c>
      <c r="C2" s="149"/>
      <c r="D2" s="149"/>
      <c r="E2" s="150"/>
      <c r="F2" s="118"/>
      <c r="G2" s="112"/>
      <c r="H2" s="65"/>
      <c r="I2" s="65"/>
      <c r="J2" s="42"/>
      <c r="K2" s="63"/>
      <c r="L2" s="64" t="s">
        <v>21</v>
      </c>
    </row>
    <row r="3" spans="1:12" s="64" customFormat="1">
      <c r="A3" s="121" t="s">
        <v>22</v>
      </c>
      <c r="B3" s="151" t="s">
        <v>194</v>
      </c>
      <c r="C3" s="152"/>
      <c r="D3" s="152"/>
      <c r="E3" s="153"/>
      <c r="F3" s="118"/>
      <c r="G3" s="112"/>
      <c r="H3" s="65"/>
      <c r="I3" s="65"/>
      <c r="J3" s="42"/>
      <c r="K3" s="63"/>
      <c r="L3" s="64" t="s">
        <v>23</v>
      </c>
    </row>
    <row r="4" spans="1:12" s="64" customFormat="1" ht="18" customHeight="1">
      <c r="A4" s="121" t="s">
        <v>47</v>
      </c>
      <c r="B4" s="151"/>
      <c r="C4" s="152"/>
      <c r="D4" s="152"/>
      <c r="E4" s="153"/>
      <c r="F4" s="118"/>
      <c r="G4" s="112"/>
      <c r="H4" s="65"/>
      <c r="I4" s="65"/>
      <c r="J4" s="42"/>
      <c r="K4" s="63"/>
      <c r="L4" s="64" t="s">
        <v>28</v>
      </c>
    </row>
    <row r="5" spans="1:12" s="64" customFormat="1" ht="19.5" customHeight="1">
      <c r="A5" s="122" t="s">
        <v>21</v>
      </c>
      <c r="B5" s="119" t="s">
        <v>23</v>
      </c>
      <c r="C5" s="119" t="s">
        <v>25</v>
      </c>
      <c r="D5" s="119" t="s">
        <v>26</v>
      </c>
      <c r="E5" s="123" t="s">
        <v>27</v>
      </c>
      <c r="F5" s="113"/>
      <c r="G5" s="113"/>
      <c r="H5" s="66"/>
      <c r="I5" s="66"/>
      <c r="J5" s="66"/>
      <c r="K5" s="67"/>
      <c r="L5" s="64" t="s">
        <v>26</v>
      </c>
    </row>
    <row r="6" spans="1:12" s="64" customFormat="1" ht="15" customHeight="1" thickBot="1">
      <c r="A6" s="124">
        <f>COUNTIF(G10:G999,"Pass")</f>
        <v>0</v>
      </c>
      <c r="B6" s="125">
        <f>COUNTIF(G10:G999,"Fail")</f>
        <v>0</v>
      </c>
      <c r="C6" s="125">
        <f>E6-D6-B6-A6</f>
        <v>9</v>
      </c>
      <c r="D6" s="125">
        <f>COUNTIF(G10:G999,"N/A")</f>
        <v>0</v>
      </c>
      <c r="E6" s="126">
        <f>COUNTA(A10:A999)</f>
        <v>9</v>
      </c>
      <c r="F6" s="114"/>
      <c r="G6" s="114"/>
      <c r="H6" s="66"/>
      <c r="I6" s="66"/>
      <c r="J6" s="66"/>
      <c r="K6" s="67"/>
    </row>
    <row r="7" spans="1:12" s="64" customFormat="1" ht="15" customHeight="1">
      <c r="A7" s="66"/>
      <c r="B7" s="66"/>
      <c r="C7" s="66"/>
      <c r="D7" s="66"/>
      <c r="E7" s="66"/>
      <c r="F7" s="68"/>
      <c r="G7" s="66"/>
      <c r="H7" s="66"/>
      <c r="I7" s="66"/>
      <c r="J7" s="66"/>
      <c r="K7" s="67"/>
    </row>
    <row r="8" spans="1:12" s="64" customFormat="1" ht="25.5" customHeight="1">
      <c r="A8" s="127" t="s">
        <v>29</v>
      </c>
      <c r="B8" s="127" t="s">
        <v>30</v>
      </c>
      <c r="C8" s="127" t="s">
        <v>51</v>
      </c>
      <c r="D8" s="127" t="s">
        <v>46</v>
      </c>
      <c r="E8" s="127" t="s">
        <v>31</v>
      </c>
      <c r="F8" s="127" t="s">
        <v>32</v>
      </c>
      <c r="G8" s="127" t="s">
        <v>33</v>
      </c>
      <c r="H8" s="127" t="s">
        <v>24</v>
      </c>
      <c r="I8" s="127" t="s">
        <v>34</v>
      </c>
      <c r="K8" s="69"/>
    </row>
    <row r="9" spans="1:12" s="64" customFormat="1" ht="15.75" customHeight="1">
      <c r="A9" s="115" t="s">
        <v>195</v>
      </c>
      <c r="B9" s="115"/>
      <c r="C9" s="116"/>
      <c r="D9" s="116"/>
      <c r="E9" s="116"/>
      <c r="F9" s="116"/>
      <c r="G9" s="116"/>
      <c r="H9" s="116"/>
      <c r="I9" s="117"/>
      <c r="K9" s="73"/>
    </row>
    <row r="10" spans="1:12" ht="76.5">
      <c r="A10" s="74" t="str">
        <f>IF(OR(B10&lt;&gt;"",D10&lt;&gt;""),"["&amp;TEXT($B$2,"##")&amp;"-"&amp;TEXT(ROW()-10,"##")&amp;"]","")</f>
        <v>[Change status -]</v>
      </c>
      <c r="B10" s="74" t="s">
        <v>196</v>
      </c>
      <c r="C10" s="74" t="s">
        <v>197</v>
      </c>
      <c r="D10" s="77" t="s">
        <v>198</v>
      </c>
      <c r="E10" s="77" t="s">
        <v>26</v>
      </c>
      <c r="F10" s="74"/>
      <c r="G10" s="74"/>
      <c r="H10" s="74" t="s">
        <v>190</v>
      </c>
      <c r="I10" s="75"/>
      <c r="K10" s="76"/>
    </row>
    <row r="11" spans="1:12" ht="51">
      <c r="A11" s="74" t="str">
        <f>IF(OR(B11&lt;&gt;"",D11&lt;&gt;""),"["&amp;TEXT($B$2,"##")&amp;"-"&amp;TEXT(ROW()-10,"##")&amp;"]","")</f>
        <v>[Change status -1]</v>
      </c>
      <c r="B11" s="74" t="s">
        <v>199</v>
      </c>
      <c r="C11" s="74" t="s">
        <v>200</v>
      </c>
      <c r="D11" s="77" t="s">
        <v>198</v>
      </c>
      <c r="E11" s="77" t="s">
        <v>26</v>
      </c>
      <c r="F11" s="74"/>
      <c r="G11" s="74"/>
      <c r="H11" s="74" t="s">
        <v>190</v>
      </c>
      <c r="I11" s="75"/>
      <c r="K11" s="76"/>
    </row>
    <row r="12" spans="1:12" s="64" customFormat="1" ht="15.75" customHeight="1">
      <c r="A12" s="115" t="s">
        <v>201</v>
      </c>
      <c r="B12" s="70"/>
      <c r="C12" s="71"/>
      <c r="D12" s="71"/>
      <c r="E12" s="71"/>
      <c r="F12" s="71"/>
      <c r="G12" s="71"/>
      <c r="H12" s="71"/>
      <c r="I12" s="72"/>
      <c r="K12" s="73"/>
    </row>
    <row r="13" spans="1:12" ht="63.75">
      <c r="A13" s="74" t="str">
        <f>IF(OR(B13&lt;&gt;"",D13&lt;&gt;""),"["&amp;TEXT($B$2,"##")&amp;"-"&amp;TEXT(ROW()-11,"##")&amp;"]","")</f>
        <v>[Change status -2]</v>
      </c>
      <c r="B13" s="74" t="s">
        <v>210</v>
      </c>
      <c r="C13" s="74" t="s">
        <v>209</v>
      </c>
      <c r="D13" s="74" t="s">
        <v>208</v>
      </c>
      <c r="E13" s="74" t="s">
        <v>26</v>
      </c>
      <c r="F13" s="74"/>
      <c r="G13" s="74"/>
      <c r="H13" s="74" t="s">
        <v>190</v>
      </c>
      <c r="I13" s="75"/>
      <c r="K13" s="76"/>
    </row>
    <row r="14" spans="1:12" ht="51">
      <c r="A14" s="74" t="str">
        <f>IF(OR(B14&lt;&gt;"",D14&lt;&gt;""),"["&amp;TEXT($B$2,"##")&amp;"-"&amp;TEXT(ROW()-11,"##")&amp;"]","")</f>
        <v>[Change status -3]</v>
      </c>
      <c r="B14" s="74" t="s">
        <v>211</v>
      </c>
      <c r="C14" s="74" t="s">
        <v>212</v>
      </c>
      <c r="D14" s="74" t="s">
        <v>208</v>
      </c>
      <c r="E14" s="74" t="s">
        <v>26</v>
      </c>
      <c r="F14" s="74"/>
      <c r="G14" s="78"/>
      <c r="H14" s="74" t="s">
        <v>190</v>
      </c>
      <c r="I14" s="79"/>
      <c r="K14" s="80"/>
    </row>
    <row r="15" spans="1:12" s="64" customFormat="1" ht="15.75" customHeight="1">
      <c r="A15" s="115" t="s">
        <v>213</v>
      </c>
      <c r="B15" s="70"/>
      <c r="C15" s="71"/>
      <c r="D15" s="71"/>
      <c r="E15" s="71"/>
      <c r="F15" s="71"/>
      <c r="G15" s="71"/>
      <c r="H15" s="71"/>
      <c r="I15" s="72"/>
      <c r="K15" s="73"/>
    </row>
    <row r="16" spans="1:12" ht="63.75">
      <c r="A16" s="74" t="str">
        <f>IF(OR(B16&lt;&gt;"",D16&lt;&gt;""),"["&amp;TEXT($B$2,"##")&amp;"-"&amp;TEXT(ROW()-12,"##")&amp;"]","")</f>
        <v>[Change status -4]</v>
      </c>
      <c r="B16" s="74" t="s">
        <v>214</v>
      </c>
      <c r="C16" s="74" t="s">
        <v>215</v>
      </c>
      <c r="D16" s="74" t="s">
        <v>216</v>
      </c>
      <c r="E16" s="74" t="s">
        <v>26</v>
      </c>
      <c r="F16" s="74"/>
      <c r="G16" s="74"/>
      <c r="H16" s="74" t="s">
        <v>190</v>
      </c>
      <c r="I16" s="75"/>
      <c r="K16" s="76"/>
    </row>
    <row r="17" spans="1:11" s="64" customFormat="1" ht="15.75" customHeight="1">
      <c r="A17" s="115" t="s">
        <v>217</v>
      </c>
      <c r="B17" s="70"/>
      <c r="C17" s="71"/>
      <c r="D17" s="71"/>
      <c r="E17" s="71"/>
      <c r="F17" s="71"/>
      <c r="G17" s="71"/>
      <c r="H17" s="71"/>
      <c r="I17" s="72"/>
      <c r="K17" s="73"/>
    </row>
    <row r="18" spans="1:11" ht="63.75">
      <c r="A18" s="74" t="str">
        <f>IF(OR(B18&lt;&gt;"",D18&lt;&gt;""),"["&amp;TEXT($B$2,"##")&amp;"-"&amp;TEXT(ROW()-13,"##")&amp;"]","")</f>
        <v>[Change status -5]</v>
      </c>
      <c r="B18" s="74" t="s">
        <v>218</v>
      </c>
      <c r="C18" s="134" t="s">
        <v>219</v>
      </c>
      <c r="D18" s="134" t="s">
        <v>220</v>
      </c>
      <c r="E18" s="134" t="s">
        <v>26</v>
      </c>
      <c r="F18" s="134"/>
      <c r="G18" s="134"/>
      <c r="H18" s="134" t="s">
        <v>190</v>
      </c>
      <c r="I18" s="133"/>
      <c r="K18" s="76"/>
    </row>
  </sheetData>
  <mergeCells count="3">
    <mergeCell ref="B2:E2"/>
    <mergeCell ref="B3:E3"/>
    <mergeCell ref="B4:E4"/>
  </mergeCells>
  <dataValidations count="1">
    <dataValidation type="list" allowBlank="1" showErrorMessage="1" sqref="G7 G2:G3 G20:G146 F8:F18">
      <formula1>$L$2:$L$5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Test case List</vt:lpstr>
      <vt:lpstr>Register</vt:lpstr>
      <vt:lpstr>Login</vt:lpstr>
      <vt:lpstr>Update profile</vt:lpstr>
      <vt:lpstr>Search Photographer</vt:lpstr>
      <vt:lpstr>Book photographer</vt:lpstr>
      <vt:lpstr>Review photographer</vt:lpstr>
      <vt:lpstr>Change Status</vt:lpstr>
      <vt:lpstr>Manage service</vt:lpstr>
      <vt:lpstr>Manage Album</vt:lpstr>
      <vt:lpstr>Manage category</vt:lpstr>
      <vt:lpstr>Test Report</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Kien Nguyen</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MyTN</cp:lastModifiedBy>
  <cp:lastPrinted>2010-11-12T10:33:20Z</cp:lastPrinted>
  <dcterms:created xsi:type="dcterms:W3CDTF">2020-03-17T17:34:29Z</dcterms:created>
  <dcterms:modified xsi:type="dcterms:W3CDTF">2020-11-03T15:28:35Z</dcterms:modified>
  <cp:category>BM</cp:category>
</cp:coreProperties>
</file>