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CACAE80-E1D7-4536-81B0-8C7577C574A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ice" sheetId="1" r:id="rId1"/>
    <sheet name="Maize" sheetId="7" r:id="rId2"/>
    <sheet name="Tomato" sheetId="3" r:id="rId3"/>
    <sheet name="cacao" sheetId="5" r:id="rId4"/>
    <sheet name="Elasticity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0" l="1"/>
  <c r="E3" i="10"/>
  <c r="C18" i="10"/>
  <c r="D18" i="10"/>
  <c r="E18" i="10"/>
  <c r="B18" i="10"/>
  <c r="P23" i="1"/>
  <c r="P29" i="7"/>
  <c r="C3" i="10"/>
  <c r="C17" i="10"/>
  <c r="E17" i="10"/>
  <c r="D17" i="10"/>
  <c r="B17" i="10"/>
  <c r="U40" i="5"/>
  <c r="S11" i="5"/>
  <c r="B3" i="10"/>
  <c r="P47" i="1" l="1"/>
  <c r="P41" i="1"/>
  <c r="P35" i="1" l="1"/>
  <c r="P29" i="1"/>
  <c r="P17" i="1"/>
  <c r="Q52" i="1" s="1"/>
  <c r="P11" i="1"/>
  <c r="P5" i="1"/>
  <c r="P53" i="7"/>
  <c r="P47" i="7"/>
  <c r="P41" i="7"/>
  <c r="P35" i="7"/>
  <c r="P23" i="7"/>
  <c r="P17" i="7"/>
  <c r="P11" i="7"/>
  <c r="Q58" i="7" s="1"/>
  <c r="P5" i="7"/>
  <c r="S35" i="5"/>
  <c r="S29" i="5"/>
  <c r="S23" i="5"/>
  <c r="S17" i="5"/>
  <c r="S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L2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Auteur:
This section highlights the change observed by the producer as a result of the variation in the price of pesticides
0 : No change
1: Indicates a slight change in pesticide consumption between 2021 and 2022
10: signifies a total change in pesticide consumption between 2021 and 2022
</t>
        </r>
      </text>
    </comment>
    <comment ref="J2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1 sachet de 120 g = 2500 fcfa.
Consommation = 330 g</t>
        </r>
      </text>
    </comment>
    <comment ref="J3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1 sachet de 50 g = 1000 fcfa
Consommation = 250 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L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Auteur:
This section highlights the change observed by the producer as a result of the variation in the price of pesticides
</t>
        </r>
        <r>
          <rPr>
            <sz val="9"/>
            <color indexed="81"/>
            <rFont val="Tahoma"/>
            <charset val="1"/>
          </rPr>
          <t xml:space="preserve">
0 : No change
1: Indicates a slight change in pesticide consumption between 2021 and 2022
10: signifies a total change in pesticide consumption between 2021 and 2022
</t>
        </r>
      </text>
    </comment>
    <comment ref="H4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Il s'agit d'un bidon de 10 litres à 50 000 fcfa, soit 1 litre à 5000 fcfa</t>
        </r>
      </text>
    </comment>
    <comment ref="J4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1 sachet de 250 g = 3500fcfa
Consommation = 6 sachets</t>
        </r>
      </text>
    </comment>
    <comment ref="H44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Il s'agit d'un bidon de 10 litres à 50 000 fcfa, soit 1 litre à 5000 fcfa</t>
        </r>
      </text>
    </comment>
    <comment ref="J44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1 sachet de 250 g = 5500fcfa
Consommation = 4 sachets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K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Auteur:
Cette partie met en évidence le changement observé par le producteur à la suite de la variation du prix des pesticides
</t>
        </r>
        <r>
          <rPr>
            <sz val="9"/>
            <color indexed="81"/>
            <rFont val="Tahoma"/>
            <charset val="1"/>
          </rPr>
          <t xml:space="preserve">
0 : No change
1: Indicates a slight change in pesticide consumption between 2021 and 2022
10: signifies a total change in pesticide consumption between 2021 and 2022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O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0 : No change
1: Indicates a slight change in pesticide consumption between 2021 and 2022
10: signifies a total change in pesticide consumption between 2021 and 2022
</t>
        </r>
      </text>
    </comment>
  </commentList>
</comments>
</file>

<file path=xl/sharedStrings.xml><?xml version="1.0" encoding="utf-8"?>
<sst xmlns="http://schemas.openxmlformats.org/spreadsheetml/2006/main" count="803" uniqueCount="54">
  <si>
    <t>Insecticide</t>
  </si>
  <si>
    <t>Fongicide</t>
  </si>
  <si>
    <t>Herbicide</t>
  </si>
  <si>
    <t xml:space="preserve">Pesticides </t>
  </si>
  <si>
    <t>NA</t>
  </si>
  <si>
    <t xml:space="preserve">Fongicide </t>
  </si>
  <si>
    <t xml:space="preserve">Herbicide </t>
  </si>
  <si>
    <t>Litre</t>
  </si>
  <si>
    <t>705 00</t>
  </si>
  <si>
    <t>Farmer's number</t>
  </si>
  <si>
    <t>Elasticity</t>
  </si>
  <si>
    <t>Sales (per kg)</t>
  </si>
  <si>
    <t>Variable</t>
  </si>
  <si>
    <t>Surface area of the plot (ha)</t>
  </si>
  <si>
    <t>Type of farmer</t>
  </si>
  <si>
    <t>Farmer 1</t>
  </si>
  <si>
    <t>Farmer 2</t>
  </si>
  <si>
    <t>Farmer 3</t>
  </si>
  <si>
    <t>Farmer 4</t>
  </si>
  <si>
    <t>Quantity</t>
  </si>
  <si>
    <t>Total cost (fcfa)</t>
  </si>
  <si>
    <t>Farmer 5</t>
  </si>
  <si>
    <t>Farmer 6</t>
  </si>
  <si>
    <t>All 6 farmers</t>
  </si>
  <si>
    <t>Unit price (fcfa)</t>
  </si>
  <si>
    <t>Year</t>
  </si>
  <si>
    <t>2021 to 2022</t>
  </si>
  <si>
    <t>All 7 farmers</t>
  </si>
  <si>
    <t>Farmer 7</t>
  </si>
  <si>
    <t>Pesticides</t>
  </si>
  <si>
    <t>Gram</t>
  </si>
  <si>
    <t>Pesticide consumption (Scale from 1 to 10)</t>
  </si>
  <si>
    <t>Increase</t>
  </si>
  <si>
    <t>Unchanged</t>
  </si>
  <si>
    <t>Decrease</t>
  </si>
  <si>
    <t>Crate sale (Average value)</t>
  </si>
  <si>
    <t>Famer 1</t>
  </si>
  <si>
    <t>Farmer 8</t>
  </si>
  <si>
    <t>Farmer 9</t>
  </si>
  <si>
    <t>All 9 farmers</t>
  </si>
  <si>
    <t>Total elasticity</t>
  </si>
  <si>
    <t>Total Elasticity</t>
  </si>
  <si>
    <t>All 8 farmers</t>
  </si>
  <si>
    <t>Surface area of the plot (ha</t>
  </si>
  <si>
    <t xml:space="preserve">Type of pesticide </t>
  </si>
  <si>
    <t xml:space="preserve">Type of Pesticides </t>
  </si>
  <si>
    <t>Type of Pesticide</t>
  </si>
  <si>
    <t>Rice</t>
  </si>
  <si>
    <t>Maize</t>
  </si>
  <si>
    <t>Mean Elasticity</t>
  </si>
  <si>
    <t>Standard Error</t>
  </si>
  <si>
    <t>Tomato</t>
  </si>
  <si>
    <t>Cacao</t>
  </si>
  <si>
    <t>Mean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</si>
</sst>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6" xfId="0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2" fillId="0" borderId="0" xfId="0" applyFont="1"/>
    <xf numFmtId="3" fontId="5" fillId="0" borderId="1" xfId="0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/>
    <xf numFmtId="0" fontId="0" fillId="0" borderId="6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3" xfId="0" applyFont="1" applyBorder="1" applyAlignment="1">
      <alignment vertical="top" wrapText="1"/>
    </xf>
    <xf numFmtId="3" fontId="0" fillId="0" borderId="6" xfId="0" applyNumberFormat="1" applyFill="1" applyBorder="1" applyAlignment="1">
      <alignment horizontal="right"/>
    </xf>
    <xf numFmtId="0" fontId="5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2" xfId="0" applyBorder="1"/>
    <xf numFmtId="3" fontId="0" fillId="0" borderId="2" xfId="0" applyNumberFormat="1" applyBorder="1"/>
    <xf numFmtId="3" fontId="0" fillId="0" borderId="2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3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5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2"/>
  <sheetViews>
    <sheetView workbookViewId="0">
      <pane xSplit="4" ySplit="3" topLeftCell="J4" activePane="bottomRight" state="frozen"/>
      <selection pane="topRight" activeCell="D1" sqref="D1"/>
      <selection pane="bottomLeft" activeCell="A4" sqref="A4"/>
      <selection pane="bottomRight" activeCell="P23" sqref="P23"/>
    </sheetView>
  </sheetViews>
  <sheetFormatPr baseColWidth="10" defaultColWidth="8.7109375" defaultRowHeight="15" x14ac:dyDescent="0.25"/>
  <cols>
    <col min="1" max="1" width="19.5703125" customWidth="1"/>
    <col min="2" max="3" width="17.5703125" customWidth="1"/>
    <col min="4" max="4" width="14.85546875" customWidth="1"/>
    <col min="5" max="5" width="11.85546875" customWidth="1"/>
    <col min="6" max="7" width="11.5703125" customWidth="1"/>
    <col min="8" max="10" width="12.7109375" customWidth="1"/>
    <col min="11" max="14" width="22.5703125" customWidth="1"/>
    <col min="15" max="15" width="25.140625" customWidth="1"/>
    <col min="17" max="17" width="12.85546875" customWidth="1"/>
  </cols>
  <sheetData>
    <row r="2" spans="1:17" ht="14.45" customHeight="1" x14ac:dyDescent="0.25">
      <c r="A2" s="45" t="s">
        <v>14</v>
      </c>
      <c r="B2" s="45" t="s">
        <v>25</v>
      </c>
      <c r="C2" s="50" t="s">
        <v>43</v>
      </c>
      <c r="D2" s="45" t="s">
        <v>12</v>
      </c>
      <c r="E2" s="49" t="s">
        <v>45</v>
      </c>
      <c r="F2" s="49"/>
      <c r="G2" s="49"/>
      <c r="H2" s="49"/>
      <c r="I2" s="49"/>
      <c r="J2" s="52" t="s">
        <v>3</v>
      </c>
      <c r="K2" s="54"/>
      <c r="L2" s="52" t="s">
        <v>31</v>
      </c>
      <c r="M2" s="53"/>
      <c r="N2" s="54"/>
      <c r="O2" s="50" t="s">
        <v>11</v>
      </c>
      <c r="P2" s="1" t="s">
        <v>10</v>
      </c>
      <c r="Q2" s="59" t="s">
        <v>40</v>
      </c>
    </row>
    <row r="3" spans="1:17" x14ac:dyDescent="0.25">
      <c r="A3" s="45"/>
      <c r="B3" s="45"/>
      <c r="C3" s="51"/>
      <c r="D3" s="45"/>
      <c r="E3" s="2" t="s">
        <v>0</v>
      </c>
      <c r="F3" s="2" t="s">
        <v>1</v>
      </c>
      <c r="G3" s="46" t="s">
        <v>2</v>
      </c>
      <c r="H3" s="47"/>
      <c r="I3" s="48"/>
      <c r="J3" s="11" t="s">
        <v>30</v>
      </c>
      <c r="K3" s="18" t="s">
        <v>7</v>
      </c>
      <c r="L3" s="27" t="s">
        <v>32</v>
      </c>
      <c r="M3" s="27" t="s">
        <v>33</v>
      </c>
      <c r="N3" s="27" t="s">
        <v>34</v>
      </c>
      <c r="O3" s="51"/>
      <c r="P3" s="1"/>
      <c r="Q3" s="60"/>
    </row>
    <row r="4" spans="1:17" x14ac:dyDescent="0.25">
      <c r="A4" s="58" t="s">
        <v>15</v>
      </c>
      <c r="B4" s="58">
        <v>2021</v>
      </c>
      <c r="C4" s="55">
        <v>1</v>
      </c>
      <c r="D4" s="1" t="s">
        <v>19</v>
      </c>
      <c r="E4" s="1">
        <v>0</v>
      </c>
      <c r="F4" s="1">
        <v>0</v>
      </c>
      <c r="G4" s="1">
        <v>5</v>
      </c>
      <c r="H4" s="1">
        <v>5</v>
      </c>
      <c r="I4" s="6">
        <v>0</v>
      </c>
      <c r="J4" s="6">
        <v>0</v>
      </c>
      <c r="K4" s="1">
        <v>10</v>
      </c>
      <c r="L4" s="42" t="s">
        <v>4</v>
      </c>
      <c r="M4" s="42">
        <v>0</v>
      </c>
      <c r="N4" s="42" t="s">
        <v>4</v>
      </c>
      <c r="O4" s="6" t="s">
        <v>4</v>
      </c>
      <c r="P4" s="1"/>
      <c r="Q4" s="1"/>
    </row>
    <row r="5" spans="1:17" x14ac:dyDescent="0.25">
      <c r="A5" s="58"/>
      <c r="B5" s="58"/>
      <c r="C5" s="56"/>
      <c r="D5" s="1" t="s">
        <v>24</v>
      </c>
      <c r="E5" s="1">
        <v>0</v>
      </c>
      <c r="F5" s="1">
        <v>0</v>
      </c>
      <c r="G5" s="1">
        <v>2500</v>
      </c>
      <c r="H5" s="1">
        <v>3500</v>
      </c>
      <c r="I5" s="6">
        <v>0</v>
      </c>
      <c r="J5" s="6">
        <v>0</v>
      </c>
      <c r="K5" s="1">
        <v>3000</v>
      </c>
      <c r="L5" s="43"/>
      <c r="M5" s="43"/>
      <c r="N5" s="43"/>
      <c r="O5" s="7">
        <v>130</v>
      </c>
      <c r="P5" s="1">
        <f>((K7-K4)/K4)/((K8-K5)/K5)</f>
        <v>0</v>
      </c>
      <c r="Q5" s="1"/>
    </row>
    <row r="6" spans="1:17" x14ac:dyDescent="0.25">
      <c r="A6" s="58"/>
      <c r="B6" s="58"/>
      <c r="C6" s="57"/>
      <c r="D6" s="1" t="s">
        <v>20</v>
      </c>
      <c r="E6" s="1">
        <v>0</v>
      </c>
      <c r="F6" s="1">
        <v>0</v>
      </c>
      <c r="G6" s="3">
        <v>12500</v>
      </c>
      <c r="H6" s="3">
        <v>17500</v>
      </c>
      <c r="I6" s="6">
        <v>0</v>
      </c>
      <c r="J6" s="6">
        <v>0</v>
      </c>
      <c r="K6" s="3">
        <v>30000</v>
      </c>
      <c r="L6" s="43"/>
      <c r="M6" s="43"/>
      <c r="N6" s="43"/>
      <c r="O6" s="6" t="s">
        <v>4</v>
      </c>
      <c r="P6" s="1"/>
      <c r="Q6" s="1"/>
    </row>
    <row r="7" spans="1:17" x14ac:dyDescent="0.25">
      <c r="A7" s="58"/>
      <c r="B7" s="58">
        <v>2022</v>
      </c>
      <c r="C7" s="55">
        <v>1</v>
      </c>
      <c r="D7" s="1" t="s">
        <v>19</v>
      </c>
      <c r="E7" s="1">
        <v>0</v>
      </c>
      <c r="F7" s="1">
        <v>0</v>
      </c>
      <c r="G7" s="1">
        <v>5</v>
      </c>
      <c r="H7" s="1">
        <v>5</v>
      </c>
      <c r="I7" s="6">
        <v>0</v>
      </c>
      <c r="J7" s="6">
        <v>0</v>
      </c>
      <c r="K7" s="1">
        <v>10</v>
      </c>
      <c r="L7" s="43"/>
      <c r="M7" s="43"/>
      <c r="N7" s="43"/>
      <c r="O7" s="6" t="s">
        <v>4</v>
      </c>
      <c r="P7" s="1"/>
      <c r="Q7" s="1"/>
    </row>
    <row r="8" spans="1:17" x14ac:dyDescent="0.25">
      <c r="A8" s="58"/>
      <c r="B8" s="58"/>
      <c r="C8" s="56"/>
      <c r="D8" s="1" t="s">
        <v>24</v>
      </c>
      <c r="E8" s="1">
        <v>0</v>
      </c>
      <c r="F8" s="1">
        <v>0</v>
      </c>
      <c r="G8" s="1">
        <v>3500</v>
      </c>
      <c r="H8" s="1">
        <v>4000</v>
      </c>
      <c r="I8" s="6">
        <v>0</v>
      </c>
      <c r="J8" s="6">
        <v>0</v>
      </c>
      <c r="K8" s="1">
        <v>3750</v>
      </c>
      <c r="L8" s="43"/>
      <c r="M8" s="43"/>
      <c r="N8" s="43"/>
      <c r="O8" s="7">
        <v>145</v>
      </c>
      <c r="P8" s="1"/>
      <c r="Q8" s="1"/>
    </row>
    <row r="9" spans="1:17" x14ac:dyDescent="0.25">
      <c r="A9" s="58"/>
      <c r="B9" s="58"/>
      <c r="C9" s="57"/>
      <c r="D9" s="1" t="s">
        <v>20</v>
      </c>
      <c r="E9" s="1">
        <v>0</v>
      </c>
      <c r="F9" s="1">
        <v>0</v>
      </c>
      <c r="G9" s="3">
        <v>17500</v>
      </c>
      <c r="H9" s="3">
        <v>20000</v>
      </c>
      <c r="I9" s="6">
        <v>0</v>
      </c>
      <c r="J9" s="6">
        <v>0</v>
      </c>
      <c r="K9" s="3">
        <v>37500</v>
      </c>
      <c r="L9" s="44"/>
      <c r="M9" s="44"/>
      <c r="N9" s="44"/>
      <c r="O9" s="6" t="s">
        <v>4</v>
      </c>
      <c r="P9" s="1"/>
      <c r="Q9" s="1"/>
    </row>
    <row r="10" spans="1:17" x14ac:dyDescent="0.25">
      <c r="A10" s="58" t="s">
        <v>16</v>
      </c>
      <c r="B10" s="58">
        <v>2021</v>
      </c>
      <c r="C10" s="55">
        <v>1</v>
      </c>
      <c r="D10" s="1" t="s">
        <v>19</v>
      </c>
      <c r="E10" s="1">
        <v>0</v>
      </c>
      <c r="F10" s="1">
        <v>0</v>
      </c>
      <c r="G10" s="6" t="s">
        <v>4</v>
      </c>
      <c r="H10" s="6" t="s">
        <v>4</v>
      </c>
      <c r="I10" s="6">
        <v>0</v>
      </c>
      <c r="J10" s="6">
        <v>0</v>
      </c>
      <c r="K10" s="1">
        <v>5</v>
      </c>
      <c r="L10" s="42" t="s">
        <v>4</v>
      </c>
      <c r="M10" s="42">
        <v>0</v>
      </c>
      <c r="N10" s="42" t="s">
        <v>4</v>
      </c>
      <c r="O10" s="6" t="s">
        <v>4</v>
      </c>
      <c r="P10" s="1"/>
      <c r="Q10" s="1"/>
    </row>
    <row r="11" spans="1:17" x14ac:dyDescent="0.25">
      <c r="A11" s="58"/>
      <c r="B11" s="58"/>
      <c r="C11" s="56"/>
      <c r="D11" s="1" t="s">
        <v>24</v>
      </c>
      <c r="E11" s="1">
        <v>0</v>
      </c>
      <c r="F11" s="1">
        <v>0</v>
      </c>
      <c r="G11" s="1">
        <v>2500</v>
      </c>
      <c r="H11" s="1">
        <v>3000</v>
      </c>
      <c r="I11" s="6">
        <v>0</v>
      </c>
      <c r="J11" s="6">
        <v>0</v>
      </c>
      <c r="K11" s="1">
        <v>2750</v>
      </c>
      <c r="L11" s="43"/>
      <c r="M11" s="43"/>
      <c r="N11" s="43"/>
      <c r="O11" s="7">
        <v>130</v>
      </c>
      <c r="P11" s="1">
        <f>((K13-K10)/K10)/((K14-K11)/K11)</f>
        <v>0</v>
      </c>
      <c r="Q11" s="1"/>
    </row>
    <row r="12" spans="1:17" x14ac:dyDescent="0.25">
      <c r="A12" s="58"/>
      <c r="B12" s="58"/>
      <c r="C12" s="57"/>
      <c r="D12" s="1" t="s">
        <v>20</v>
      </c>
      <c r="E12" s="1">
        <v>0</v>
      </c>
      <c r="F12" s="1">
        <v>0</v>
      </c>
      <c r="G12" s="7" t="s">
        <v>4</v>
      </c>
      <c r="H12" s="6" t="s">
        <v>4</v>
      </c>
      <c r="I12" s="6">
        <v>0</v>
      </c>
      <c r="J12" s="6">
        <v>0</v>
      </c>
      <c r="K12" s="3">
        <v>13750</v>
      </c>
      <c r="L12" s="43"/>
      <c r="M12" s="43"/>
      <c r="N12" s="43"/>
      <c r="O12" s="6" t="s">
        <v>4</v>
      </c>
      <c r="P12" s="1"/>
      <c r="Q12" s="1"/>
    </row>
    <row r="13" spans="1:17" x14ac:dyDescent="0.25">
      <c r="A13" s="58"/>
      <c r="B13" s="58">
        <v>2022</v>
      </c>
      <c r="C13" s="55">
        <v>1</v>
      </c>
      <c r="D13" s="1" t="s">
        <v>19</v>
      </c>
      <c r="E13" s="1">
        <v>0</v>
      </c>
      <c r="F13" s="1">
        <v>0</v>
      </c>
      <c r="G13" s="6" t="s">
        <v>4</v>
      </c>
      <c r="H13" s="6" t="s">
        <v>4</v>
      </c>
      <c r="I13" s="6">
        <v>0</v>
      </c>
      <c r="J13" s="6">
        <v>0</v>
      </c>
      <c r="K13" s="1">
        <v>5</v>
      </c>
      <c r="L13" s="43"/>
      <c r="M13" s="43"/>
      <c r="N13" s="43"/>
      <c r="O13" s="6" t="s">
        <v>4</v>
      </c>
      <c r="P13" s="1"/>
      <c r="Q13" s="1"/>
    </row>
    <row r="14" spans="1:17" x14ac:dyDescent="0.25">
      <c r="A14" s="58"/>
      <c r="B14" s="58"/>
      <c r="C14" s="56"/>
      <c r="D14" s="1" t="s">
        <v>24</v>
      </c>
      <c r="E14" s="1">
        <v>0</v>
      </c>
      <c r="F14" s="1">
        <v>0</v>
      </c>
      <c r="G14" s="1">
        <v>3000</v>
      </c>
      <c r="H14" s="1">
        <v>3500</v>
      </c>
      <c r="I14" s="6">
        <v>0</v>
      </c>
      <c r="J14" s="6">
        <v>0</v>
      </c>
      <c r="K14" s="1">
        <v>3250</v>
      </c>
      <c r="L14" s="43"/>
      <c r="M14" s="43"/>
      <c r="N14" s="43"/>
      <c r="O14" s="7">
        <v>130</v>
      </c>
      <c r="P14" s="1"/>
      <c r="Q14" s="1"/>
    </row>
    <row r="15" spans="1:17" x14ac:dyDescent="0.25">
      <c r="A15" s="58"/>
      <c r="B15" s="58"/>
      <c r="C15" s="57"/>
      <c r="D15" s="1" t="s">
        <v>20</v>
      </c>
      <c r="E15" s="1">
        <v>0</v>
      </c>
      <c r="F15" s="1">
        <v>0</v>
      </c>
      <c r="G15" s="7" t="s">
        <v>4</v>
      </c>
      <c r="H15" s="6" t="s">
        <v>4</v>
      </c>
      <c r="I15" s="6">
        <v>0</v>
      </c>
      <c r="J15" s="6">
        <v>0</v>
      </c>
      <c r="K15" s="3">
        <v>16250</v>
      </c>
      <c r="L15" s="44"/>
      <c r="M15" s="44"/>
      <c r="N15" s="44"/>
      <c r="O15" s="6" t="s">
        <v>4</v>
      </c>
      <c r="P15" s="1"/>
      <c r="Q15" s="1"/>
    </row>
    <row r="16" spans="1:17" x14ac:dyDescent="0.25">
      <c r="A16" s="58" t="s">
        <v>17</v>
      </c>
      <c r="B16" s="58">
        <v>2021</v>
      </c>
      <c r="C16" s="55">
        <v>1</v>
      </c>
      <c r="D16" s="1" t="s">
        <v>19</v>
      </c>
      <c r="E16" s="1">
        <v>0</v>
      </c>
      <c r="F16" s="1">
        <v>0</v>
      </c>
      <c r="G16" s="6" t="s">
        <v>4</v>
      </c>
      <c r="H16" s="6" t="s">
        <v>4</v>
      </c>
      <c r="I16" s="6">
        <v>0</v>
      </c>
      <c r="J16" s="6">
        <v>0</v>
      </c>
      <c r="K16" s="1">
        <v>13.33</v>
      </c>
      <c r="L16" s="42" t="s">
        <v>4</v>
      </c>
      <c r="M16" s="42" t="s">
        <v>4</v>
      </c>
      <c r="N16" s="42">
        <v>3</v>
      </c>
      <c r="O16" s="6" t="s">
        <v>4</v>
      </c>
      <c r="P16" s="1"/>
      <c r="Q16" s="1"/>
    </row>
    <row r="17" spans="1:17" x14ac:dyDescent="0.25">
      <c r="A17" s="58"/>
      <c r="B17" s="58"/>
      <c r="C17" s="56"/>
      <c r="D17" s="1" t="s">
        <v>24</v>
      </c>
      <c r="E17" s="1">
        <v>0</v>
      </c>
      <c r="F17" s="1">
        <v>0</v>
      </c>
      <c r="G17" s="1">
        <v>4500</v>
      </c>
      <c r="H17" s="1">
        <v>3500</v>
      </c>
      <c r="I17" s="6">
        <v>0</v>
      </c>
      <c r="J17" s="6">
        <v>0</v>
      </c>
      <c r="K17" s="1">
        <v>4000</v>
      </c>
      <c r="L17" s="43"/>
      <c r="M17" s="43"/>
      <c r="N17" s="43"/>
      <c r="O17" s="7">
        <v>130</v>
      </c>
      <c r="P17" s="1">
        <f>((K19-K16)/K16)/((K20-K17)/K17)</f>
        <v>-1.9984996249062266</v>
      </c>
      <c r="Q17" s="1"/>
    </row>
    <row r="18" spans="1:17" x14ac:dyDescent="0.25">
      <c r="A18" s="58"/>
      <c r="B18" s="58"/>
      <c r="C18" s="57"/>
      <c r="D18" s="1" t="s">
        <v>20</v>
      </c>
      <c r="E18" s="1">
        <v>0</v>
      </c>
      <c r="F18" s="1">
        <v>0</v>
      </c>
      <c r="G18" s="7" t="s">
        <v>4</v>
      </c>
      <c r="H18" s="7" t="s">
        <v>4</v>
      </c>
      <c r="I18" s="6">
        <v>0</v>
      </c>
      <c r="J18" s="6">
        <v>0</v>
      </c>
      <c r="K18" s="3">
        <v>53320</v>
      </c>
      <c r="L18" s="43"/>
      <c r="M18" s="43"/>
      <c r="N18" s="43"/>
      <c r="O18" s="6" t="s">
        <v>4</v>
      </c>
      <c r="P18" s="1"/>
      <c r="Q18" s="1"/>
    </row>
    <row r="19" spans="1:17" x14ac:dyDescent="0.25">
      <c r="A19" s="58"/>
      <c r="B19" s="58">
        <v>2022</v>
      </c>
      <c r="C19" s="55">
        <v>1</v>
      </c>
      <c r="D19" s="1" t="s">
        <v>19</v>
      </c>
      <c r="E19" s="1">
        <v>0</v>
      </c>
      <c r="F19" s="1">
        <v>0</v>
      </c>
      <c r="G19" s="6" t="s">
        <v>4</v>
      </c>
      <c r="H19" s="6" t="s">
        <v>4</v>
      </c>
      <c r="I19" s="6">
        <v>0</v>
      </c>
      <c r="J19" s="6">
        <v>0</v>
      </c>
      <c r="K19" s="1">
        <v>10</v>
      </c>
      <c r="L19" s="43"/>
      <c r="M19" s="43"/>
      <c r="N19" s="43"/>
      <c r="O19" s="6" t="s">
        <v>4</v>
      </c>
      <c r="P19" s="1"/>
      <c r="Q19" s="1"/>
    </row>
    <row r="20" spans="1:17" x14ac:dyDescent="0.25">
      <c r="A20" s="58"/>
      <c r="B20" s="58"/>
      <c r="C20" s="56"/>
      <c r="D20" s="1" t="s">
        <v>24</v>
      </c>
      <c r="E20" s="1">
        <v>0</v>
      </c>
      <c r="F20" s="1">
        <v>0</v>
      </c>
      <c r="G20" s="1">
        <v>5000</v>
      </c>
      <c r="H20" s="1">
        <v>4000</v>
      </c>
      <c r="I20" s="6">
        <v>0</v>
      </c>
      <c r="J20" s="6">
        <v>0</v>
      </c>
      <c r="K20" s="1">
        <v>4500</v>
      </c>
      <c r="L20" s="43"/>
      <c r="M20" s="43"/>
      <c r="N20" s="43"/>
      <c r="O20" s="7">
        <v>145</v>
      </c>
      <c r="P20" s="1"/>
      <c r="Q20" s="1"/>
    </row>
    <row r="21" spans="1:17" x14ac:dyDescent="0.25">
      <c r="A21" s="58"/>
      <c r="B21" s="58"/>
      <c r="C21" s="57"/>
      <c r="D21" s="1" t="s">
        <v>20</v>
      </c>
      <c r="E21" s="1">
        <v>0</v>
      </c>
      <c r="F21" s="1">
        <v>0</v>
      </c>
      <c r="G21" s="7" t="s">
        <v>4</v>
      </c>
      <c r="H21" s="7" t="s">
        <v>4</v>
      </c>
      <c r="I21" s="6">
        <v>0</v>
      </c>
      <c r="J21" s="6">
        <v>0</v>
      </c>
      <c r="K21" s="3">
        <v>45000</v>
      </c>
      <c r="L21" s="44"/>
      <c r="M21" s="44"/>
      <c r="N21" s="44"/>
      <c r="O21" s="6" t="s">
        <v>4</v>
      </c>
      <c r="P21" s="1"/>
      <c r="Q21" s="1"/>
    </row>
    <row r="22" spans="1:17" x14ac:dyDescent="0.25">
      <c r="A22" s="58" t="s">
        <v>18</v>
      </c>
      <c r="B22" s="58">
        <v>2021</v>
      </c>
      <c r="C22" s="55">
        <v>1</v>
      </c>
      <c r="D22" s="1" t="s">
        <v>19</v>
      </c>
      <c r="E22" s="6" t="s">
        <v>4</v>
      </c>
      <c r="F22" s="1">
        <v>0</v>
      </c>
      <c r="G22" s="7" t="s">
        <v>4</v>
      </c>
      <c r="H22" s="7" t="s">
        <v>4</v>
      </c>
      <c r="I22" s="6">
        <v>0</v>
      </c>
      <c r="J22" s="6">
        <v>2.75</v>
      </c>
      <c r="K22" s="1">
        <v>21.66</v>
      </c>
      <c r="L22" s="42" t="s">
        <v>4</v>
      </c>
      <c r="M22" s="42">
        <v>0</v>
      </c>
      <c r="N22" s="42" t="s">
        <v>4</v>
      </c>
      <c r="O22" s="6" t="s">
        <v>4</v>
      </c>
      <c r="P22" s="1"/>
      <c r="Q22" s="1"/>
    </row>
    <row r="23" spans="1:17" x14ac:dyDescent="0.25">
      <c r="A23" s="58"/>
      <c r="B23" s="58"/>
      <c r="C23" s="56"/>
      <c r="D23" s="1" t="s">
        <v>24</v>
      </c>
      <c r="E23" s="1">
        <v>2000</v>
      </c>
      <c r="F23" s="1">
        <v>0</v>
      </c>
      <c r="G23" s="1">
        <v>3500</v>
      </c>
      <c r="H23" s="1">
        <v>3500</v>
      </c>
      <c r="I23" s="6">
        <v>0</v>
      </c>
      <c r="J23" s="6">
        <v>2500</v>
      </c>
      <c r="K23" s="1">
        <v>3500</v>
      </c>
      <c r="L23" s="43"/>
      <c r="M23" s="43"/>
      <c r="N23" s="43"/>
      <c r="O23" s="7">
        <v>130</v>
      </c>
      <c r="P23" s="1" t="e">
        <f>((K25-K22)/K22)/((K26-K23)/K23)</f>
        <v>#DIV/0!</v>
      </c>
      <c r="Q23" s="1"/>
    </row>
    <row r="24" spans="1:17" x14ac:dyDescent="0.25">
      <c r="A24" s="58"/>
      <c r="B24" s="58"/>
      <c r="C24" s="57"/>
      <c r="D24" s="1" t="s">
        <v>20</v>
      </c>
      <c r="E24" s="6" t="s">
        <v>4</v>
      </c>
      <c r="F24" s="1">
        <v>0</v>
      </c>
      <c r="G24" s="7" t="s">
        <v>4</v>
      </c>
      <c r="H24" s="6" t="s">
        <v>4</v>
      </c>
      <c r="I24" s="6">
        <v>0</v>
      </c>
      <c r="J24" s="6">
        <v>6875</v>
      </c>
      <c r="K24" s="3">
        <v>75818</v>
      </c>
      <c r="L24" s="43"/>
      <c r="M24" s="43"/>
      <c r="N24" s="43"/>
      <c r="O24" s="6" t="s">
        <v>4</v>
      </c>
      <c r="P24" s="1"/>
      <c r="Q24" s="1"/>
    </row>
    <row r="25" spans="1:17" x14ac:dyDescent="0.25">
      <c r="A25" s="58"/>
      <c r="B25" s="58">
        <v>2022</v>
      </c>
      <c r="C25" s="55">
        <v>1</v>
      </c>
      <c r="D25" s="1" t="s">
        <v>19</v>
      </c>
      <c r="E25" s="6" t="s">
        <v>4</v>
      </c>
      <c r="F25" s="1">
        <v>0</v>
      </c>
      <c r="G25" s="7" t="s">
        <v>4</v>
      </c>
      <c r="H25" s="6" t="s">
        <v>4</v>
      </c>
      <c r="I25" s="6">
        <v>0</v>
      </c>
      <c r="J25" s="6">
        <v>2.75</v>
      </c>
      <c r="K25" s="1">
        <v>21.66</v>
      </c>
      <c r="L25" s="43"/>
      <c r="M25" s="43"/>
      <c r="N25" s="43"/>
      <c r="O25" s="6" t="s">
        <v>4</v>
      </c>
      <c r="P25" s="1"/>
      <c r="Q25" s="1"/>
    </row>
    <row r="26" spans="1:17" x14ac:dyDescent="0.25">
      <c r="A26" s="58"/>
      <c r="B26" s="58"/>
      <c r="C26" s="56"/>
      <c r="D26" s="1" t="s">
        <v>24</v>
      </c>
      <c r="E26" s="1">
        <v>2500</v>
      </c>
      <c r="F26" s="1">
        <v>0</v>
      </c>
      <c r="G26" s="1">
        <v>4000</v>
      </c>
      <c r="H26" s="1">
        <v>4500</v>
      </c>
      <c r="I26" s="6">
        <v>0</v>
      </c>
      <c r="J26" s="6">
        <v>2500</v>
      </c>
      <c r="K26" s="1">
        <v>3500</v>
      </c>
      <c r="L26" s="43"/>
      <c r="M26" s="43"/>
      <c r="N26" s="43"/>
      <c r="O26" s="7">
        <v>125</v>
      </c>
      <c r="P26" s="1"/>
      <c r="Q26" s="1"/>
    </row>
    <row r="27" spans="1:17" x14ac:dyDescent="0.25">
      <c r="A27" s="58"/>
      <c r="B27" s="58"/>
      <c r="C27" s="57"/>
      <c r="D27" s="1" t="s">
        <v>20</v>
      </c>
      <c r="E27" s="6" t="s">
        <v>4</v>
      </c>
      <c r="F27" s="1">
        <v>0</v>
      </c>
      <c r="G27" s="7" t="s">
        <v>4</v>
      </c>
      <c r="H27" s="7" t="s">
        <v>4</v>
      </c>
      <c r="I27" s="6">
        <v>0</v>
      </c>
      <c r="J27" s="6">
        <v>6875</v>
      </c>
      <c r="K27" s="3">
        <v>75818</v>
      </c>
      <c r="L27" s="44"/>
      <c r="M27" s="44"/>
      <c r="N27" s="44"/>
      <c r="O27" s="6" t="s">
        <v>4</v>
      </c>
      <c r="P27" s="1"/>
      <c r="Q27" s="1"/>
    </row>
    <row r="28" spans="1:17" ht="14.45" customHeight="1" x14ac:dyDescent="0.25">
      <c r="A28" s="58" t="s">
        <v>21</v>
      </c>
      <c r="B28" s="58">
        <v>2021</v>
      </c>
      <c r="C28" s="55">
        <v>1</v>
      </c>
      <c r="D28" s="1" t="s">
        <v>19</v>
      </c>
      <c r="E28" s="1">
        <v>0</v>
      </c>
      <c r="F28" s="1">
        <v>0</v>
      </c>
      <c r="G28" s="7" t="s">
        <v>4</v>
      </c>
      <c r="H28" s="7" t="s">
        <v>4</v>
      </c>
      <c r="I28" s="6">
        <v>0</v>
      </c>
      <c r="J28" s="6">
        <v>0</v>
      </c>
      <c r="K28" s="1">
        <v>15</v>
      </c>
      <c r="L28" s="42" t="s">
        <v>4</v>
      </c>
      <c r="M28" s="42" t="s">
        <v>4</v>
      </c>
      <c r="N28" s="42">
        <v>3</v>
      </c>
      <c r="O28" s="6" t="s">
        <v>4</v>
      </c>
      <c r="P28" s="1"/>
      <c r="Q28" s="1"/>
    </row>
    <row r="29" spans="1:17" x14ac:dyDescent="0.25">
      <c r="A29" s="58"/>
      <c r="B29" s="58"/>
      <c r="C29" s="56"/>
      <c r="D29" s="1" t="s">
        <v>24</v>
      </c>
      <c r="E29" s="1">
        <v>0</v>
      </c>
      <c r="F29" s="1">
        <v>0</v>
      </c>
      <c r="G29" s="1">
        <v>4500</v>
      </c>
      <c r="H29" s="1">
        <v>5000</v>
      </c>
      <c r="I29" s="6">
        <v>0</v>
      </c>
      <c r="J29" s="6">
        <v>0</v>
      </c>
      <c r="K29" s="1">
        <v>4750</v>
      </c>
      <c r="L29" s="43"/>
      <c r="M29" s="43"/>
      <c r="N29" s="43"/>
      <c r="O29" s="7">
        <v>125</v>
      </c>
      <c r="P29" s="1">
        <f>((K31-K28)/K28)/((K32-K29)/K29)</f>
        <v>-2.5333333333333337</v>
      </c>
      <c r="Q29" s="1"/>
    </row>
    <row r="30" spans="1:17" x14ac:dyDescent="0.25">
      <c r="A30" s="58"/>
      <c r="B30" s="58"/>
      <c r="C30" s="57"/>
      <c r="D30" s="1" t="s">
        <v>20</v>
      </c>
      <c r="E30" s="1">
        <v>0</v>
      </c>
      <c r="F30" s="1">
        <v>0</v>
      </c>
      <c r="G30" s="7" t="s">
        <v>4</v>
      </c>
      <c r="H30" s="7" t="s">
        <v>4</v>
      </c>
      <c r="I30" s="6">
        <v>0</v>
      </c>
      <c r="J30" s="6">
        <v>0</v>
      </c>
      <c r="K30" s="3">
        <v>71250</v>
      </c>
      <c r="L30" s="43"/>
      <c r="M30" s="43"/>
      <c r="N30" s="43"/>
      <c r="O30" s="6" t="s">
        <v>4</v>
      </c>
      <c r="P30" s="1"/>
      <c r="Q30" s="1"/>
    </row>
    <row r="31" spans="1:17" x14ac:dyDescent="0.25">
      <c r="A31" s="58"/>
      <c r="B31" s="58">
        <v>2022</v>
      </c>
      <c r="C31" s="55">
        <v>1</v>
      </c>
      <c r="D31" s="1" t="s">
        <v>19</v>
      </c>
      <c r="E31" s="1">
        <v>0</v>
      </c>
      <c r="F31" s="1">
        <v>0</v>
      </c>
      <c r="G31" s="6" t="s">
        <v>4</v>
      </c>
      <c r="H31" s="6" t="s">
        <v>4</v>
      </c>
      <c r="I31" s="6">
        <v>0</v>
      </c>
      <c r="J31" s="6">
        <v>0</v>
      </c>
      <c r="K31" s="1">
        <v>13</v>
      </c>
      <c r="L31" s="43"/>
      <c r="M31" s="43"/>
      <c r="N31" s="43"/>
      <c r="O31" s="6" t="s">
        <v>4</v>
      </c>
      <c r="P31" s="1"/>
      <c r="Q31" s="1"/>
    </row>
    <row r="32" spans="1:17" x14ac:dyDescent="0.25">
      <c r="A32" s="58"/>
      <c r="B32" s="58"/>
      <c r="C32" s="56"/>
      <c r="D32" s="1" t="s">
        <v>24</v>
      </c>
      <c r="E32" s="1">
        <v>0</v>
      </c>
      <c r="F32" s="1">
        <v>0</v>
      </c>
      <c r="G32" s="1">
        <v>5000</v>
      </c>
      <c r="H32" s="1">
        <v>5000</v>
      </c>
      <c r="I32" s="6">
        <v>0</v>
      </c>
      <c r="J32" s="6">
        <v>0</v>
      </c>
      <c r="K32" s="1">
        <v>5000</v>
      </c>
      <c r="L32" s="43"/>
      <c r="M32" s="43"/>
      <c r="N32" s="43"/>
      <c r="O32" s="7">
        <v>130</v>
      </c>
      <c r="P32" s="1"/>
      <c r="Q32" s="1"/>
    </row>
    <row r="33" spans="1:17" x14ac:dyDescent="0.25">
      <c r="A33" s="58"/>
      <c r="B33" s="58"/>
      <c r="C33" s="57"/>
      <c r="D33" s="1" t="s">
        <v>20</v>
      </c>
      <c r="E33" s="1">
        <v>0</v>
      </c>
      <c r="F33" s="1">
        <v>0</v>
      </c>
      <c r="G33" s="7" t="s">
        <v>4</v>
      </c>
      <c r="H33" s="7" t="s">
        <v>4</v>
      </c>
      <c r="I33" s="6">
        <v>0</v>
      </c>
      <c r="J33" s="6">
        <v>0</v>
      </c>
      <c r="K33" s="3">
        <v>65000</v>
      </c>
      <c r="L33" s="44"/>
      <c r="M33" s="44"/>
      <c r="N33" s="44"/>
      <c r="O33" s="6" t="s">
        <v>4</v>
      </c>
      <c r="P33" s="1"/>
      <c r="Q33" s="1"/>
    </row>
    <row r="34" spans="1:17" x14ac:dyDescent="0.25">
      <c r="A34" s="58" t="s">
        <v>22</v>
      </c>
      <c r="B34" s="58">
        <v>2021</v>
      </c>
      <c r="C34" s="55">
        <v>1</v>
      </c>
      <c r="D34" s="1" t="s">
        <v>19</v>
      </c>
      <c r="E34" s="6" t="s">
        <v>4</v>
      </c>
      <c r="F34" s="1">
        <v>0</v>
      </c>
      <c r="G34" s="7" t="s">
        <v>4</v>
      </c>
      <c r="H34" s="7" t="s">
        <v>4</v>
      </c>
      <c r="I34" s="6">
        <v>0</v>
      </c>
      <c r="J34" s="6">
        <v>5</v>
      </c>
      <c r="K34" s="1">
        <v>12</v>
      </c>
      <c r="L34" s="42" t="s">
        <v>4</v>
      </c>
      <c r="M34" s="42" t="s">
        <v>4</v>
      </c>
      <c r="N34" s="42">
        <v>3</v>
      </c>
      <c r="O34" s="6" t="s">
        <v>4</v>
      </c>
      <c r="P34" s="1"/>
      <c r="Q34" s="1"/>
    </row>
    <row r="35" spans="1:17" x14ac:dyDescent="0.25">
      <c r="A35" s="58"/>
      <c r="B35" s="58"/>
      <c r="C35" s="56"/>
      <c r="D35" s="1" t="s">
        <v>24</v>
      </c>
      <c r="E35" s="1">
        <v>1000</v>
      </c>
      <c r="F35" s="1">
        <v>0</v>
      </c>
      <c r="G35" s="1">
        <v>2500</v>
      </c>
      <c r="H35" s="1">
        <v>2500</v>
      </c>
      <c r="I35" s="6">
        <v>0</v>
      </c>
      <c r="J35" s="6">
        <v>1000</v>
      </c>
      <c r="K35" s="1">
        <v>2500</v>
      </c>
      <c r="L35" s="43"/>
      <c r="M35" s="43"/>
      <c r="N35" s="43"/>
      <c r="O35" s="1">
        <v>130</v>
      </c>
      <c r="P35" s="1">
        <f>((K37-K34)/K34)/((K38-K35)/K35)</f>
        <v>-0.27777777777777779</v>
      </c>
      <c r="Q35" s="1"/>
    </row>
    <row r="36" spans="1:17" x14ac:dyDescent="0.25">
      <c r="A36" s="58"/>
      <c r="B36" s="58"/>
      <c r="C36" s="57"/>
      <c r="D36" s="1" t="s">
        <v>20</v>
      </c>
      <c r="E36" s="6" t="s">
        <v>4</v>
      </c>
      <c r="F36" s="1">
        <v>0</v>
      </c>
      <c r="G36" s="7" t="s">
        <v>4</v>
      </c>
      <c r="H36" s="6" t="s">
        <v>4</v>
      </c>
      <c r="I36" s="6">
        <v>0</v>
      </c>
      <c r="J36" s="6">
        <v>5000</v>
      </c>
      <c r="K36" s="3">
        <v>30000</v>
      </c>
      <c r="L36" s="43"/>
      <c r="M36" s="43"/>
      <c r="N36" s="43"/>
      <c r="O36" s="6" t="s">
        <v>4</v>
      </c>
      <c r="P36" s="1"/>
      <c r="Q36" s="1"/>
    </row>
    <row r="37" spans="1:17" x14ac:dyDescent="0.25">
      <c r="A37" s="58"/>
      <c r="B37" s="58">
        <v>2022</v>
      </c>
      <c r="C37" s="55">
        <v>1</v>
      </c>
      <c r="D37" s="1" t="s">
        <v>19</v>
      </c>
      <c r="E37" s="6" t="s">
        <v>4</v>
      </c>
      <c r="F37" s="1">
        <v>0</v>
      </c>
      <c r="G37" s="7" t="s">
        <v>4</v>
      </c>
      <c r="H37" s="6" t="s">
        <v>4</v>
      </c>
      <c r="I37" s="6">
        <v>0</v>
      </c>
      <c r="J37" s="6">
        <v>5</v>
      </c>
      <c r="K37" s="1">
        <v>10</v>
      </c>
      <c r="L37" s="43"/>
      <c r="M37" s="43"/>
      <c r="N37" s="43"/>
      <c r="O37" s="6" t="s">
        <v>4</v>
      </c>
      <c r="P37" s="1"/>
      <c r="Q37" s="1"/>
    </row>
    <row r="38" spans="1:17" x14ac:dyDescent="0.25">
      <c r="A38" s="58"/>
      <c r="B38" s="58"/>
      <c r="C38" s="56"/>
      <c r="D38" s="1" t="s">
        <v>24</v>
      </c>
      <c r="E38" s="1">
        <v>1000</v>
      </c>
      <c r="F38" s="1">
        <v>0</v>
      </c>
      <c r="G38" s="1">
        <v>4500</v>
      </c>
      <c r="H38" s="1">
        <v>6500</v>
      </c>
      <c r="I38" s="6">
        <v>0</v>
      </c>
      <c r="J38" s="6">
        <v>1000</v>
      </c>
      <c r="K38" s="1">
        <v>4000</v>
      </c>
      <c r="L38" s="43"/>
      <c r="M38" s="43"/>
      <c r="N38" s="43"/>
      <c r="O38" s="6">
        <v>145</v>
      </c>
      <c r="P38" s="1"/>
      <c r="Q38" s="61"/>
    </row>
    <row r="39" spans="1:17" x14ac:dyDescent="0.25">
      <c r="A39" s="58"/>
      <c r="B39" s="58"/>
      <c r="C39" s="57"/>
      <c r="D39" s="1" t="s">
        <v>20</v>
      </c>
      <c r="E39" s="6" t="s">
        <v>4</v>
      </c>
      <c r="F39" s="6">
        <v>0</v>
      </c>
      <c r="G39" s="7" t="s">
        <v>4</v>
      </c>
      <c r="H39" s="7" t="s">
        <v>4</v>
      </c>
      <c r="I39" s="6">
        <v>0</v>
      </c>
      <c r="J39" s="6">
        <v>5000</v>
      </c>
      <c r="K39" s="3">
        <v>40000</v>
      </c>
      <c r="L39" s="44"/>
      <c r="M39" s="44"/>
      <c r="N39" s="44"/>
      <c r="O39" s="6" t="s">
        <v>4</v>
      </c>
      <c r="P39" s="1"/>
      <c r="Q39" s="62"/>
    </row>
    <row r="40" spans="1:17" x14ac:dyDescent="0.25">
      <c r="A40" s="58" t="s">
        <v>28</v>
      </c>
      <c r="B40" s="58">
        <v>2021</v>
      </c>
      <c r="C40" s="55">
        <v>1</v>
      </c>
      <c r="D40" s="1" t="s">
        <v>19</v>
      </c>
      <c r="E40" s="6">
        <v>0</v>
      </c>
      <c r="F40" s="6">
        <v>0</v>
      </c>
      <c r="G40" s="7" t="s">
        <v>4</v>
      </c>
      <c r="H40" s="7" t="s">
        <v>4</v>
      </c>
      <c r="I40" s="1">
        <v>0</v>
      </c>
      <c r="J40" s="1">
        <v>0</v>
      </c>
      <c r="K40" s="1">
        <v>7.5</v>
      </c>
      <c r="L40" s="42" t="s">
        <v>4</v>
      </c>
      <c r="M40" s="42">
        <v>0</v>
      </c>
      <c r="N40" s="42" t="s">
        <v>4</v>
      </c>
      <c r="O40" s="6" t="s">
        <v>4</v>
      </c>
      <c r="P40" s="1"/>
      <c r="Q40" s="62"/>
    </row>
    <row r="41" spans="1:17" x14ac:dyDescent="0.25">
      <c r="A41" s="58"/>
      <c r="B41" s="58"/>
      <c r="C41" s="56"/>
      <c r="D41" s="1" t="s">
        <v>24</v>
      </c>
      <c r="E41" s="6">
        <v>0</v>
      </c>
      <c r="F41" s="6">
        <v>0</v>
      </c>
      <c r="G41" s="1">
        <v>3500</v>
      </c>
      <c r="H41" s="1">
        <v>2500</v>
      </c>
      <c r="I41" s="1">
        <v>0</v>
      </c>
      <c r="J41" s="1">
        <v>0</v>
      </c>
      <c r="K41" s="1">
        <v>3000</v>
      </c>
      <c r="L41" s="43"/>
      <c r="M41" s="43"/>
      <c r="N41" s="43"/>
      <c r="O41" s="6">
        <v>130</v>
      </c>
      <c r="P41" s="1">
        <f>((K43-K40)/K40)/((K44-K41)/K41)</f>
        <v>0</v>
      </c>
      <c r="Q41" s="62"/>
    </row>
    <row r="42" spans="1:17" x14ac:dyDescent="0.25">
      <c r="A42" s="58"/>
      <c r="B42" s="58"/>
      <c r="C42" s="57"/>
      <c r="D42" s="1" t="s">
        <v>20</v>
      </c>
      <c r="E42" s="6">
        <v>0</v>
      </c>
      <c r="F42" s="6">
        <v>0</v>
      </c>
      <c r="G42" s="7" t="s">
        <v>4</v>
      </c>
      <c r="H42" s="7" t="s">
        <v>4</v>
      </c>
      <c r="I42" s="1">
        <v>0</v>
      </c>
      <c r="J42" s="1">
        <v>0</v>
      </c>
      <c r="K42" s="3">
        <v>22500</v>
      </c>
      <c r="L42" s="43"/>
      <c r="M42" s="43"/>
      <c r="N42" s="43"/>
      <c r="O42" s="6" t="s">
        <v>4</v>
      </c>
      <c r="P42" s="1"/>
      <c r="Q42" s="62"/>
    </row>
    <row r="43" spans="1:17" x14ac:dyDescent="0.25">
      <c r="A43" s="58"/>
      <c r="B43" s="58">
        <v>2022</v>
      </c>
      <c r="C43" s="55">
        <v>1</v>
      </c>
      <c r="D43" s="1" t="s">
        <v>19</v>
      </c>
      <c r="E43" s="6">
        <v>0</v>
      </c>
      <c r="F43" s="6">
        <v>0</v>
      </c>
      <c r="G43" s="7" t="s">
        <v>4</v>
      </c>
      <c r="H43" s="7" t="s">
        <v>4</v>
      </c>
      <c r="I43" s="1">
        <v>0</v>
      </c>
      <c r="J43" s="1">
        <v>0</v>
      </c>
      <c r="K43" s="1">
        <v>7.5</v>
      </c>
      <c r="L43" s="43"/>
      <c r="M43" s="43"/>
      <c r="N43" s="43"/>
      <c r="O43" s="6" t="s">
        <v>4</v>
      </c>
      <c r="P43" s="1"/>
      <c r="Q43" s="62"/>
    </row>
    <row r="44" spans="1:17" x14ac:dyDescent="0.25">
      <c r="A44" s="58"/>
      <c r="B44" s="58"/>
      <c r="C44" s="56"/>
      <c r="D44" s="1" t="s">
        <v>24</v>
      </c>
      <c r="E44" s="6">
        <v>0</v>
      </c>
      <c r="F44" s="6">
        <v>0</v>
      </c>
      <c r="G44" s="1">
        <v>5000</v>
      </c>
      <c r="H44" s="1">
        <v>5000</v>
      </c>
      <c r="I44" s="1">
        <v>0</v>
      </c>
      <c r="J44" s="1">
        <v>0</v>
      </c>
      <c r="K44" s="1">
        <v>5000</v>
      </c>
      <c r="L44" s="43"/>
      <c r="M44" s="43"/>
      <c r="N44" s="43"/>
      <c r="O44" s="6">
        <v>145</v>
      </c>
      <c r="P44" s="1"/>
      <c r="Q44" s="62"/>
    </row>
    <row r="45" spans="1:17" x14ac:dyDescent="0.25">
      <c r="A45" s="58"/>
      <c r="B45" s="58"/>
      <c r="C45" s="57"/>
      <c r="D45" s="1" t="s">
        <v>20</v>
      </c>
      <c r="E45" s="6">
        <v>0</v>
      </c>
      <c r="F45" s="6">
        <v>0</v>
      </c>
      <c r="G45" s="7" t="s">
        <v>4</v>
      </c>
      <c r="H45" s="7" t="s">
        <v>4</v>
      </c>
      <c r="I45" s="1">
        <v>0</v>
      </c>
      <c r="J45" s="1">
        <v>0</v>
      </c>
      <c r="K45" s="3">
        <v>37500</v>
      </c>
      <c r="L45" s="44"/>
      <c r="M45" s="44"/>
      <c r="N45" s="44"/>
      <c r="O45" s="6" t="s">
        <v>4</v>
      </c>
      <c r="P45" s="1"/>
      <c r="Q45" s="62"/>
    </row>
    <row r="46" spans="1:17" x14ac:dyDescent="0.25">
      <c r="A46" s="58" t="s">
        <v>37</v>
      </c>
      <c r="B46" s="58">
        <v>2021</v>
      </c>
      <c r="C46" s="55">
        <v>1</v>
      </c>
      <c r="D46" s="1" t="s">
        <v>19</v>
      </c>
      <c r="E46" s="6">
        <v>0</v>
      </c>
      <c r="F46" s="6">
        <v>0</v>
      </c>
      <c r="G46" s="7" t="s">
        <v>4</v>
      </c>
      <c r="H46" s="7" t="s">
        <v>4</v>
      </c>
      <c r="I46" s="1">
        <v>0</v>
      </c>
      <c r="J46" s="1">
        <v>0</v>
      </c>
      <c r="K46" s="1">
        <v>15</v>
      </c>
      <c r="L46" s="42" t="s">
        <v>4</v>
      </c>
      <c r="M46" s="42">
        <v>0</v>
      </c>
      <c r="N46" s="42" t="s">
        <v>4</v>
      </c>
      <c r="O46" s="6" t="s">
        <v>4</v>
      </c>
      <c r="P46" s="1"/>
      <c r="Q46" s="62"/>
    </row>
    <row r="47" spans="1:17" x14ac:dyDescent="0.25">
      <c r="A47" s="58"/>
      <c r="B47" s="58"/>
      <c r="C47" s="56"/>
      <c r="D47" s="1" t="s">
        <v>24</v>
      </c>
      <c r="E47" s="3">
        <v>0</v>
      </c>
      <c r="F47" s="3">
        <v>0</v>
      </c>
      <c r="G47" s="1">
        <v>2500</v>
      </c>
      <c r="H47" s="1">
        <v>3500</v>
      </c>
      <c r="I47" s="1">
        <v>0</v>
      </c>
      <c r="J47" s="1">
        <v>0</v>
      </c>
      <c r="K47" s="1">
        <v>3000</v>
      </c>
      <c r="L47" s="43"/>
      <c r="M47" s="43"/>
      <c r="N47" s="43"/>
      <c r="O47" s="6">
        <v>130</v>
      </c>
      <c r="P47" s="1">
        <f>((K49-K46)/K46)/((K50-K47)/K47)</f>
        <v>0</v>
      </c>
      <c r="Q47" s="62"/>
    </row>
    <row r="48" spans="1:17" x14ac:dyDescent="0.25">
      <c r="A48" s="58"/>
      <c r="B48" s="58"/>
      <c r="C48" s="57"/>
      <c r="D48" s="1" t="s">
        <v>20</v>
      </c>
      <c r="E48" s="6">
        <v>0</v>
      </c>
      <c r="F48" s="6">
        <v>0</v>
      </c>
      <c r="G48" s="7" t="s">
        <v>4</v>
      </c>
      <c r="H48" s="7" t="s">
        <v>4</v>
      </c>
      <c r="I48" s="1">
        <v>0</v>
      </c>
      <c r="J48" s="1">
        <v>0</v>
      </c>
      <c r="K48" s="3">
        <v>45000</v>
      </c>
      <c r="L48" s="43"/>
      <c r="M48" s="43"/>
      <c r="N48" s="43"/>
      <c r="O48" s="6" t="s">
        <v>4</v>
      </c>
      <c r="P48" s="1"/>
      <c r="Q48" s="62"/>
    </row>
    <row r="49" spans="1:17" x14ac:dyDescent="0.25">
      <c r="A49" s="58"/>
      <c r="B49" s="58">
        <v>2022</v>
      </c>
      <c r="C49" s="55">
        <v>1</v>
      </c>
      <c r="D49" s="1" t="s">
        <v>19</v>
      </c>
      <c r="E49" s="3">
        <v>0</v>
      </c>
      <c r="F49" s="3">
        <v>0</v>
      </c>
      <c r="G49" s="7" t="s">
        <v>4</v>
      </c>
      <c r="H49" s="7" t="s">
        <v>4</v>
      </c>
      <c r="I49" s="1">
        <v>0</v>
      </c>
      <c r="J49" s="1">
        <v>0</v>
      </c>
      <c r="K49" s="1">
        <v>15</v>
      </c>
      <c r="L49" s="43"/>
      <c r="M49" s="43"/>
      <c r="N49" s="43"/>
      <c r="O49" s="6" t="s">
        <v>4</v>
      </c>
      <c r="P49" s="1"/>
      <c r="Q49" s="62"/>
    </row>
    <row r="50" spans="1:17" x14ac:dyDescent="0.25">
      <c r="A50" s="58"/>
      <c r="B50" s="58"/>
      <c r="C50" s="56"/>
      <c r="D50" s="1" t="s">
        <v>24</v>
      </c>
      <c r="E50" s="6">
        <v>0</v>
      </c>
      <c r="F50" s="6">
        <v>0</v>
      </c>
      <c r="G50" s="1">
        <v>4000</v>
      </c>
      <c r="H50" s="1">
        <v>4000</v>
      </c>
      <c r="I50" s="1">
        <v>0</v>
      </c>
      <c r="J50" s="1">
        <v>0</v>
      </c>
      <c r="K50" s="1">
        <v>4000</v>
      </c>
      <c r="L50" s="43"/>
      <c r="M50" s="43"/>
      <c r="N50" s="43"/>
      <c r="O50" s="6">
        <v>140</v>
      </c>
      <c r="P50" s="1"/>
      <c r="Q50" s="62"/>
    </row>
    <row r="51" spans="1:17" x14ac:dyDescent="0.25">
      <c r="A51" s="55"/>
      <c r="B51" s="55"/>
      <c r="C51" s="56"/>
      <c r="D51" s="1" t="s">
        <v>20</v>
      </c>
      <c r="E51" s="29">
        <v>0</v>
      </c>
      <c r="F51" s="29">
        <v>0</v>
      </c>
      <c r="G51" s="30" t="s">
        <v>4</v>
      </c>
      <c r="H51" s="30" t="s">
        <v>4</v>
      </c>
      <c r="I51" s="28">
        <v>0</v>
      </c>
      <c r="J51" s="28">
        <v>0</v>
      </c>
      <c r="K51" s="29">
        <v>60000</v>
      </c>
      <c r="L51" s="43"/>
      <c r="M51" s="43"/>
      <c r="N51" s="43"/>
      <c r="O51" s="36" t="s">
        <v>4</v>
      </c>
      <c r="P51" s="1"/>
      <c r="Q51" s="63"/>
    </row>
    <row r="52" spans="1:17" x14ac:dyDescent="0.25">
      <c r="A52" s="1" t="s">
        <v>42</v>
      </c>
      <c r="B52" s="34" t="s">
        <v>26</v>
      </c>
      <c r="C52" s="1">
        <v>1</v>
      </c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6"/>
      <c r="Q52" s="1">
        <f>(P17+P29+P35)/8</f>
        <v>-0.60120134200216724</v>
      </c>
    </row>
  </sheetData>
  <mergeCells count="76">
    <mergeCell ref="Q2:Q3"/>
    <mergeCell ref="Q38:Q51"/>
    <mergeCell ref="D52:P52"/>
    <mergeCell ref="A46:A51"/>
    <mergeCell ref="B46:B48"/>
    <mergeCell ref="C46:C48"/>
    <mergeCell ref="B49:B51"/>
    <mergeCell ref="C49:C51"/>
    <mergeCell ref="A40:A45"/>
    <mergeCell ref="B40:B42"/>
    <mergeCell ref="C40:C42"/>
    <mergeCell ref="B43:B45"/>
    <mergeCell ref="C43:C45"/>
    <mergeCell ref="A34:A39"/>
    <mergeCell ref="B34:B36"/>
    <mergeCell ref="C34:C36"/>
    <mergeCell ref="B37:B39"/>
    <mergeCell ref="C37:C39"/>
    <mergeCell ref="C31:C33"/>
    <mergeCell ref="C10:C12"/>
    <mergeCell ref="C13:C15"/>
    <mergeCell ref="C16:C18"/>
    <mergeCell ref="C19:C21"/>
    <mergeCell ref="C22:C24"/>
    <mergeCell ref="C25:C27"/>
    <mergeCell ref="C28:C30"/>
    <mergeCell ref="A28:A33"/>
    <mergeCell ref="B28:B30"/>
    <mergeCell ref="B31:B33"/>
    <mergeCell ref="A10:A15"/>
    <mergeCell ref="B10:B12"/>
    <mergeCell ref="B13:B15"/>
    <mergeCell ref="A16:A21"/>
    <mergeCell ref="B16:B18"/>
    <mergeCell ref="B19:B21"/>
    <mergeCell ref="A22:A27"/>
    <mergeCell ref="B22:B24"/>
    <mergeCell ref="B25:B27"/>
    <mergeCell ref="C7:C9"/>
    <mergeCell ref="B4:B6"/>
    <mergeCell ref="B7:B9"/>
    <mergeCell ref="A2:A3"/>
    <mergeCell ref="B2:B3"/>
    <mergeCell ref="C2:C3"/>
    <mergeCell ref="A4:A9"/>
    <mergeCell ref="C4:C6"/>
    <mergeCell ref="D2:D3"/>
    <mergeCell ref="G3:I3"/>
    <mergeCell ref="E2:I2"/>
    <mergeCell ref="O2:O3"/>
    <mergeCell ref="L2:N2"/>
    <mergeCell ref="J2:K2"/>
    <mergeCell ref="L4:L9"/>
    <mergeCell ref="M4:M9"/>
    <mergeCell ref="N4:N9"/>
    <mergeCell ref="L10:L15"/>
    <mergeCell ref="M10:M15"/>
    <mergeCell ref="N10:N15"/>
    <mergeCell ref="L16:L21"/>
    <mergeCell ref="M16:M21"/>
    <mergeCell ref="N16:N21"/>
    <mergeCell ref="L22:L27"/>
    <mergeCell ref="M22:M27"/>
    <mergeCell ref="N22:N27"/>
    <mergeCell ref="L28:L33"/>
    <mergeCell ref="M28:M33"/>
    <mergeCell ref="N28:N33"/>
    <mergeCell ref="N46:N51"/>
    <mergeCell ref="L34:L39"/>
    <mergeCell ref="M34:M39"/>
    <mergeCell ref="N34:N39"/>
    <mergeCell ref="L40:L45"/>
    <mergeCell ref="M40:M45"/>
    <mergeCell ref="N40:N45"/>
    <mergeCell ref="L46:L51"/>
    <mergeCell ref="M46:M51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8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P29" sqref="P29"/>
    </sheetView>
  </sheetViews>
  <sheetFormatPr baseColWidth="10" defaultRowHeight="15" x14ac:dyDescent="0.25"/>
  <cols>
    <col min="1" max="1" width="17.7109375" customWidth="1"/>
    <col min="4" max="4" width="16.5703125" customWidth="1"/>
    <col min="11" max="11" width="18.42578125" bestFit="1" customWidth="1"/>
    <col min="12" max="12" width="18.42578125" customWidth="1"/>
    <col min="13" max="13" width="26" customWidth="1"/>
    <col min="14" max="14" width="16" customWidth="1"/>
  </cols>
  <sheetData>
    <row r="2" spans="1:17" ht="14.45" customHeight="1" x14ac:dyDescent="0.25">
      <c r="A2" s="67" t="s">
        <v>14</v>
      </c>
      <c r="B2" s="67" t="s">
        <v>25</v>
      </c>
      <c r="C2" s="50" t="s">
        <v>13</v>
      </c>
      <c r="D2" s="67" t="s">
        <v>12</v>
      </c>
      <c r="E2" s="46" t="s">
        <v>44</v>
      </c>
      <c r="F2" s="47"/>
      <c r="G2" s="47"/>
      <c r="H2" s="47"/>
      <c r="I2" s="47"/>
      <c r="J2" s="53" t="s">
        <v>3</v>
      </c>
      <c r="K2" s="54"/>
      <c r="L2" s="52" t="s">
        <v>31</v>
      </c>
      <c r="M2" s="53"/>
      <c r="N2" s="54"/>
      <c r="O2" s="67" t="s">
        <v>11</v>
      </c>
      <c r="P2" s="42" t="s">
        <v>10</v>
      </c>
      <c r="Q2" s="69" t="s">
        <v>40</v>
      </c>
    </row>
    <row r="3" spans="1:17" ht="29.1" customHeight="1" x14ac:dyDescent="0.25">
      <c r="A3" s="68"/>
      <c r="B3" s="68"/>
      <c r="C3" s="51"/>
      <c r="D3" s="68"/>
      <c r="E3" s="46" t="s">
        <v>0</v>
      </c>
      <c r="F3" s="48"/>
      <c r="G3" s="4" t="s">
        <v>1</v>
      </c>
      <c r="H3" s="46" t="s">
        <v>2</v>
      </c>
      <c r="I3" s="48"/>
      <c r="J3" s="18" t="s">
        <v>30</v>
      </c>
      <c r="K3" s="19" t="s">
        <v>7</v>
      </c>
      <c r="L3" s="27" t="s">
        <v>32</v>
      </c>
      <c r="M3" s="27" t="s">
        <v>33</v>
      </c>
      <c r="N3" s="27" t="s">
        <v>34</v>
      </c>
      <c r="O3" s="68"/>
      <c r="P3" s="44"/>
      <c r="Q3" s="70"/>
    </row>
    <row r="4" spans="1:17" x14ac:dyDescent="0.25">
      <c r="A4" s="56" t="s">
        <v>36</v>
      </c>
      <c r="B4" s="55">
        <v>2021</v>
      </c>
      <c r="C4" s="55">
        <v>1</v>
      </c>
      <c r="D4" s="1" t="s">
        <v>19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42" t="s">
        <v>4</v>
      </c>
      <c r="M4" s="42" t="s">
        <v>4</v>
      </c>
      <c r="N4" s="42" t="s">
        <v>4</v>
      </c>
      <c r="O4" s="6" t="s">
        <v>4</v>
      </c>
      <c r="P4" s="1"/>
      <c r="Q4" s="61"/>
    </row>
    <row r="5" spans="1:17" x14ac:dyDescent="0.25">
      <c r="A5" s="56"/>
      <c r="B5" s="56"/>
      <c r="C5" s="56"/>
      <c r="D5" s="1" t="s">
        <v>24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43"/>
      <c r="M5" s="43"/>
      <c r="N5" s="43"/>
      <c r="O5" s="6">
        <v>150</v>
      </c>
      <c r="P5" s="1" t="e">
        <f>((K7-K4)/K4)/((K8-K5)/K5)</f>
        <v>#DIV/0!</v>
      </c>
      <c r="Q5" s="62"/>
    </row>
    <row r="6" spans="1:17" x14ac:dyDescent="0.25">
      <c r="A6" s="56"/>
      <c r="B6" s="57"/>
      <c r="C6" s="57"/>
      <c r="D6" s="1" t="s">
        <v>20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3"/>
      <c r="M6" s="43"/>
      <c r="N6" s="43"/>
      <c r="O6" s="6" t="s">
        <v>4</v>
      </c>
      <c r="P6" s="1"/>
      <c r="Q6" s="62"/>
    </row>
    <row r="7" spans="1:17" x14ac:dyDescent="0.25">
      <c r="A7" s="56"/>
      <c r="B7" s="55">
        <v>2022</v>
      </c>
      <c r="C7" s="55">
        <v>1</v>
      </c>
      <c r="D7" s="1" t="s">
        <v>19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43"/>
      <c r="M7" s="43"/>
      <c r="N7" s="43"/>
      <c r="O7" s="6" t="s">
        <v>4</v>
      </c>
      <c r="P7" s="1"/>
      <c r="Q7" s="62"/>
    </row>
    <row r="8" spans="1:17" x14ac:dyDescent="0.25">
      <c r="A8" s="56"/>
      <c r="B8" s="56"/>
      <c r="C8" s="56"/>
      <c r="D8" s="1" t="s">
        <v>24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43"/>
      <c r="M8" s="43"/>
      <c r="N8" s="43"/>
      <c r="O8" s="6">
        <v>275</v>
      </c>
      <c r="P8" s="1"/>
      <c r="Q8" s="62"/>
    </row>
    <row r="9" spans="1:17" x14ac:dyDescent="0.25">
      <c r="A9" s="57"/>
      <c r="B9" s="57"/>
      <c r="C9" s="57"/>
      <c r="D9" s="1" t="s">
        <v>20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44"/>
      <c r="M9" s="44"/>
      <c r="N9" s="44"/>
      <c r="O9" s="6" t="s">
        <v>4</v>
      </c>
      <c r="P9" s="1"/>
      <c r="Q9" s="62"/>
    </row>
    <row r="10" spans="1:17" x14ac:dyDescent="0.25">
      <c r="A10" s="58" t="s">
        <v>16</v>
      </c>
      <c r="B10" s="58">
        <v>2021</v>
      </c>
      <c r="C10" s="55">
        <v>1</v>
      </c>
      <c r="D10" s="1" t="s">
        <v>19</v>
      </c>
      <c r="E10" s="1">
        <v>0</v>
      </c>
      <c r="F10" s="6" t="s">
        <v>4</v>
      </c>
      <c r="G10" s="1">
        <v>0</v>
      </c>
      <c r="H10" s="6" t="s">
        <v>4</v>
      </c>
      <c r="I10" s="1">
        <v>0</v>
      </c>
      <c r="J10" s="1">
        <v>0</v>
      </c>
      <c r="K10" s="1">
        <v>7</v>
      </c>
      <c r="L10" s="42" t="s">
        <v>4</v>
      </c>
      <c r="M10" s="42" t="s">
        <v>4</v>
      </c>
      <c r="N10" s="42">
        <v>3</v>
      </c>
      <c r="O10" s="6" t="s">
        <v>4</v>
      </c>
      <c r="P10" s="1"/>
      <c r="Q10" s="62"/>
    </row>
    <row r="11" spans="1:17" x14ac:dyDescent="0.25">
      <c r="A11" s="58"/>
      <c r="B11" s="58"/>
      <c r="C11" s="56"/>
      <c r="D11" s="1" t="s">
        <v>24</v>
      </c>
      <c r="E11" s="20">
        <v>0</v>
      </c>
      <c r="F11" s="20">
        <v>2000</v>
      </c>
      <c r="G11" s="20">
        <v>0</v>
      </c>
      <c r="H11" s="20">
        <v>3000</v>
      </c>
      <c r="I11" s="20">
        <v>0</v>
      </c>
      <c r="J11" s="1">
        <v>0</v>
      </c>
      <c r="K11" s="20">
        <v>2500</v>
      </c>
      <c r="L11" s="43"/>
      <c r="M11" s="43"/>
      <c r="N11" s="43"/>
      <c r="O11" s="6">
        <v>164</v>
      </c>
      <c r="P11" s="1">
        <f>((K13-K10)/K10)/((K14-K11)/K11)</f>
        <v>-0.95238095238095233</v>
      </c>
      <c r="Q11" s="62"/>
    </row>
    <row r="12" spans="1:17" x14ac:dyDescent="0.25">
      <c r="A12" s="58"/>
      <c r="B12" s="58"/>
      <c r="C12" s="57"/>
      <c r="D12" s="1" t="s">
        <v>20</v>
      </c>
      <c r="E12" s="1">
        <v>0</v>
      </c>
      <c r="F12" s="6" t="s">
        <v>4</v>
      </c>
      <c r="G12" s="1">
        <v>0</v>
      </c>
      <c r="H12" s="6" t="s">
        <v>4</v>
      </c>
      <c r="I12" s="1">
        <v>0</v>
      </c>
      <c r="J12" s="1">
        <v>0</v>
      </c>
      <c r="K12" s="3">
        <v>17500</v>
      </c>
      <c r="L12" s="43"/>
      <c r="M12" s="43"/>
      <c r="N12" s="43"/>
      <c r="O12" s="6" t="s">
        <v>4</v>
      </c>
      <c r="P12" s="1"/>
      <c r="Q12" s="62"/>
    </row>
    <row r="13" spans="1:17" x14ac:dyDescent="0.25">
      <c r="A13" s="58"/>
      <c r="B13" s="58">
        <v>2022</v>
      </c>
      <c r="C13" s="55">
        <v>1</v>
      </c>
      <c r="D13" s="1" t="s">
        <v>19</v>
      </c>
      <c r="E13" s="1">
        <v>0</v>
      </c>
      <c r="F13" s="6" t="s">
        <v>4</v>
      </c>
      <c r="G13" s="1">
        <v>0</v>
      </c>
      <c r="H13" s="6" t="s">
        <v>4</v>
      </c>
      <c r="I13" s="1">
        <v>0</v>
      </c>
      <c r="J13" s="1">
        <v>0</v>
      </c>
      <c r="K13" s="1">
        <v>5</v>
      </c>
      <c r="L13" s="43"/>
      <c r="M13" s="43"/>
      <c r="N13" s="43"/>
      <c r="O13" s="6" t="s">
        <v>4</v>
      </c>
      <c r="P13" s="1"/>
      <c r="Q13" s="62"/>
    </row>
    <row r="14" spans="1:17" x14ac:dyDescent="0.25">
      <c r="A14" s="58"/>
      <c r="B14" s="58"/>
      <c r="C14" s="56"/>
      <c r="D14" s="1" t="s">
        <v>24</v>
      </c>
      <c r="E14" s="20">
        <v>0</v>
      </c>
      <c r="F14" s="6">
        <v>3000</v>
      </c>
      <c r="G14" s="20">
        <v>0</v>
      </c>
      <c r="H14" s="6">
        <v>3500</v>
      </c>
      <c r="I14" s="20">
        <v>0</v>
      </c>
      <c r="J14" s="1">
        <v>0</v>
      </c>
      <c r="K14" s="20">
        <v>3250</v>
      </c>
      <c r="L14" s="43"/>
      <c r="M14" s="43"/>
      <c r="N14" s="43"/>
      <c r="O14" s="6">
        <v>275</v>
      </c>
      <c r="P14" s="1"/>
      <c r="Q14" s="62"/>
    </row>
    <row r="15" spans="1:17" x14ac:dyDescent="0.25">
      <c r="A15" s="58"/>
      <c r="B15" s="58"/>
      <c r="C15" s="57"/>
      <c r="D15" s="1" t="s">
        <v>20</v>
      </c>
      <c r="E15" s="1">
        <v>0</v>
      </c>
      <c r="F15" s="6" t="s">
        <v>4</v>
      </c>
      <c r="G15" s="1">
        <v>0</v>
      </c>
      <c r="H15" s="6" t="s">
        <v>4</v>
      </c>
      <c r="I15" s="1">
        <v>0</v>
      </c>
      <c r="J15" s="1">
        <v>0</v>
      </c>
      <c r="K15" s="3">
        <v>16250</v>
      </c>
      <c r="L15" s="44"/>
      <c r="M15" s="44"/>
      <c r="N15" s="44"/>
      <c r="O15" s="6" t="s">
        <v>4</v>
      </c>
      <c r="P15" s="1"/>
      <c r="Q15" s="62"/>
    </row>
    <row r="16" spans="1:17" x14ac:dyDescent="0.25">
      <c r="A16" s="58" t="s">
        <v>17</v>
      </c>
      <c r="B16" s="58">
        <v>2021</v>
      </c>
      <c r="C16" s="55">
        <v>1</v>
      </c>
      <c r="D16" s="1" t="s">
        <v>19</v>
      </c>
      <c r="E16" s="6" t="s">
        <v>4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0</v>
      </c>
      <c r="L16" s="42" t="s">
        <v>4</v>
      </c>
      <c r="M16" s="42">
        <v>0</v>
      </c>
      <c r="N16" s="42" t="s">
        <v>4</v>
      </c>
      <c r="O16" s="6" t="s">
        <v>4</v>
      </c>
      <c r="P16" s="1"/>
      <c r="Q16" s="62"/>
    </row>
    <row r="17" spans="1:17" x14ac:dyDescent="0.25">
      <c r="A17" s="58"/>
      <c r="B17" s="58"/>
      <c r="C17" s="56"/>
      <c r="D17" s="1" t="s">
        <v>24</v>
      </c>
      <c r="E17" s="1">
        <v>500</v>
      </c>
      <c r="F17" s="1">
        <v>0</v>
      </c>
      <c r="G17" s="1">
        <v>0</v>
      </c>
      <c r="H17" s="1">
        <v>0</v>
      </c>
      <c r="I17" s="1">
        <v>0</v>
      </c>
      <c r="J17" s="1">
        <v>500</v>
      </c>
      <c r="K17" s="1">
        <v>0</v>
      </c>
      <c r="L17" s="43"/>
      <c r="M17" s="43"/>
      <c r="N17" s="43"/>
      <c r="O17" s="6">
        <v>200</v>
      </c>
      <c r="P17" s="1" t="e">
        <f>((K19-K16)/K16)/((K20-K17)/K17)</f>
        <v>#DIV/0!</v>
      </c>
      <c r="Q17" s="62"/>
    </row>
    <row r="18" spans="1:17" x14ac:dyDescent="0.25">
      <c r="A18" s="58"/>
      <c r="B18" s="58"/>
      <c r="C18" s="57"/>
      <c r="D18" s="1" t="s">
        <v>20</v>
      </c>
      <c r="E18" s="6" t="s">
        <v>4</v>
      </c>
      <c r="F18" s="1">
        <v>0</v>
      </c>
      <c r="G18" s="1">
        <v>0</v>
      </c>
      <c r="H18" s="1">
        <v>0</v>
      </c>
      <c r="I18" s="1">
        <v>0</v>
      </c>
      <c r="J18" s="1">
        <v>1000</v>
      </c>
      <c r="K18" s="1">
        <v>0</v>
      </c>
      <c r="L18" s="43"/>
      <c r="M18" s="43"/>
      <c r="N18" s="43"/>
      <c r="O18" s="6" t="s">
        <v>4</v>
      </c>
      <c r="P18" s="1"/>
      <c r="Q18" s="62"/>
    </row>
    <row r="19" spans="1:17" x14ac:dyDescent="0.25">
      <c r="A19" s="58"/>
      <c r="B19" s="58">
        <v>2022</v>
      </c>
      <c r="C19" s="55">
        <v>1</v>
      </c>
      <c r="D19" s="1" t="s">
        <v>19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0</v>
      </c>
      <c r="L19" s="43"/>
      <c r="M19" s="43"/>
      <c r="N19" s="43"/>
      <c r="O19" s="6" t="s">
        <v>4</v>
      </c>
      <c r="P19" s="1"/>
      <c r="Q19" s="62"/>
    </row>
    <row r="20" spans="1:17" x14ac:dyDescent="0.25">
      <c r="A20" s="58"/>
      <c r="B20" s="58"/>
      <c r="C20" s="56"/>
      <c r="D20" s="1" t="s">
        <v>24</v>
      </c>
      <c r="E20" s="1">
        <v>700</v>
      </c>
      <c r="F20" s="1">
        <v>0</v>
      </c>
      <c r="G20" s="1">
        <v>0</v>
      </c>
      <c r="H20" s="1">
        <v>0</v>
      </c>
      <c r="I20" s="1">
        <v>0</v>
      </c>
      <c r="J20" s="1">
        <v>700</v>
      </c>
      <c r="K20" s="1">
        <v>0</v>
      </c>
      <c r="L20" s="43"/>
      <c r="M20" s="43"/>
      <c r="N20" s="43"/>
      <c r="O20" s="6">
        <v>275</v>
      </c>
      <c r="P20" s="1"/>
      <c r="Q20" s="62"/>
    </row>
    <row r="21" spans="1:17" x14ac:dyDescent="0.25">
      <c r="A21" s="58"/>
      <c r="B21" s="58"/>
      <c r="C21" s="57"/>
      <c r="D21" s="1" t="s">
        <v>20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1400</v>
      </c>
      <c r="K21" s="1">
        <v>0</v>
      </c>
      <c r="L21" s="44"/>
      <c r="M21" s="44"/>
      <c r="N21" s="44"/>
      <c r="O21" s="6" t="s">
        <v>4</v>
      </c>
      <c r="P21" s="1"/>
      <c r="Q21" s="62"/>
    </row>
    <row r="22" spans="1:17" x14ac:dyDescent="0.25">
      <c r="A22" s="58" t="s">
        <v>18</v>
      </c>
      <c r="B22" s="58">
        <v>2021</v>
      </c>
      <c r="C22" s="55">
        <v>1</v>
      </c>
      <c r="D22" s="1" t="s">
        <v>19</v>
      </c>
      <c r="E22" s="6" t="s">
        <v>4</v>
      </c>
      <c r="F22" s="6" t="s">
        <v>4</v>
      </c>
      <c r="G22" s="1">
        <v>0</v>
      </c>
      <c r="H22" s="6" t="s">
        <v>4</v>
      </c>
      <c r="I22" s="1">
        <v>0</v>
      </c>
      <c r="J22" s="1">
        <v>0</v>
      </c>
      <c r="K22" s="1">
        <v>17</v>
      </c>
      <c r="L22" s="42" t="s">
        <v>4</v>
      </c>
      <c r="M22" s="42" t="s">
        <v>4</v>
      </c>
      <c r="N22" s="42">
        <v>4</v>
      </c>
      <c r="O22" s="6" t="s">
        <v>4</v>
      </c>
      <c r="P22" s="1"/>
      <c r="Q22" s="62"/>
    </row>
    <row r="23" spans="1:17" x14ac:dyDescent="0.25">
      <c r="A23" s="58"/>
      <c r="B23" s="58"/>
      <c r="C23" s="56"/>
      <c r="D23" s="1" t="s">
        <v>24</v>
      </c>
      <c r="E23" s="1">
        <v>3500</v>
      </c>
      <c r="F23" s="1">
        <v>3000</v>
      </c>
      <c r="G23" s="1">
        <v>0</v>
      </c>
      <c r="H23" s="1">
        <v>2000</v>
      </c>
      <c r="I23" s="1">
        <v>0</v>
      </c>
      <c r="J23" s="1">
        <v>0</v>
      </c>
      <c r="K23" s="1">
        <v>2833</v>
      </c>
      <c r="L23" s="43"/>
      <c r="M23" s="43"/>
      <c r="N23" s="43"/>
      <c r="O23" s="6">
        <v>200</v>
      </c>
      <c r="P23" s="1">
        <f>((K25-K22)/K22)/((K26-K23)/K23)</f>
        <v>-1.4003954522985662</v>
      </c>
      <c r="Q23" s="62"/>
    </row>
    <row r="24" spans="1:17" x14ac:dyDescent="0.25">
      <c r="A24" s="58"/>
      <c r="B24" s="58"/>
      <c r="C24" s="57"/>
      <c r="D24" s="1" t="s">
        <v>20</v>
      </c>
      <c r="E24" s="6" t="s">
        <v>4</v>
      </c>
      <c r="F24" s="6" t="s">
        <v>4</v>
      </c>
      <c r="G24" s="1">
        <v>0</v>
      </c>
      <c r="H24" s="6" t="s">
        <v>4</v>
      </c>
      <c r="I24" s="1">
        <v>0</v>
      </c>
      <c r="J24" s="1">
        <v>0</v>
      </c>
      <c r="K24" s="3">
        <v>48161</v>
      </c>
      <c r="L24" s="43"/>
      <c r="M24" s="43"/>
      <c r="N24" s="43"/>
      <c r="O24" s="6" t="s">
        <v>4</v>
      </c>
      <c r="P24" s="1"/>
      <c r="Q24" s="62"/>
    </row>
    <row r="25" spans="1:17" x14ac:dyDescent="0.25">
      <c r="A25" s="58"/>
      <c r="B25" s="58">
        <v>2022</v>
      </c>
      <c r="C25" s="55">
        <v>1</v>
      </c>
      <c r="D25" s="1" t="s">
        <v>19</v>
      </c>
      <c r="E25" s="6" t="s">
        <v>4</v>
      </c>
      <c r="F25" s="6" t="s">
        <v>4</v>
      </c>
      <c r="G25" s="1">
        <v>0</v>
      </c>
      <c r="H25" s="6" t="s">
        <v>4</v>
      </c>
      <c r="I25" s="1">
        <v>0</v>
      </c>
      <c r="J25" s="1">
        <v>0</v>
      </c>
      <c r="K25" s="1">
        <v>10</v>
      </c>
      <c r="L25" s="43"/>
      <c r="M25" s="43"/>
      <c r="N25" s="43"/>
      <c r="O25" s="6" t="s">
        <v>4</v>
      </c>
      <c r="P25" s="1"/>
      <c r="Q25" s="62"/>
    </row>
    <row r="26" spans="1:17" x14ac:dyDescent="0.25">
      <c r="A26" s="58"/>
      <c r="B26" s="58"/>
      <c r="C26" s="56"/>
      <c r="D26" s="1" t="s">
        <v>24</v>
      </c>
      <c r="E26" s="6">
        <v>5000</v>
      </c>
      <c r="F26" s="6">
        <v>3500</v>
      </c>
      <c r="G26" s="1">
        <v>0</v>
      </c>
      <c r="H26" s="1">
        <v>2500</v>
      </c>
      <c r="I26" s="1">
        <v>0</v>
      </c>
      <c r="J26" s="1">
        <v>0</v>
      </c>
      <c r="K26" s="1">
        <v>3666</v>
      </c>
      <c r="L26" s="43"/>
      <c r="M26" s="43"/>
      <c r="N26" s="43"/>
      <c r="O26" s="6">
        <v>275</v>
      </c>
      <c r="P26" s="1"/>
      <c r="Q26" s="62"/>
    </row>
    <row r="27" spans="1:17" x14ac:dyDescent="0.25">
      <c r="A27" s="58"/>
      <c r="B27" s="58"/>
      <c r="C27" s="57"/>
      <c r="D27" s="1" t="s">
        <v>20</v>
      </c>
      <c r="E27" s="6" t="s">
        <v>4</v>
      </c>
      <c r="F27" s="6" t="s">
        <v>4</v>
      </c>
      <c r="G27" s="1">
        <v>0</v>
      </c>
      <c r="H27" s="6" t="s">
        <v>4</v>
      </c>
      <c r="I27" s="1">
        <v>0</v>
      </c>
      <c r="J27" s="1">
        <v>0</v>
      </c>
      <c r="K27" s="3">
        <v>36660</v>
      </c>
      <c r="L27" s="44"/>
      <c r="M27" s="44"/>
      <c r="N27" s="44"/>
      <c r="O27" s="6" t="s">
        <v>4</v>
      </c>
      <c r="P27" s="1"/>
      <c r="Q27" s="62"/>
    </row>
    <row r="28" spans="1:17" x14ac:dyDescent="0.25">
      <c r="A28" s="58" t="s">
        <v>21</v>
      </c>
      <c r="B28" s="58">
        <v>2021</v>
      </c>
      <c r="C28" s="55">
        <v>1</v>
      </c>
      <c r="D28" s="1" t="s">
        <v>19</v>
      </c>
      <c r="E28" s="6" t="s">
        <v>4</v>
      </c>
      <c r="F28" s="1">
        <v>0</v>
      </c>
      <c r="G28" s="1">
        <v>0</v>
      </c>
      <c r="H28" s="6" t="s">
        <v>4</v>
      </c>
      <c r="I28" s="1">
        <v>0</v>
      </c>
      <c r="J28" s="1">
        <v>0</v>
      </c>
      <c r="K28" s="1">
        <v>7</v>
      </c>
      <c r="L28" s="42" t="s">
        <v>4</v>
      </c>
      <c r="M28" s="42">
        <v>0</v>
      </c>
      <c r="N28" s="42" t="s">
        <v>4</v>
      </c>
      <c r="O28" s="6" t="s">
        <v>4</v>
      </c>
      <c r="P28" s="1"/>
      <c r="Q28" s="62"/>
    </row>
    <row r="29" spans="1:17" x14ac:dyDescent="0.25">
      <c r="A29" s="58"/>
      <c r="B29" s="58"/>
      <c r="C29" s="56"/>
      <c r="D29" s="1" t="s">
        <v>24</v>
      </c>
      <c r="E29" s="1">
        <v>4500</v>
      </c>
      <c r="F29" s="1">
        <v>0</v>
      </c>
      <c r="G29" s="1">
        <v>0</v>
      </c>
      <c r="H29" s="1">
        <v>4500</v>
      </c>
      <c r="I29" s="1">
        <v>0</v>
      </c>
      <c r="J29" s="1">
        <v>0</v>
      </c>
      <c r="K29" s="1">
        <v>4500</v>
      </c>
      <c r="L29" s="43"/>
      <c r="M29" s="43"/>
      <c r="N29" s="43"/>
      <c r="O29" s="6">
        <v>150</v>
      </c>
      <c r="P29" s="1">
        <f>((K31-K28)/K28)/((K32-K29)/K29)</f>
        <v>0</v>
      </c>
      <c r="Q29" s="62"/>
    </row>
    <row r="30" spans="1:17" x14ac:dyDescent="0.25">
      <c r="A30" s="58"/>
      <c r="B30" s="58"/>
      <c r="C30" s="57"/>
      <c r="D30" s="1" t="s">
        <v>20</v>
      </c>
      <c r="E30" s="6" t="s">
        <v>4</v>
      </c>
      <c r="F30" s="1">
        <v>0</v>
      </c>
      <c r="G30" s="1">
        <v>0</v>
      </c>
      <c r="H30" s="6" t="s">
        <v>4</v>
      </c>
      <c r="I30" s="1">
        <v>0</v>
      </c>
      <c r="J30" s="1">
        <v>0</v>
      </c>
      <c r="K30" s="3">
        <v>31500</v>
      </c>
      <c r="L30" s="43"/>
      <c r="M30" s="43"/>
      <c r="N30" s="43"/>
      <c r="O30" s="6" t="s">
        <v>4</v>
      </c>
      <c r="P30" s="1"/>
      <c r="Q30" s="62"/>
    </row>
    <row r="31" spans="1:17" x14ac:dyDescent="0.25">
      <c r="A31" s="58"/>
      <c r="B31" s="58">
        <v>2022</v>
      </c>
      <c r="C31" s="55">
        <v>1</v>
      </c>
      <c r="D31" s="1" t="s">
        <v>19</v>
      </c>
      <c r="E31" s="6" t="s">
        <v>4</v>
      </c>
      <c r="F31" s="1">
        <v>0</v>
      </c>
      <c r="G31" s="1">
        <v>0</v>
      </c>
      <c r="H31" s="6" t="s">
        <v>4</v>
      </c>
      <c r="I31" s="1">
        <v>0</v>
      </c>
      <c r="J31" s="1">
        <v>0</v>
      </c>
      <c r="K31" s="1">
        <v>7</v>
      </c>
      <c r="L31" s="43"/>
      <c r="M31" s="43"/>
      <c r="N31" s="43"/>
      <c r="O31" s="6" t="s">
        <v>4</v>
      </c>
      <c r="P31" s="1"/>
      <c r="Q31" s="62"/>
    </row>
    <row r="32" spans="1:17" x14ac:dyDescent="0.25">
      <c r="A32" s="58"/>
      <c r="B32" s="58"/>
      <c r="C32" s="56"/>
      <c r="D32" s="1" t="s">
        <v>24</v>
      </c>
      <c r="E32" s="6">
        <v>5000</v>
      </c>
      <c r="F32" s="1">
        <v>0</v>
      </c>
      <c r="G32" s="1">
        <v>0</v>
      </c>
      <c r="H32" s="6">
        <v>5000</v>
      </c>
      <c r="I32" s="1">
        <v>0</v>
      </c>
      <c r="J32" s="1">
        <v>0</v>
      </c>
      <c r="K32" s="1">
        <v>5000</v>
      </c>
      <c r="L32" s="43"/>
      <c r="M32" s="43"/>
      <c r="N32" s="43"/>
      <c r="O32" s="6">
        <v>275</v>
      </c>
      <c r="P32" s="1"/>
      <c r="Q32" s="62"/>
    </row>
    <row r="33" spans="1:17" x14ac:dyDescent="0.25">
      <c r="A33" s="58"/>
      <c r="B33" s="58"/>
      <c r="C33" s="57"/>
      <c r="D33" s="1" t="s">
        <v>20</v>
      </c>
      <c r="E33" s="6" t="s">
        <v>4</v>
      </c>
      <c r="F33" s="1">
        <v>0</v>
      </c>
      <c r="G33" s="1">
        <v>0</v>
      </c>
      <c r="H33" s="6" t="s">
        <v>4</v>
      </c>
      <c r="I33" s="1">
        <v>0</v>
      </c>
      <c r="J33" s="1">
        <v>0</v>
      </c>
      <c r="K33" s="3">
        <v>35000</v>
      </c>
      <c r="L33" s="44"/>
      <c r="M33" s="44"/>
      <c r="N33" s="44"/>
      <c r="O33" s="6" t="s">
        <v>4</v>
      </c>
      <c r="P33" s="1"/>
      <c r="Q33" s="62"/>
    </row>
    <row r="34" spans="1:17" x14ac:dyDescent="0.25">
      <c r="A34" s="58" t="s">
        <v>22</v>
      </c>
      <c r="B34" s="58">
        <v>2021</v>
      </c>
      <c r="C34" s="55">
        <v>1</v>
      </c>
      <c r="D34" s="1" t="s">
        <v>19</v>
      </c>
      <c r="E34" s="6" t="s">
        <v>4</v>
      </c>
      <c r="F34" s="1">
        <v>0</v>
      </c>
      <c r="G34" s="1">
        <v>0</v>
      </c>
      <c r="H34" s="6" t="s">
        <v>4</v>
      </c>
      <c r="I34" s="1">
        <v>0</v>
      </c>
      <c r="J34" s="1">
        <v>0</v>
      </c>
      <c r="K34" s="1">
        <v>6</v>
      </c>
      <c r="L34" s="42" t="s">
        <v>4</v>
      </c>
      <c r="M34" s="42" t="s">
        <v>4</v>
      </c>
      <c r="N34" s="42">
        <v>3</v>
      </c>
      <c r="O34" s="6" t="s">
        <v>4</v>
      </c>
      <c r="P34" s="1"/>
      <c r="Q34" s="62"/>
    </row>
    <row r="35" spans="1:17" x14ac:dyDescent="0.25">
      <c r="A35" s="58"/>
      <c r="B35" s="58"/>
      <c r="C35" s="56"/>
      <c r="D35" s="1" t="s">
        <v>24</v>
      </c>
      <c r="E35" s="6">
        <v>3000</v>
      </c>
      <c r="F35" s="1">
        <v>0</v>
      </c>
      <c r="G35" s="1">
        <v>0</v>
      </c>
      <c r="H35" s="6">
        <v>3500</v>
      </c>
      <c r="I35" s="1">
        <v>0</v>
      </c>
      <c r="J35" s="1">
        <v>0</v>
      </c>
      <c r="K35" s="1">
        <v>3250</v>
      </c>
      <c r="L35" s="43"/>
      <c r="M35" s="43"/>
      <c r="N35" s="43"/>
      <c r="O35" s="6">
        <v>225</v>
      </c>
      <c r="P35" s="1">
        <f>((K37-K34)/K34)/((K38-K35)/K35)</f>
        <v>-0.54166666666666663</v>
      </c>
      <c r="Q35" s="62"/>
    </row>
    <row r="36" spans="1:17" x14ac:dyDescent="0.25">
      <c r="A36" s="58"/>
      <c r="B36" s="58"/>
      <c r="C36" s="57"/>
      <c r="D36" s="1" t="s">
        <v>20</v>
      </c>
      <c r="E36" s="6" t="s">
        <v>4</v>
      </c>
      <c r="F36" s="1">
        <v>0</v>
      </c>
      <c r="G36" s="1">
        <v>0</v>
      </c>
      <c r="H36" s="6" t="s">
        <v>4</v>
      </c>
      <c r="I36" s="1">
        <v>0</v>
      </c>
      <c r="J36" s="1">
        <v>0</v>
      </c>
      <c r="K36" s="3">
        <v>19500</v>
      </c>
      <c r="L36" s="43"/>
      <c r="M36" s="43"/>
      <c r="N36" s="43"/>
      <c r="O36" s="6" t="s">
        <v>4</v>
      </c>
      <c r="P36" s="1"/>
      <c r="Q36" s="62"/>
    </row>
    <row r="37" spans="1:17" x14ac:dyDescent="0.25">
      <c r="A37" s="58"/>
      <c r="B37" s="58">
        <v>2022</v>
      </c>
      <c r="C37" s="55">
        <v>1</v>
      </c>
      <c r="D37" s="1" t="s">
        <v>19</v>
      </c>
      <c r="E37" s="6" t="s">
        <v>4</v>
      </c>
      <c r="F37" s="1">
        <v>0</v>
      </c>
      <c r="G37" s="1">
        <v>0</v>
      </c>
      <c r="H37" s="6" t="s">
        <v>4</v>
      </c>
      <c r="I37" s="1">
        <v>0</v>
      </c>
      <c r="J37" s="1">
        <v>0</v>
      </c>
      <c r="K37" s="1">
        <v>4</v>
      </c>
      <c r="L37" s="43"/>
      <c r="M37" s="43"/>
      <c r="N37" s="43"/>
      <c r="O37" s="6" t="s">
        <v>4</v>
      </c>
      <c r="P37" s="1"/>
      <c r="Q37" s="62"/>
    </row>
    <row r="38" spans="1:17" x14ac:dyDescent="0.25">
      <c r="A38" s="58"/>
      <c r="B38" s="58"/>
      <c r="C38" s="56"/>
      <c r="D38" s="1" t="s">
        <v>24</v>
      </c>
      <c r="E38" s="6">
        <v>5500</v>
      </c>
      <c r="F38" s="1">
        <v>0</v>
      </c>
      <c r="G38" s="1">
        <v>0</v>
      </c>
      <c r="H38" s="6">
        <v>5000</v>
      </c>
      <c r="I38" s="1">
        <v>0</v>
      </c>
      <c r="J38" s="1">
        <v>0</v>
      </c>
      <c r="K38" s="1">
        <v>5250</v>
      </c>
      <c r="L38" s="43"/>
      <c r="M38" s="43"/>
      <c r="N38" s="43"/>
      <c r="O38" s="6">
        <v>275</v>
      </c>
      <c r="P38" s="1"/>
      <c r="Q38" s="62"/>
    </row>
    <row r="39" spans="1:17" x14ac:dyDescent="0.25">
      <c r="A39" s="58"/>
      <c r="B39" s="58"/>
      <c r="C39" s="57"/>
      <c r="D39" s="1" t="s">
        <v>20</v>
      </c>
      <c r="E39" s="6" t="s">
        <v>4</v>
      </c>
      <c r="F39" s="1">
        <v>0</v>
      </c>
      <c r="G39" s="1">
        <v>0</v>
      </c>
      <c r="H39" s="6" t="s">
        <v>4</v>
      </c>
      <c r="I39" s="1">
        <v>0</v>
      </c>
      <c r="J39" s="1">
        <v>0</v>
      </c>
      <c r="K39" s="3">
        <v>21000</v>
      </c>
      <c r="L39" s="44"/>
      <c r="M39" s="44"/>
      <c r="N39" s="44"/>
      <c r="O39" s="6" t="s">
        <v>4</v>
      </c>
      <c r="P39" s="1"/>
      <c r="Q39" s="62"/>
    </row>
    <row r="40" spans="1:17" x14ac:dyDescent="0.25">
      <c r="A40" s="58" t="s">
        <v>28</v>
      </c>
      <c r="B40" s="58">
        <v>2021</v>
      </c>
      <c r="C40" s="55">
        <v>1</v>
      </c>
      <c r="D40" s="1" t="s">
        <v>19</v>
      </c>
      <c r="E40" s="6" t="s">
        <v>4</v>
      </c>
      <c r="F40" s="1">
        <v>0</v>
      </c>
      <c r="G40" s="1">
        <v>0</v>
      </c>
      <c r="H40" s="6" t="s">
        <v>4</v>
      </c>
      <c r="I40" s="1">
        <v>0</v>
      </c>
      <c r="J40" s="1">
        <v>6</v>
      </c>
      <c r="K40" s="6">
        <v>20</v>
      </c>
      <c r="L40" s="42" t="s">
        <v>4</v>
      </c>
      <c r="M40" s="42" t="s">
        <v>4</v>
      </c>
      <c r="N40" s="42">
        <v>2</v>
      </c>
      <c r="O40" s="6" t="s">
        <v>4</v>
      </c>
      <c r="P40" s="1"/>
      <c r="Q40" s="62"/>
    </row>
    <row r="41" spans="1:17" x14ac:dyDescent="0.25">
      <c r="A41" s="58"/>
      <c r="B41" s="58"/>
      <c r="C41" s="56"/>
      <c r="D41" s="1" t="s">
        <v>24</v>
      </c>
      <c r="E41" s="6">
        <v>3500</v>
      </c>
      <c r="F41" s="1">
        <v>0</v>
      </c>
      <c r="G41" s="1">
        <v>0</v>
      </c>
      <c r="H41" s="7">
        <v>5000</v>
      </c>
      <c r="I41" s="1">
        <v>0</v>
      </c>
      <c r="J41" s="1">
        <v>3500</v>
      </c>
      <c r="K41" s="7">
        <v>5000</v>
      </c>
      <c r="L41" s="43"/>
      <c r="M41" s="43"/>
      <c r="N41" s="43"/>
      <c r="O41" s="6">
        <v>225</v>
      </c>
      <c r="P41" s="1" t="e">
        <f>((K43-K40)/K40)/((K44-K41)/K41)</f>
        <v>#DIV/0!</v>
      </c>
      <c r="Q41" s="62"/>
    </row>
    <row r="42" spans="1:17" x14ac:dyDescent="0.25">
      <c r="A42" s="58"/>
      <c r="B42" s="58"/>
      <c r="C42" s="57"/>
      <c r="D42" s="1" t="s">
        <v>20</v>
      </c>
      <c r="E42" s="6" t="s">
        <v>4</v>
      </c>
      <c r="F42" s="1">
        <v>0</v>
      </c>
      <c r="G42" s="1">
        <v>0</v>
      </c>
      <c r="H42" s="6" t="s">
        <v>4</v>
      </c>
      <c r="I42" s="1">
        <v>0</v>
      </c>
      <c r="J42" s="3">
        <v>21000</v>
      </c>
      <c r="K42" s="7">
        <v>100000</v>
      </c>
      <c r="L42" s="43"/>
      <c r="M42" s="43"/>
      <c r="N42" s="43"/>
      <c r="O42" s="6" t="s">
        <v>4</v>
      </c>
      <c r="P42" s="1"/>
      <c r="Q42" s="62"/>
    </row>
    <row r="43" spans="1:17" x14ac:dyDescent="0.25">
      <c r="A43" s="58"/>
      <c r="B43" s="58">
        <v>2022</v>
      </c>
      <c r="C43" s="55">
        <v>1</v>
      </c>
      <c r="D43" s="1" t="s">
        <v>19</v>
      </c>
      <c r="E43" s="6" t="s">
        <v>4</v>
      </c>
      <c r="F43" s="1">
        <v>0</v>
      </c>
      <c r="G43" s="1">
        <v>0</v>
      </c>
      <c r="H43" s="6" t="s">
        <v>4</v>
      </c>
      <c r="I43" s="1">
        <v>0</v>
      </c>
      <c r="J43" s="1">
        <v>4</v>
      </c>
      <c r="K43" s="6">
        <v>20</v>
      </c>
      <c r="L43" s="43"/>
      <c r="M43" s="43"/>
      <c r="N43" s="43"/>
      <c r="O43" s="6" t="s">
        <v>4</v>
      </c>
      <c r="P43" s="1"/>
      <c r="Q43" s="62"/>
    </row>
    <row r="44" spans="1:17" x14ac:dyDescent="0.25">
      <c r="A44" s="58"/>
      <c r="B44" s="58"/>
      <c r="C44" s="56"/>
      <c r="D44" s="1" t="s">
        <v>24</v>
      </c>
      <c r="E44" s="6">
        <v>5500</v>
      </c>
      <c r="F44" s="1">
        <v>0</v>
      </c>
      <c r="G44" s="1">
        <v>0</v>
      </c>
      <c r="H44" s="7">
        <v>5000</v>
      </c>
      <c r="I44" s="1">
        <v>0</v>
      </c>
      <c r="J44" s="1">
        <v>5500</v>
      </c>
      <c r="K44" s="7">
        <v>5000</v>
      </c>
      <c r="L44" s="43"/>
      <c r="M44" s="43"/>
      <c r="N44" s="43"/>
      <c r="O44" s="6">
        <v>275</v>
      </c>
      <c r="P44" s="1"/>
      <c r="Q44" s="62"/>
    </row>
    <row r="45" spans="1:17" x14ac:dyDescent="0.25">
      <c r="A45" s="58"/>
      <c r="B45" s="58"/>
      <c r="C45" s="57"/>
      <c r="D45" s="1" t="s">
        <v>20</v>
      </c>
      <c r="E45" s="6" t="s">
        <v>4</v>
      </c>
      <c r="F45" s="1">
        <v>0</v>
      </c>
      <c r="G45" s="1">
        <v>0</v>
      </c>
      <c r="H45" s="6" t="s">
        <v>4</v>
      </c>
      <c r="I45" s="1">
        <v>0</v>
      </c>
      <c r="J45" s="3">
        <v>22000</v>
      </c>
      <c r="K45" s="7">
        <v>100000</v>
      </c>
      <c r="L45" s="44"/>
      <c r="M45" s="44"/>
      <c r="N45" s="44"/>
      <c r="O45" s="6" t="s">
        <v>4</v>
      </c>
      <c r="P45" s="1"/>
      <c r="Q45" s="62"/>
    </row>
    <row r="46" spans="1:17" x14ac:dyDescent="0.25">
      <c r="A46" s="58" t="s">
        <v>37</v>
      </c>
      <c r="B46" s="58">
        <v>2021</v>
      </c>
      <c r="C46" s="55">
        <v>1</v>
      </c>
      <c r="D46" s="1" t="s">
        <v>19</v>
      </c>
      <c r="E46" s="6" t="s">
        <v>4</v>
      </c>
      <c r="F46" s="1">
        <v>0</v>
      </c>
      <c r="G46" s="1">
        <v>0</v>
      </c>
      <c r="H46" s="6" t="s">
        <v>4</v>
      </c>
      <c r="I46" s="1">
        <v>0</v>
      </c>
      <c r="J46" s="1">
        <v>0</v>
      </c>
      <c r="K46" s="1">
        <v>4.4000000000000004</v>
      </c>
      <c r="L46" s="42" t="s">
        <v>4</v>
      </c>
      <c r="M46" s="42">
        <v>0</v>
      </c>
      <c r="N46" s="42" t="s">
        <v>4</v>
      </c>
      <c r="O46" s="6" t="s">
        <v>4</v>
      </c>
      <c r="P46" s="1"/>
      <c r="Q46" s="62"/>
    </row>
    <row r="47" spans="1:17" x14ac:dyDescent="0.25">
      <c r="A47" s="58"/>
      <c r="B47" s="58"/>
      <c r="C47" s="56"/>
      <c r="D47" s="1" t="s">
        <v>24</v>
      </c>
      <c r="E47" s="6">
        <v>5000</v>
      </c>
      <c r="F47" s="1">
        <v>0</v>
      </c>
      <c r="G47" s="1">
        <v>0</v>
      </c>
      <c r="H47" s="6">
        <v>5000</v>
      </c>
      <c r="I47" s="1">
        <v>0</v>
      </c>
      <c r="J47" s="1">
        <v>0</v>
      </c>
      <c r="K47" s="1">
        <v>5000</v>
      </c>
      <c r="L47" s="43"/>
      <c r="M47" s="43"/>
      <c r="N47" s="43"/>
      <c r="O47" s="6">
        <v>195</v>
      </c>
      <c r="P47" s="1">
        <f>((K49-K46)/K46)/((K50-K47)/K47)</f>
        <v>0</v>
      </c>
      <c r="Q47" s="62"/>
    </row>
    <row r="48" spans="1:17" x14ac:dyDescent="0.25">
      <c r="A48" s="58"/>
      <c r="B48" s="58"/>
      <c r="C48" s="57"/>
      <c r="D48" s="1" t="s">
        <v>20</v>
      </c>
      <c r="E48" s="6" t="s">
        <v>4</v>
      </c>
      <c r="F48" s="1">
        <v>0</v>
      </c>
      <c r="G48" s="1">
        <v>0</v>
      </c>
      <c r="H48" s="6" t="s">
        <v>4</v>
      </c>
      <c r="I48" s="1">
        <v>0</v>
      </c>
      <c r="J48" s="1">
        <v>0</v>
      </c>
      <c r="K48" s="3">
        <v>22000</v>
      </c>
      <c r="L48" s="43"/>
      <c r="M48" s="43"/>
      <c r="N48" s="43"/>
      <c r="O48" s="6" t="s">
        <v>4</v>
      </c>
      <c r="P48" s="1"/>
      <c r="Q48" s="62"/>
    </row>
    <row r="49" spans="1:17" x14ac:dyDescent="0.25">
      <c r="A49" s="58"/>
      <c r="B49" s="58">
        <v>2022</v>
      </c>
      <c r="C49" s="55">
        <v>1</v>
      </c>
      <c r="D49" s="1" t="s">
        <v>19</v>
      </c>
      <c r="E49" s="6" t="s">
        <v>4</v>
      </c>
      <c r="F49" s="1">
        <v>0</v>
      </c>
      <c r="G49" s="1">
        <v>0</v>
      </c>
      <c r="H49" s="6" t="s">
        <v>4</v>
      </c>
      <c r="I49" s="1">
        <v>0</v>
      </c>
      <c r="J49" s="1">
        <v>0</v>
      </c>
      <c r="K49" s="1">
        <v>4.4000000000000004</v>
      </c>
      <c r="L49" s="43"/>
      <c r="M49" s="43"/>
      <c r="N49" s="43"/>
      <c r="O49" s="6" t="s">
        <v>4</v>
      </c>
      <c r="P49" s="1"/>
      <c r="Q49" s="62"/>
    </row>
    <row r="50" spans="1:17" x14ac:dyDescent="0.25">
      <c r="A50" s="58"/>
      <c r="B50" s="58"/>
      <c r="C50" s="56"/>
      <c r="D50" s="1" t="s">
        <v>24</v>
      </c>
      <c r="E50" s="6">
        <v>6000</v>
      </c>
      <c r="F50" s="1">
        <v>0</v>
      </c>
      <c r="G50" s="1">
        <v>0</v>
      </c>
      <c r="H50" s="6">
        <v>6000</v>
      </c>
      <c r="I50" s="1">
        <v>0</v>
      </c>
      <c r="J50" s="1">
        <v>0</v>
      </c>
      <c r="K50" s="1">
        <v>6000</v>
      </c>
      <c r="L50" s="43"/>
      <c r="M50" s="43"/>
      <c r="N50" s="43"/>
      <c r="O50" s="6">
        <v>275</v>
      </c>
      <c r="P50" s="1"/>
      <c r="Q50" s="62"/>
    </row>
    <row r="51" spans="1:17" x14ac:dyDescent="0.25">
      <c r="A51" s="58"/>
      <c r="B51" s="58"/>
      <c r="C51" s="57"/>
      <c r="D51" s="1" t="s">
        <v>20</v>
      </c>
      <c r="E51" s="6" t="s">
        <v>4</v>
      </c>
      <c r="F51" s="1">
        <v>0</v>
      </c>
      <c r="G51" s="1">
        <v>0</v>
      </c>
      <c r="H51" s="6" t="s">
        <v>4</v>
      </c>
      <c r="I51" s="1">
        <v>0</v>
      </c>
      <c r="J51" s="1">
        <v>0</v>
      </c>
      <c r="K51" s="3">
        <v>26250</v>
      </c>
      <c r="L51" s="44"/>
      <c r="M51" s="44"/>
      <c r="N51" s="44"/>
      <c r="O51" s="6" t="s">
        <v>4</v>
      </c>
      <c r="P51" s="1"/>
      <c r="Q51" s="62"/>
    </row>
    <row r="52" spans="1:17" x14ac:dyDescent="0.25">
      <c r="A52" s="58" t="s">
        <v>38</v>
      </c>
      <c r="B52" s="58">
        <v>2021</v>
      </c>
      <c r="C52" s="55">
        <v>1</v>
      </c>
      <c r="D52" s="1" t="s">
        <v>19</v>
      </c>
      <c r="E52" s="6" t="s">
        <v>4</v>
      </c>
      <c r="F52" s="1">
        <v>0</v>
      </c>
      <c r="G52" s="1">
        <v>0</v>
      </c>
      <c r="H52" s="6" t="s">
        <v>4</v>
      </c>
      <c r="I52" s="1">
        <v>0</v>
      </c>
      <c r="J52" s="1">
        <v>0</v>
      </c>
      <c r="K52" s="6">
        <v>5.25</v>
      </c>
      <c r="L52" s="42" t="s">
        <v>4</v>
      </c>
      <c r="M52" s="42" t="s">
        <v>4</v>
      </c>
      <c r="N52" s="42">
        <v>3</v>
      </c>
      <c r="O52" s="6" t="s">
        <v>4</v>
      </c>
      <c r="P52" s="1"/>
      <c r="Q52" s="62"/>
    </row>
    <row r="53" spans="1:17" x14ac:dyDescent="0.25">
      <c r="A53" s="58"/>
      <c r="B53" s="58"/>
      <c r="C53" s="56"/>
      <c r="D53" s="1" t="s">
        <v>24</v>
      </c>
      <c r="E53" s="6">
        <v>3000</v>
      </c>
      <c r="F53" s="1">
        <v>0</v>
      </c>
      <c r="G53" s="1">
        <v>0</v>
      </c>
      <c r="H53" s="6">
        <v>2500</v>
      </c>
      <c r="I53" s="1">
        <v>0</v>
      </c>
      <c r="J53" s="1">
        <v>0</v>
      </c>
      <c r="K53" s="6">
        <v>2750</v>
      </c>
      <c r="L53" s="43"/>
      <c r="M53" s="43"/>
      <c r="N53" s="43"/>
      <c r="O53" s="6">
        <v>225</v>
      </c>
      <c r="P53" s="1">
        <f>((K55-K52)/K52)/((K56-K53)/K53)</f>
        <v>-0.46560846560846553</v>
      </c>
      <c r="Q53" s="62"/>
    </row>
    <row r="54" spans="1:17" x14ac:dyDescent="0.25">
      <c r="A54" s="58"/>
      <c r="B54" s="58"/>
      <c r="C54" s="57"/>
      <c r="D54" s="1" t="s">
        <v>20</v>
      </c>
      <c r="E54" s="6" t="s">
        <v>4</v>
      </c>
      <c r="F54" s="1">
        <v>0</v>
      </c>
      <c r="G54" s="1">
        <v>0</v>
      </c>
      <c r="H54" s="6" t="s">
        <v>4</v>
      </c>
      <c r="I54" s="1">
        <v>0</v>
      </c>
      <c r="J54" s="1">
        <v>0</v>
      </c>
      <c r="K54" s="7">
        <v>14437</v>
      </c>
      <c r="L54" s="43"/>
      <c r="M54" s="43"/>
      <c r="N54" s="43"/>
      <c r="O54" s="6" t="s">
        <v>4</v>
      </c>
      <c r="P54" s="1"/>
      <c r="Q54" s="62"/>
    </row>
    <row r="55" spans="1:17" x14ac:dyDescent="0.25">
      <c r="A55" s="58"/>
      <c r="B55" s="58">
        <v>2022</v>
      </c>
      <c r="C55" s="55">
        <v>1</v>
      </c>
      <c r="D55" s="1" t="s">
        <v>19</v>
      </c>
      <c r="E55" s="6" t="s">
        <v>4</v>
      </c>
      <c r="F55" s="1">
        <v>0</v>
      </c>
      <c r="G55" s="1">
        <v>0</v>
      </c>
      <c r="H55" s="6" t="s">
        <v>4</v>
      </c>
      <c r="I55" s="1">
        <v>0</v>
      </c>
      <c r="J55" s="1">
        <v>0</v>
      </c>
      <c r="K55" s="6">
        <v>3.25</v>
      </c>
      <c r="L55" s="43"/>
      <c r="M55" s="43"/>
      <c r="N55" s="43"/>
      <c r="O55" s="6" t="s">
        <v>4</v>
      </c>
      <c r="P55" s="1"/>
      <c r="Q55" s="62"/>
    </row>
    <row r="56" spans="1:17" x14ac:dyDescent="0.25">
      <c r="A56" s="58"/>
      <c r="B56" s="58"/>
      <c r="C56" s="56"/>
      <c r="D56" s="1" t="s">
        <v>24</v>
      </c>
      <c r="E56" s="6">
        <v>5500</v>
      </c>
      <c r="F56" s="1">
        <v>0</v>
      </c>
      <c r="G56" s="1">
        <v>0</v>
      </c>
      <c r="H56" s="6">
        <v>4500</v>
      </c>
      <c r="I56" s="1">
        <v>0</v>
      </c>
      <c r="J56" s="1">
        <v>0</v>
      </c>
      <c r="K56" s="6">
        <v>5000</v>
      </c>
      <c r="L56" s="43"/>
      <c r="M56" s="43"/>
      <c r="N56" s="43"/>
      <c r="O56" s="6">
        <v>275</v>
      </c>
      <c r="P56" s="1"/>
      <c r="Q56" s="62"/>
    </row>
    <row r="57" spans="1:17" x14ac:dyDescent="0.25">
      <c r="A57" s="55"/>
      <c r="B57" s="55"/>
      <c r="C57" s="56"/>
      <c r="D57" s="1" t="s">
        <v>20</v>
      </c>
      <c r="E57" s="36" t="s">
        <v>4</v>
      </c>
      <c r="F57" s="28">
        <v>0</v>
      </c>
      <c r="G57" s="28">
        <v>0</v>
      </c>
      <c r="H57" s="36" t="s">
        <v>4</v>
      </c>
      <c r="I57" s="28">
        <v>0</v>
      </c>
      <c r="J57" s="28">
        <v>0</v>
      </c>
      <c r="K57" s="30">
        <v>16250</v>
      </c>
      <c r="L57" s="43"/>
      <c r="M57" s="43"/>
      <c r="N57" s="43"/>
      <c r="O57" s="36" t="s">
        <v>4</v>
      </c>
      <c r="P57" s="1"/>
      <c r="Q57" s="63"/>
    </row>
    <row r="58" spans="1:17" x14ac:dyDescent="0.25">
      <c r="A58" s="5" t="s">
        <v>39</v>
      </c>
      <c r="B58" s="39" t="s">
        <v>26</v>
      </c>
      <c r="C58" s="38">
        <v>1</v>
      </c>
      <c r="D58" s="64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6"/>
      <c r="Q58" s="1">
        <f>(P11+P23+P35+P53)/9</f>
        <v>-0.37333905966162789</v>
      </c>
    </row>
  </sheetData>
  <mergeCells count="86">
    <mergeCell ref="Q4:Q57"/>
    <mergeCell ref="Q2:Q3"/>
    <mergeCell ref="P2:P3"/>
    <mergeCell ref="D58:P58"/>
    <mergeCell ref="M46:M51"/>
    <mergeCell ref="N46:N51"/>
    <mergeCell ref="L40:L45"/>
    <mergeCell ref="M40:M45"/>
    <mergeCell ref="N40:N45"/>
    <mergeCell ref="M34:M39"/>
    <mergeCell ref="N34:N39"/>
    <mergeCell ref="L10:L15"/>
    <mergeCell ref="M16:M21"/>
    <mergeCell ref="N16:N21"/>
    <mergeCell ref="L22:L27"/>
    <mergeCell ref="M22:M27"/>
    <mergeCell ref="A40:A45"/>
    <mergeCell ref="B40:B42"/>
    <mergeCell ref="C40:C42"/>
    <mergeCell ref="B43:B45"/>
    <mergeCell ref="C43:C45"/>
    <mergeCell ref="A46:A51"/>
    <mergeCell ref="B46:B48"/>
    <mergeCell ref="C46:C48"/>
    <mergeCell ref="B49:B51"/>
    <mergeCell ref="C49:C51"/>
    <mergeCell ref="B34:B36"/>
    <mergeCell ref="C34:C36"/>
    <mergeCell ref="B37:B39"/>
    <mergeCell ref="C37:C39"/>
    <mergeCell ref="L46:L51"/>
    <mergeCell ref="L34:L39"/>
    <mergeCell ref="A2:A3"/>
    <mergeCell ref="B2:B3"/>
    <mergeCell ref="C2:C3"/>
    <mergeCell ref="D2:D3"/>
    <mergeCell ref="E2:I2"/>
    <mergeCell ref="H3:I3"/>
    <mergeCell ref="A10:A15"/>
    <mergeCell ref="B10:B12"/>
    <mergeCell ref="C10:C12"/>
    <mergeCell ref="B13:B15"/>
    <mergeCell ref="C13:C15"/>
    <mergeCell ref="A34:A39"/>
    <mergeCell ref="M10:M15"/>
    <mergeCell ref="O2:O3"/>
    <mergeCell ref="L2:N2"/>
    <mergeCell ref="A4:A9"/>
    <mergeCell ref="B4:B6"/>
    <mergeCell ref="C4:C6"/>
    <mergeCell ref="B7:B9"/>
    <mergeCell ref="C7:C9"/>
    <mergeCell ref="L4:L9"/>
    <mergeCell ref="M4:M9"/>
    <mergeCell ref="N4:N9"/>
    <mergeCell ref="E3:F3"/>
    <mergeCell ref="J2:K2"/>
    <mergeCell ref="N10:N15"/>
    <mergeCell ref="A16:A21"/>
    <mergeCell ref="B16:B18"/>
    <mergeCell ref="C16:C18"/>
    <mergeCell ref="B19:B21"/>
    <mergeCell ref="C19:C21"/>
    <mergeCell ref="L16:L21"/>
    <mergeCell ref="N22:N27"/>
    <mergeCell ref="A28:A33"/>
    <mergeCell ref="B28:B30"/>
    <mergeCell ref="C28:C30"/>
    <mergeCell ref="B31:B33"/>
    <mergeCell ref="C31:C33"/>
    <mergeCell ref="L28:L33"/>
    <mergeCell ref="M28:M33"/>
    <mergeCell ref="N28:N33"/>
    <mergeCell ref="A22:A27"/>
    <mergeCell ref="B22:B24"/>
    <mergeCell ref="C22:C24"/>
    <mergeCell ref="B25:B27"/>
    <mergeCell ref="C25:C27"/>
    <mergeCell ref="N52:N57"/>
    <mergeCell ref="B55:B57"/>
    <mergeCell ref="C55:C57"/>
    <mergeCell ref="A52:A57"/>
    <mergeCell ref="B52:B54"/>
    <mergeCell ref="C52:C54"/>
    <mergeCell ref="L52:L57"/>
    <mergeCell ref="M52:M57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6"/>
  <sheetViews>
    <sheetView workbookViewId="0">
      <pane xSplit="4" ySplit="3" topLeftCell="H19" activePane="bottomRight" state="frozen"/>
      <selection pane="topRight" activeCell="E1" sqref="E1"/>
      <selection pane="bottomLeft" activeCell="A4" sqref="A4"/>
      <selection pane="bottomRight" activeCell="N44" sqref="N44"/>
    </sheetView>
  </sheetViews>
  <sheetFormatPr baseColWidth="10" defaultRowHeight="15" x14ac:dyDescent="0.25"/>
  <cols>
    <col min="1" max="1" width="21.7109375" customWidth="1"/>
    <col min="3" max="3" width="14.140625" customWidth="1"/>
    <col min="4" max="4" width="17" customWidth="1"/>
    <col min="6" max="6" width="23.5703125" customWidth="1"/>
    <col min="7" max="7" width="20.85546875" customWidth="1"/>
    <col min="8" max="9" width="11.85546875" customWidth="1"/>
    <col min="10" max="11" width="18.5703125" customWidth="1"/>
    <col min="12" max="12" width="26.42578125" customWidth="1"/>
    <col min="13" max="13" width="21.85546875" customWidth="1"/>
    <col min="15" max="15" width="26.42578125" customWidth="1"/>
  </cols>
  <sheetData>
    <row r="2" spans="1:15" ht="14.45" customHeight="1" x14ac:dyDescent="0.25">
      <c r="A2" s="45" t="s">
        <v>14</v>
      </c>
      <c r="B2" s="45" t="s">
        <v>25</v>
      </c>
      <c r="C2" s="50" t="s">
        <v>13</v>
      </c>
      <c r="D2" s="45" t="s">
        <v>12</v>
      </c>
      <c r="E2" s="49" t="s">
        <v>46</v>
      </c>
      <c r="F2" s="49"/>
      <c r="G2" s="49"/>
      <c r="H2" s="49"/>
      <c r="I2" s="52" t="s">
        <v>3</v>
      </c>
      <c r="J2" s="54"/>
      <c r="K2" s="52" t="s">
        <v>31</v>
      </c>
      <c r="L2" s="53"/>
      <c r="M2" s="54"/>
      <c r="N2" s="50" t="s">
        <v>35</v>
      </c>
      <c r="O2" s="77" t="s">
        <v>10</v>
      </c>
    </row>
    <row r="3" spans="1:15" x14ac:dyDescent="0.25">
      <c r="A3" s="45"/>
      <c r="B3" s="45"/>
      <c r="C3" s="51"/>
      <c r="D3" s="45"/>
      <c r="E3" s="4" t="s">
        <v>0</v>
      </c>
      <c r="F3" s="4" t="s">
        <v>5</v>
      </c>
      <c r="G3" s="46" t="s">
        <v>6</v>
      </c>
      <c r="H3" s="48"/>
      <c r="I3" s="40" t="s">
        <v>30</v>
      </c>
      <c r="J3" s="9" t="s">
        <v>7</v>
      </c>
      <c r="K3" s="27" t="s">
        <v>32</v>
      </c>
      <c r="L3" s="27" t="s">
        <v>33</v>
      </c>
      <c r="M3" s="27" t="s">
        <v>34</v>
      </c>
      <c r="N3" s="51"/>
      <c r="O3" s="77"/>
    </row>
    <row r="4" spans="1:15" x14ac:dyDescent="0.25">
      <c r="A4" s="58" t="s">
        <v>15</v>
      </c>
      <c r="B4" s="58">
        <v>2021</v>
      </c>
      <c r="C4" s="55">
        <v>1</v>
      </c>
      <c r="D4" s="1" t="s">
        <v>19</v>
      </c>
      <c r="E4" s="6" t="s">
        <v>4</v>
      </c>
      <c r="F4" s="6" t="s">
        <v>4</v>
      </c>
      <c r="G4" s="71" t="s">
        <v>4</v>
      </c>
      <c r="H4" s="72"/>
      <c r="I4" s="15">
        <v>0</v>
      </c>
      <c r="J4" s="23">
        <v>160</v>
      </c>
      <c r="K4" s="61" t="s">
        <v>4</v>
      </c>
      <c r="L4" s="61">
        <v>0</v>
      </c>
      <c r="M4" s="61" t="s">
        <v>4</v>
      </c>
      <c r="N4" s="6" t="s">
        <v>4</v>
      </c>
      <c r="O4" s="78"/>
    </row>
    <row r="5" spans="1:15" x14ac:dyDescent="0.25">
      <c r="A5" s="58"/>
      <c r="B5" s="58"/>
      <c r="C5" s="56"/>
      <c r="D5" s="1" t="s">
        <v>24</v>
      </c>
      <c r="E5" s="6">
        <v>6500</v>
      </c>
      <c r="F5" s="6">
        <v>6000</v>
      </c>
      <c r="G5" s="71">
        <v>4000</v>
      </c>
      <c r="H5" s="72"/>
      <c r="I5" s="15">
        <v>0</v>
      </c>
      <c r="J5" s="23">
        <v>5500</v>
      </c>
      <c r="K5" s="62"/>
      <c r="L5" s="62"/>
      <c r="M5" s="62"/>
      <c r="N5" s="6">
        <v>4022</v>
      </c>
      <c r="O5" s="78"/>
    </row>
    <row r="6" spans="1:15" x14ac:dyDescent="0.25">
      <c r="A6" s="58"/>
      <c r="B6" s="58"/>
      <c r="C6" s="57"/>
      <c r="D6" s="1" t="s">
        <v>20</v>
      </c>
      <c r="E6" s="6" t="s">
        <v>4</v>
      </c>
      <c r="F6" s="6" t="s">
        <v>4</v>
      </c>
      <c r="G6" s="71" t="s">
        <v>4</v>
      </c>
      <c r="H6" s="72"/>
      <c r="I6" s="15">
        <v>0</v>
      </c>
      <c r="J6" s="14">
        <v>880000</v>
      </c>
      <c r="K6" s="62"/>
      <c r="L6" s="62"/>
      <c r="M6" s="62"/>
      <c r="N6" s="6" t="s">
        <v>4</v>
      </c>
      <c r="O6" s="78"/>
    </row>
    <row r="7" spans="1:15" x14ac:dyDescent="0.25">
      <c r="A7" s="58"/>
      <c r="B7" s="58">
        <v>2022</v>
      </c>
      <c r="C7" s="55">
        <v>1</v>
      </c>
      <c r="D7" s="1" t="s">
        <v>19</v>
      </c>
      <c r="E7" s="6" t="s">
        <v>4</v>
      </c>
      <c r="F7" s="6" t="s">
        <v>4</v>
      </c>
      <c r="G7" s="71" t="s">
        <v>4</v>
      </c>
      <c r="H7" s="72"/>
      <c r="I7" s="15">
        <v>0</v>
      </c>
      <c r="J7" s="6">
        <v>160</v>
      </c>
      <c r="K7" s="62"/>
      <c r="L7" s="62"/>
      <c r="M7" s="62"/>
      <c r="N7" s="6" t="s">
        <v>4</v>
      </c>
      <c r="O7" s="78"/>
    </row>
    <row r="8" spans="1:15" x14ac:dyDescent="0.25">
      <c r="A8" s="58"/>
      <c r="B8" s="58"/>
      <c r="C8" s="56"/>
      <c r="D8" s="1" t="s">
        <v>24</v>
      </c>
      <c r="E8" s="6">
        <v>6750</v>
      </c>
      <c r="F8" s="6">
        <v>7000</v>
      </c>
      <c r="G8" s="71">
        <v>4500</v>
      </c>
      <c r="H8" s="72"/>
      <c r="I8" s="15">
        <v>0</v>
      </c>
      <c r="J8" s="6">
        <v>6083</v>
      </c>
      <c r="K8" s="62"/>
      <c r="L8" s="62"/>
      <c r="M8" s="62"/>
      <c r="N8" s="6">
        <v>3609</v>
      </c>
      <c r="O8" s="78"/>
    </row>
    <row r="9" spans="1:15" x14ac:dyDescent="0.25">
      <c r="A9" s="58"/>
      <c r="B9" s="58"/>
      <c r="C9" s="57"/>
      <c r="D9" s="1" t="s">
        <v>20</v>
      </c>
      <c r="E9" s="6" t="s">
        <v>4</v>
      </c>
      <c r="F9" s="6" t="s">
        <v>4</v>
      </c>
      <c r="G9" s="71" t="s">
        <v>4</v>
      </c>
      <c r="H9" s="72"/>
      <c r="I9" s="15">
        <v>0</v>
      </c>
      <c r="J9" s="3">
        <v>973280</v>
      </c>
      <c r="K9" s="63"/>
      <c r="L9" s="63"/>
      <c r="M9" s="63"/>
      <c r="N9" s="6" t="s">
        <v>4</v>
      </c>
      <c r="O9" s="78"/>
    </row>
    <row r="10" spans="1:15" x14ac:dyDescent="0.25">
      <c r="A10" s="58" t="s">
        <v>16</v>
      </c>
      <c r="B10" s="58">
        <v>2021</v>
      </c>
      <c r="C10" s="55">
        <v>1</v>
      </c>
      <c r="D10" s="1" t="s">
        <v>19</v>
      </c>
      <c r="E10" s="6" t="s">
        <v>4</v>
      </c>
      <c r="F10" s="6" t="s">
        <v>4</v>
      </c>
      <c r="G10" s="71" t="s">
        <v>4</v>
      </c>
      <c r="H10" s="72"/>
      <c r="I10" s="10">
        <v>0</v>
      </c>
      <c r="J10" s="6">
        <v>250</v>
      </c>
      <c r="K10" s="61" t="s">
        <v>4</v>
      </c>
      <c r="L10" s="61">
        <v>0</v>
      </c>
      <c r="M10" s="61" t="s">
        <v>4</v>
      </c>
      <c r="N10" s="6" t="s">
        <v>4</v>
      </c>
      <c r="O10" s="78"/>
    </row>
    <row r="11" spans="1:15" x14ac:dyDescent="0.25">
      <c r="A11" s="58"/>
      <c r="B11" s="58"/>
      <c r="C11" s="56"/>
      <c r="D11" s="1" t="s">
        <v>24</v>
      </c>
      <c r="E11" s="6">
        <v>4000</v>
      </c>
      <c r="F11" s="1">
        <v>3000</v>
      </c>
      <c r="G11" s="71">
        <v>3000</v>
      </c>
      <c r="H11" s="72"/>
      <c r="I11" s="10">
        <v>0</v>
      </c>
      <c r="J11" s="1">
        <v>3333</v>
      </c>
      <c r="K11" s="62"/>
      <c r="L11" s="62"/>
      <c r="M11" s="62"/>
      <c r="N11" s="1">
        <v>4288</v>
      </c>
      <c r="O11" s="78"/>
    </row>
    <row r="12" spans="1:15" x14ac:dyDescent="0.25">
      <c r="A12" s="58"/>
      <c r="B12" s="58"/>
      <c r="C12" s="57"/>
      <c r="D12" s="1" t="s">
        <v>20</v>
      </c>
      <c r="E12" s="6" t="s">
        <v>4</v>
      </c>
      <c r="F12" s="6" t="s">
        <v>4</v>
      </c>
      <c r="G12" s="71" t="s">
        <v>4</v>
      </c>
      <c r="H12" s="72"/>
      <c r="I12" s="15">
        <v>0</v>
      </c>
      <c r="J12" s="3">
        <v>833250</v>
      </c>
      <c r="K12" s="62"/>
      <c r="L12" s="62"/>
      <c r="M12" s="62"/>
      <c r="N12" s="7" t="s">
        <v>4</v>
      </c>
      <c r="O12" s="78"/>
    </row>
    <row r="13" spans="1:15" x14ac:dyDescent="0.25">
      <c r="A13" s="58"/>
      <c r="B13" s="58">
        <v>2022</v>
      </c>
      <c r="C13" s="55">
        <v>1</v>
      </c>
      <c r="D13" s="1" t="s">
        <v>19</v>
      </c>
      <c r="E13" s="6" t="s">
        <v>4</v>
      </c>
      <c r="F13" s="6" t="s">
        <v>4</v>
      </c>
      <c r="G13" s="71" t="s">
        <v>4</v>
      </c>
      <c r="H13" s="72"/>
      <c r="I13" s="15">
        <v>0</v>
      </c>
      <c r="J13" s="6">
        <v>250</v>
      </c>
      <c r="K13" s="62"/>
      <c r="L13" s="62"/>
      <c r="M13" s="62"/>
      <c r="N13" s="6" t="s">
        <v>4</v>
      </c>
      <c r="O13" s="78"/>
    </row>
    <row r="14" spans="1:15" x14ac:dyDescent="0.25">
      <c r="A14" s="58"/>
      <c r="B14" s="58"/>
      <c r="C14" s="56"/>
      <c r="D14" s="1" t="s">
        <v>24</v>
      </c>
      <c r="E14" s="6">
        <v>5000</v>
      </c>
      <c r="F14" s="1">
        <v>4400</v>
      </c>
      <c r="G14" s="71">
        <v>3500</v>
      </c>
      <c r="H14" s="72"/>
      <c r="I14" s="15">
        <v>0</v>
      </c>
      <c r="J14" s="6">
        <v>4300</v>
      </c>
      <c r="K14" s="62"/>
      <c r="L14" s="62"/>
      <c r="M14" s="62"/>
      <c r="N14" s="6">
        <v>5279</v>
      </c>
      <c r="O14" s="78"/>
    </row>
    <row r="15" spans="1:15" x14ac:dyDescent="0.25">
      <c r="A15" s="58"/>
      <c r="B15" s="58"/>
      <c r="C15" s="57"/>
      <c r="D15" s="1" t="s">
        <v>20</v>
      </c>
      <c r="E15" s="6" t="s">
        <v>4</v>
      </c>
      <c r="F15" s="6" t="s">
        <v>4</v>
      </c>
      <c r="G15" s="71" t="s">
        <v>4</v>
      </c>
      <c r="H15" s="72"/>
      <c r="I15" s="15">
        <v>0</v>
      </c>
      <c r="J15" s="3">
        <v>1125000</v>
      </c>
      <c r="K15" s="63"/>
      <c r="L15" s="63"/>
      <c r="M15" s="63"/>
      <c r="N15" s="6" t="s">
        <v>4</v>
      </c>
      <c r="O15" s="78"/>
    </row>
    <row r="16" spans="1:15" x14ac:dyDescent="0.25">
      <c r="A16" s="58" t="s">
        <v>17</v>
      </c>
      <c r="B16" s="58">
        <v>2021</v>
      </c>
      <c r="C16" s="55">
        <v>1</v>
      </c>
      <c r="D16" s="1" t="s">
        <v>19</v>
      </c>
      <c r="E16" s="6" t="s">
        <v>4</v>
      </c>
      <c r="F16" s="6" t="s">
        <v>4</v>
      </c>
      <c r="G16" s="71" t="s">
        <v>4</v>
      </c>
      <c r="H16" s="72"/>
      <c r="I16" s="15">
        <v>0</v>
      </c>
      <c r="J16" s="6">
        <v>71</v>
      </c>
      <c r="K16" s="61" t="s">
        <v>4</v>
      </c>
      <c r="L16" s="61">
        <v>0</v>
      </c>
      <c r="M16" s="61" t="s">
        <v>4</v>
      </c>
      <c r="N16" s="6" t="s">
        <v>4</v>
      </c>
      <c r="O16" s="78"/>
    </row>
    <row r="17" spans="1:15" x14ac:dyDescent="0.25">
      <c r="A17" s="58"/>
      <c r="B17" s="58"/>
      <c r="C17" s="56"/>
      <c r="D17" s="1" t="s">
        <v>24</v>
      </c>
      <c r="E17" s="6">
        <v>6500</v>
      </c>
      <c r="F17" s="6">
        <v>6000</v>
      </c>
      <c r="G17" s="71">
        <v>4000</v>
      </c>
      <c r="H17" s="72"/>
      <c r="I17" s="15">
        <v>0</v>
      </c>
      <c r="J17" s="6">
        <v>5500</v>
      </c>
      <c r="K17" s="62"/>
      <c r="L17" s="62"/>
      <c r="M17" s="62"/>
      <c r="N17" s="6">
        <v>3650</v>
      </c>
      <c r="O17" s="78"/>
    </row>
    <row r="18" spans="1:15" x14ac:dyDescent="0.25">
      <c r="A18" s="58"/>
      <c r="B18" s="58"/>
      <c r="C18" s="57"/>
      <c r="D18" s="1" t="s">
        <v>20</v>
      </c>
      <c r="E18" s="6" t="s">
        <v>4</v>
      </c>
      <c r="F18" s="6" t="s">
        <v>4</v>
      </c>
      <c r="G18" s="71" t="s">
        <v>4</v>
      </c>
      <c r="H18" s="72"/>
      <c r="I18" s="15">
        <v>0</v>
      </c>
      <c r="J18" s="3">
        <v>390500</v>
      </c>
      <c r="K18" s="62"/>
      <c r="L18" s="62"/>
      <c r="M18" s="62"/>
      <c r="N18" s="6" t="s">
        <v>4</v>
      </c>
      <c r="O18" s="78"/>
    </row>
    <row r="19" spans="1:15" x14ac:dyDescent="0.25">
      <c r="A19" s="58"/>
      <c r="B19" s="58">
        <v>2022</v>
      </c>
      <c r="C19" s="55">
        <v>1</v>
      </c>
      <c r="D19" s="1" t="s">
        <v>19</v>
      </c>
      <c r="E19" s="6" t="s">
        <v>4</v>
      </c>
      <c r="F19" s="6" t="s">
        <v>4</v>
      </c>
      <c r="G19" s="71" t="s">
        <v>4</v>
      </c>
      <c r="H19" s="72"/>
      <c r="I19" s="15">
        <v>0</v>
      </c>
      <c r="J19" s="6">
        <v>71</v>
      </c>
      <c r="K19" s="62"/>
      <c r="L19" s="62"/>
      <c r="M19" s="62"/>
      <c r="N19" s="6" t="s">
        <v>4</v>
      </c>
      <c r="O19" s="78"/>
    </row>
    <row r="20" spans="1:15" x14ac:dyDescent="0.25">
      <c r="A20" s="58"/>
      <c r="B20" s="58"/>
      <c r="C20" s="56"/>
      <c r="D20" s="1" t="s">
        <v>24</v>
      </c>
      <c r="E20" s="6">
        <v>6750</v>
      </c>
      <c r="F20" s="6">
        <v>7000</v>
      </c>
      <c r="G20" s="71">
        <v>4500</v>
      </c>
      <c r="H20" s="72"/>
      <c r="I20" s="15">
        <v>0</v>
      </c>
      <c r="J20" s="6">
        <v>6083</v>
      </c>
      <c r="K20" s="62"/>
      <c r="L20" s="62"/>
      <c r="M20" s="62"/>
      <c r="N20" s="6">
        <v>4500</v>
      </c>
      <c r="O20" s="78"/>
    </row>
    <row r="21" spans="1:15" x14ac:dyDescent="0.25">
      <c r="A21" s="58"/>
      <c r="B21" s="58"/>
      <c r="C21" s="57"/>
      <c r="D21" s="1" t="s">
        <v>20</v>
      </c>
      <c r="E21" s="6" t="s">
        <v>4</v>
      </c>
      <c r="F21" s="6" t="s">
        <v>4</v>
      </c>
      <c r="G21" s="71" t="s">
        <v>4</v>
      </c>
      <c r="H21" s="72"/>
      <c r="I21" s="15">
        <v>0</v>
      </c>
      <c r="J21" s="7">
        <v>431893</v>
      </c>
      <c r="K21" s="63"/>
      <c r="L21" s="63"/>
      <c r="M21" s="63"/>
      <c r="N21" s="6" t="s">
        <v>4</v>
      </c>
      <c r="O21" s="78"/>
    </row>
    <row r="22" spans="1:15" x14ac:dyDescent="0.25">
      <c r="A22" s="58" t="s">
        <v>18</v>
      </c>
      <c r="B22" s="58">
        <v>2021</v>
      </c>
      <c r="C22" s="55">
        <v>1</v>
      </c>
      <c r="D22" s="1" t="s">
        <v>19</v>
      </c>
      <c r="E22" s="6" t="s">
        <v>4</v>
      </c>
      <c r="F22" s="6" t="s">
        <v>4</v>
      </c>
      <c r="G22" s="71" t="s">
        <v>4</v>
      </c>
      <c r="H22" s="72"/>
      <c r="I22" s="15">
        <v>0</v>
      </c>
      <c r="J22" s="6">
        <v>30.4</v>
      </c>
      <c r="K22" s="61" t="s">
        <v>4</v>
      </c>
      <c r="L22" s="61">
        <v>0</v>
      </c>
      <c r="M22" s="61" t="s">
        <v>4</v>
      </c>
      <c r="N22" s="6" t="s">
        <v>4</v>
      </c>
      <c r="O22" s="78"/>
    </row>
    <row r="23" spans="1:15" x14ac:dyDescent="0.25">
      <c r="A23" s="58"/>
      <c r="B23" s="58"/>
      <c r="C23" s="56"/>
      <c r="D23" s="1" t="s">
        <v>24</v>
      </c>
      <c r="E23" s="6">
        <v>8000</v>
      </c>
      <c r="F23" s="6">
        <v>4000</v>
      </c>
      <c r="G23" s="71">
        <v>4000</v>
      </c>
      <c r="H23" s="72"/>
      <c r="I23" s="15">
        <v>0</v>
      </c>
      <c r="J23" s="7">
        <v>5333</v>
      </c>
      <c r="K23" s="62"/>
      <c r="L23" s="62"/>
      <c r="M23" s="62"/>
      <c r="N23" s="6">
        <v>3900</v>
      </c>
      <c r="O23" s="78"/>
    </row>
    <row r="24" spans="1:15" x14ac:dyDescent="0.25">
      <c r="A24" s="58"/>
      <c r="B24" s="58"/>
      <c r="C24" s="57"/>
      <c r="D24" s="1" t="s">
        <v>20</v>
      </c>
      <c r="E24" s="6" t="s">
        <v>4</v>
      </c>
      <c r="F24" s="6" t="s">
        <v>4</v>
      </c>
      <c r="G24" s="71" t="s">
        <v>4</v>
      </c>
      <c r="H24" s="72"/>
      <c r="I24" s="15">
        <v>0</v>
      </c>
      <c r="J24" s="3">
        <v>162123.20000000001</v>
      </c>
      <c r="K24" s="62"/>
      <c r="L24" s="62"/>
      <c r="M24" s="62"/>
      <c r="N24" s="6" t="s">
        <v>4</v>
      </c>
      <c r="O24" s="78"/>
    </row>
    <row r="25" spans="1:15" x14ac:dyDescent="0.25">
      <c r="A25" s="58"/>
      <c r="B25" s="58">
        <v>2022</v>
      </c>
      <c r="C25" s="55">
        <v>1</v>
      </c>
      <c r="D25" s="1" t="s">
        <v>19</v>
      </c>
      <c r="E25" s="6" t="s">
        <v>4</v>
      </c>
      <c r="F25" s="6" t="s">
        <v>4</v>
      </c>
      <c r="G25" s="71" t="s">
        <v>4</v>
      </c>
      <c r="H25" s="72"/>
      <c r="I25" s="15">
        <v>0</v>
      </c>
      <c r="J25" s="6">
        <v>30.4</v>
      </c>
      <c r="K25" s="62"/>
      <c r="L25" s="62"/>
      <c r="M25" s="62"/>
      <c r="N25" s="6" t="s">
        <v>4</v>
      </c>
      <c r="O25" s="78"/>
    </row>
    <row r="26" spans="1:15" x14ac:dyDescent="0.25">
      <c r="A26" s="58"/>
      <c r="B26" s="58"/>
      <c r="C26" s="56"/>
      <c r="D26" s="1" t="s">
        <v>24</v>
      </c>
      <c r="E26" s="6">
        <v>8000</v>
      </c>
      <c r="F26" s="6">
        <v>5000</v>
      </c>
      <c r="G26" s="71">
        <v>5500</v>
      </c>
      <c r="H26" s="72"/>
      <c r="I26" s="15">
        <v>0</v>
      </c>
      <c r="J26" s="6">
        <v>6166</v>
      </c>
      <c r="K26" s="62"/>
      <c r="L26" s="62"/>
      <c r="M26" s="62"/>
      <c r="N26" s="6">
        <v>4300</v>
      </c>
      <c r="O26" s="78"/>
    </row>
    <row r="27" spans="1:15" x14ac:dyDescent="0.25">
      <c r="A27" s="58"/>
      <c r="B27" s="58"/>
      <c r="C27" s="57"/>
      <c r="D27" s="1" t="s">
        <v>20</v>
      </c>
      <c r="E27" s="6" t="s">
        <v>4</v>
      </c>
      <c r="F27" s="6" t="s">
        <v>4</v>
      </c>
      <c r="G27" s="71" t="s">
        <v>4</v>
      </c>
      <c r="H27" s="72"/>
      <c r="I27" s="15">
        <v>0</v>
      </c>
      <c r="J27" s="3">
        <v>187446.39999999999</v>
      </c>
      <c r="K27" s="63"/>
      <c r="L27" s="63"/>
      <c r="M27" s="63"/>
      <c r="N27" s="7" t="s">
        <v>4</v>
      </c>
      <c r="O27" s="78"/>
    </row>
    <row r="28" spans="1:15" x14ac:dyDescent="0.25">
      <c r="A28" s="58" t="s">
        <v>21</v>
      </c>
      <c r="B28" s="58">
        <v>2021</v>
      </c>
      <c r="C28" s="55">
        <v>1</v>
      </c>
      <c r="D28" s="1" t="s">
        <v>19</v>
      </c>
      <c r="E28" s="6" t="s">
        <v>4</v>
      </c>
      <c r="F28" s="6" t="s">
        <v>4</v>
      </c>
      <c r="G28" s="71" t="s">
        <v>4</v>
      </c>
      <c r="H28" s="72"/>
      <c r="I28" s="15">
        <v>0</v>
      </c>
      <c r="J28" s="6">
        <v>80</v>
      </c>
      <c r="K28" s="61" t="s">
        <v>4</v>
      </c>
      <c r="L28" s="61">
        <v>0</v>
      </c>
      <c r="M28" s="61" t="s">
        <v>4</v>
      </c>
      <c r="N28" s="6" t="s">
        <v>4</v>
      </c>
      <c r="O28" s="78"/>
    </row>
    <row r="29" spans="1:15" x14ac:dyDescent="0.25">
      <c r="A29" s="58"/>
      <c r="B29" s="58"/>
      <c r="C29" s="56"/>
      <c r="D29" s="1" t="s">
        <v>24</v>
      </c>
      <c r="E29" s="6">
        <v>6500</v>
      </c>
      <c r="F29" s="6">
        <v>6000</v>
      </c>
      <c r="G29" s="71">
        <v>4000</v>
      </c>
      <c r="H29" s="72"/>
      <c r="I29" s="15">
        <v>0</v>
      </c>
      <c r="J29" s="6">
        <v>5500</v>
      </c>
      <c r="K29" s="62"/>
      <c r="L29" s="62"/>
      <c r="M29" s="62"/>
      <c r="N29" s="6">
        <v>4200</v>
      </c>
      <c r="O29" s="78"/>
    </row>
    <row r="30" spans="1:15" x14ac:dyDescent="0.25">
      <c r="A30" s="58"/>
      <c r="B30" s="58"/>
      <c r="C30" s="57"/>
      <c r="D30" s="1" t="s">
        <v>20</v>
      </c>
      <c r="E30" s="6" t="s">
        <v>4</v>
      </c>
      <c r="F30" s="6" t="s">
        <v>4</v>
      </c>
      <c r="G30" s="71" t="s">
        <v>4</v>
      </c>
      <c r="H30" s="72"/>
      <c r="I30" s="15">
        <v>0</v>
      </c>
      <c r="J30" s="3">
        <v>440000</v>
      </c>
      <c r="K30" s="62"/>
      <c r="L30" s="62"/>
      <c r="M30" s="62"/>
      <c r="N30" s="7" t="s">
        <v>4</v>
      </c>
      <c r="O30" s="78"/>
    </row>
    <row r="31" spans="1:15" x14ac:dyDescent="0.25">
      <c r="A31" s="58"/>
      <c r="B31" s="58">
        <v>2022</v>
      </c>
      <c r="C31" s="55">
        <v>1</v>
      </c>
      <c r="D31" s="1" t="s">
        <v>19</v>
      </c>
      <c r="E31" s="6" t="s">
        <v>4</v>
      </c>
      <c r="F31" s="6" t="s">
        <v>4</v>
      </c>
      <c r="G31" s="71" t="s">
        <v>4</v>
      </c>
      <c r="H31" s="72"/>
      <c r="I31" s="15">
        <v>0</v>
      </c>
      <c r="J31" s="6">
        <v>80</v>
      </c>
      <c r="K31" s="62"/>
      <c r="L31" s="62"/>
      <c r="M31" s="62"/>
      <c r="N31" s="6" t="s">
        <v>4</v>
      </c>
      <c r="O31" s="78"/>
    </row>
    <row r="32" spans="1:15" x14ac:dyDescent="0.25">
      <c r="A32" s="58"/>
      <c r="B32" s="58"/>
      <c r="C32" s="56"/>
      <c r="D32" s="1" t="s">
        <v>24</v>
      </c>
      <c r="E32" s="6">
        <v>6750</v>
      </c>
      <c r="F32" s="6">
        <v>7000</v>
      </c>
      <c r="G32" s="71">
        <v>4500</v>
      </c>
      <c r="H32" s="72"/>
      <c r="I32" s="15">
        <v>0</v>
      </c>
      <c r="J32" s="6">
        <v>6083</v>
      </c>
      <c r="K32" s="62"/>
      <c r="L32" s="62"/>
      <c r="M32" s="62"/>
      <c r="N32" s="6">
        <v>5200</v>
      </c>
      <c r="O32" s="78"/>
    </row>
    <row r="33" spans="1:15" x14ac:dyDescent="0.25">
      <c r="A33" s="58"/>
      <c r="B33" s="58"/>
      <c r="C33" s="57"/>
      <c r="D33" s="1" t="s">
        <v>20</v>
      </c>
      <c r="E33" s="6" t="s">
        <v>4</v>
      </c>
      <c r="F33" s="6" t="s">
        <v>4</v>
      </c>
      <c r="G33" s="71" t="s">
        <v>4</v>
      </c>
      <c r="H33" s="72"/>
      <c r="I33" s="15">
        <v>0</v>
      </c>
      <c r="J33" s="3">
        <v>486667</v>
      </c>
      <c r="K33" s="63"/>
      <c r="L33" s="63"/>
      <c r="M33" s="63"/>
      <c r="N33" s="7" t="s">
        <v>4</v>
      </c>
      <c r="O33" s="78"/>
    </row>
    <row r="34" spans="1:15" x14ac:dyDescent="0.25">
      <c r="A34" s="58" t="s">
        <v>22</v>
      </c>
      <c r="B34" s="58">
        <v>2021</v>
      </c>
      <c r="C34" s="55">
        <v>1</v>
      </c>
      <c r="D34" s="1" t="s">
        <v>19</v>
      </c>
      <c r="E34" s="6" t="s">
        <v>4</v>
      </c>
      <c r="F34" s="6" t="s">
        <v>4</v>
      </c>
      <c r="G34" s="71" t="s">
        <v>4</v>
      </c>
      <c r="H34" s="72"/>
      <c r="I34" s="10">
        <v>25</v>
      </c>
      <c r="J34" s="6">
        <v>50</v>
      </c>
      <c r="K34" s="61" t="s">
        <v>4</v>
      </c>
      <c r="L34" s="61">
        <v>0</v>
      </c>
      <c r="M34" s="61" t="s">
        <v>4</v>
      </c>
      <c r="N34" s="7" t="s">
        <v>4</v>
      </c>
      <c r="O34" s="78"/>
    </row>
    <row r="35" spans="1:15" x14ac:dyDescent="0.25">
      <c r="A35" s="58"/>
      <c r="B35" s="58"/>
      <c r="C35" s="56"/>
      <c r="D35" s="1" t="s">
        <v>24</v>
      </c>
      <c r="E35" s="6">
        <v>7500</v>
      </c>
      <c r="F35" s="6">
        <v>3000</v>
      </c>
      <c r="G35" s="71">
        <v>3400</v>
      </c>
      <c r="H35" s="72"/>
      <c r="I35" s="10">
        <v>3000</v>
      </c>
      <c r="J35" s="6">
        <v>5450</v>
      </c>
      <c r="K35" s="62"/>
      <c r="L35" s="62"/>
      <c r="M35" s="62"/>
      <c r="N35" s="7">
        <v>3600</v>
      </c>
      <c r="O35" s="78"/>
    </row>
    <row r="36" spans="1:15" x14ac:dyDescent="0.25">
      <c r="A36" s="58"/>
      <c r="B36" s="58"/>
      <c r="C36" s="57"/>
      <c r="D36" s="1" t="s">
        <v>20</v>
      </c>
      <c r="E36" s="6" t="s">
        <v>4</v>
      </c>
      <c r="F36" s="6" t="s">
        <v>4</v>
      </c>
      <c r="G36" s="71" t="s">
        <v>4</v>
      </c>
      <c r="H36" s="72"/>
      <c r="I36" s="16">
        <v>75000</v>
      </c>
      <c r="J36" s="3">
        <v>272500</v>
      </c>
      <c r="K36" s="62"/>
      <c r="L36" s="62"/>
      <c r="M36" s="62"/>
      <c r="N36" s="7" t="s">
        <v>4</v>
      </c>
      <c r="O36" s="78"/>
    </row>
    <row r="37" spans="1:15" x14ac:dyDescent="0.25">
      <c r="A37" s="58"/>
      <c r="B37" s="58">
        <v>2022</v>
      </c>
      <c r="C37" s="55">
        <v>1</v>
      </c>
      <c r="D37" s="1" t="s">
        <v>19</v>
      </c>
      <c r="E37" s="6" t="s">
        <v>4</v>
      </c>
      <c r="F37" s="6" t="s">
        <v>4</v>
      </c>
      <c r="G37" s="71" t="s">
        <v>4</v>
      </c>
      <c r="H37" s="72"/>
      <c r="I37" s="10">
        <v>25</v>
      </c>
      <c r="J37" s="6">
        <v>50</v>
      </c>
      <c r="K37" s="62"/>
      <c r="L37" s="62"/>
      <c r="M37" s="62"/>
      <c r="N37" s="7" t="s">
        <v>4</v>
      </c>
      <c r="O37" s="78"/>
    </row>
    <row r="38" spans="1:15" x14ac:dyDescent="0.25">
      <c r="A38" s="58"/>
      <c r="B38" s="58"/>
      <c r="C38" s="56"/>
      <c r="D38" s="1" t="s">
        <v>24</v>
      </c>
      <c r="E38" s="6">
        <v>7500</v>
      </c>
      <c r="F38" s="6">
        <v>4500</v>
      </c>
      <c r="G38" s="71">
        <v>4600</v>
      </c>
      <c r="H38" s="72"/>
      <c r="I38" s="10">
        <v>4500</v>
      </c>
      <c r="J38" s="6">
        <v>6050</v>
      </c>
      <c r="K38" s="62"/>
      <c r="L38" s="62"/>
      <c r="M38" s="62"/>
      <c r="N38" s="7">
        <v>4200</v>
      </c>
      <c r="O38" s="78"/>
    </row>
    <row r="39" spans="1:15" x14ac:dyDescent="0.25">
      <c r="A39" s="58"/>
      <c r="B39" s="58"/>
      <c r="C39" s="57"/>
      <c r="D39" s="1" t="s">
        <v>20</v>
      </c>
      <c r="E39" s="6" t="s">
        <v>4</v>
      </c>
      <c r="F39" s="6" t="s">
        <v>4</v>
      </c>
      <c r="G39" s="71" t="s">
        <v>4</v>
      </c>
      <c r="H39" s="72"/>
      <c r="I39" s="16">
        <v>112500</v>
      </c>
      <c r="J39" s="3">
        <v>302500</v>
      </c>
      <c r="K39" s="63"/>
      <c r="L39" s="63"/>
      <c r="M39" s="63"/>
      <c r="N39" s="7" t="s">
        <v>4</v>
      </c>
      <c r="O39" s="78"/>
    </row>
    <row r="40" spans="1:15" x14ac:dyDescent="0.25">
      <c r="A40" s="58" t="s">
        <v>28</v>
      </c>
      <c r="B40" s="55">
        <v>2021</v>
      </c>
      <c r="C40" s="55">
        <v>1</v>
      </c>
      <c r="D40" s="1" t="s">
        <v>19</v>
      </c>
      <c r="E40" s="6" t="s">
        <v>4</v>
      </c>
      <c r="F40" s="6" t="s">
        <v>4</v>
      </c>
      <c r="G40" s="71" t="s">
        <v>4</v>
      </c>
      <c r="H40" s="72"/>
      <c r="I40" s="10">
        <v>0</v>
      </c>
      <c r="J40" s="6">
        <v>150</v>
      </c>
      <c r="K40" s="61" t="s">
        <v>4</v>
      </c>
      <c r="L40" s="61">
        <v>0</v>
      </c>
      <c r="M40" s="61" t="s">
        <v>4</v>
      </c>
      <c r="N40" s="7" t="s">
        <v>4</v>
      </c>
      <c r="O40" s="78"/>
    </row>
    <row r="41" spans="1:15" x14ac:dyDescent="0.25">
      <c r="A41" s="58"/>
      <c r="B41" s="56"/>
      <c r="C41" s="56"/>
      <c r="D41" s="1" t="s">
        <v>24</v>
      </c>
      <c r="E41" s="6">
        <v>4000</v>
      </c>
      <c r="F41" s="6">
        <v>3000</v>
      </c>
      <c r="G41" s="71">
        <v>3400</v>
      </c>
      <c r="H41" s="72"/>
      <c r="I41" s="10">
        <v>0</v>
      </c>
      <c r="J41" s="6">
        <v>3466</v>
      </c>
      <c r="K41" s="62"/>
      <c r="L41" s="62"/>
      <c r="M41" s="62"/>
      <c r="N41" s="7">
        <v>3500</v>
      </c>
      <c r="O41" s="78"/>
    </row>
    <row r="42" spans="1:15" x14ac:dyDescent="0.25">
      <c r="A42" s="58"/>
      <c r="B42" s="57"/>
      <c r="C42" s="57"/>
      <c r="D42" s="1" t="s">
        <v>20</v>
      </c>
      <c r="E42" s="6" t="s">
        <v>4</v>
      </c>
      <c r="F42" s="6" t="s">
        <v>4</v>
      </c>
      <c r="G42" s="71" t="s">
        <v>4</v>
      </c>
      <c r="H42" s="72"/>
      <c r="I42" s="15">
        <v>0</v>
      </c>
      <c r="J42" s="7">
        <v>519900</v>
      </c>
      <c r="K42" s="62"/>
      <c r="L42" s="62"/>
      <c r="M42" s="62"/>
      <c r="N42" s="7" t="s">
        <v>4</v>
      </c>
      <c r="O42" s="78"/>
    </row>
    <row r="43" spans="1:15" x14ac:dyDescent="0.25">
      <c r="A43" s="58"/>
      <c r="B43" s="58">
        <v>2022</v>
      </c>
      <c r="C43" s="55">
        <v>1</v>
      </c>
      <c r="D43" s="1" t="s">
        <v>19</v>
      </c>
      <c r="E43" s="7" t="s">
        <v>4</v>
      </c>
      <c r="F43" s="7" t="s">
        <v>4</v>
      </c>
      <c r="G43" s="73" t="s">
        <v>4</v>
      </c>
      <c r="H43" s="74"/>
      <c r="I43" s="15">
        <v>0</v>
      </c>
      <c r="J43" s="7">
        <v>150</v>
      </c>
      <c r="K43" s="62"/>
      <c r="L43" s="62"/>
      <c r="M43" s="62"/>
      <c r="N43" s="7" t="s">
        <v>4</v>
      </c>
      <c r="O43" s="78"/>
    </row>
    <row r="44" spans="1:15" x14ac:dyDescent="0.25">
      <c r="A44" s="58"/>
      <c r="B44" s="58"/>
      <c r="C44" s="56"/>
      <c r="D44" s="1" t="s">
        <v>24</v>
      </c>
      <c r="E44" s="7">
        <v>5000</v>
      </c>
      <c r="F44" s="7">
        <v>4500</v>
      </c>
      <c r="G44" s="73">
        <v>4600</v>
      </c>
      <c r="H44" s="74"/>
      <c r="I44" s="15">
        <v>0</v>
      </c>
      <c r="J44" s="7">
        <v>4700</v>
      </c>
      <c r="K44" s="62"/>
      <c r="L44" s="62"/>
      <c r="M44" s="62"/>
      <c r="N44" s="7">
        <v>4000</v>
      </c>
      <c r="O44" s="78"/>
    </row>
    <row r="45" spans="1:15" x14ac:dyDescent="0.25">
      <c r="A45" s="55"/>
      <c r="B45" s="55"/>
      <c r="C45" s="56"/>
      <c r="D45" s="1" t="s">
        <v>20</v>
      </c>
      <c r="E45" s="30" t="s">
        <v>4</v>
      </c>
      <c r="F45" s="30" t="s">
        <v>4</v>
      </c>
      <c r="G45" s="75" t="s">
        <v>4</v>
      </c>
      <c r="H45" s="76"/>
      <c r="I45" s="35">
        <v>0</v>
      </c>
      <c r="J45" s="30" t="s">
        <v>8</v>
      </c>
      <c r="K45" s="62"/>
      <c r="L45" s="62"/>
      <c r="M45" s="62"/>
      <c r="N45" s="30" t="s">
        <v>4</v>
      </c>
      <c r="O45" s="78"/>
    </row>
    <row r="46" spans="1:15" x14ac:dyDescent="0.25">
      <c r="A46" s="1" t="s">
        <v>27</v>
      </c>
      <c r="B46" s="34" t="s">
        <v>26</v>
      </c>
      <c r="C46" s="34">
        <v>1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6"/>
      <c r="O46" s="1">
        <v>0</v>
      </c>
    </row>
  </sheetData>
  <mergeCells count="110">
    <mergeCell ref="O2:O3"/>
    <mergeCell ref="O4:O45"/>
    <mergeCell ref="D46:N46"/>
    <mergeCell ref="K40:K45"/>
    <mergeCell ref="L40:L45"/>
    <mergeCell ref="M40:M45"/>
    <mergeCell ref="G35:H35"/>
    <mergeCell ref="G36:H36"/>
    <mergeCell ref="G37:H37"/>
    <mergeCell ref="G38:H38"/>
    <mergeCell ref="G39:H39"/>
    <mergeCell ref="K34:K39"/>
    <mergeCell ref="L34:L39"/>
    <mergeCell ref="M34:M39"/>
    <mergeCell ref="G34:H34"/>
    <mergeCell ref="N2:N3"/>
    <mergeCell ref="G20:H20"/>
    <mergeCell ref="G21:H21"/>
    <mergeCell ref="G32:H32"/>
    <mergeCell ref="G33:H33"/>
    <mergeCell ref="G23:H23"/>
    <mergeCell ref="G24:H24"/>
    <mergeCell ref="G19:H19"/>
    <mergeCell ref="G28:H28"/>
    <mergeCell ref="A40:A45"/>
    <mergeCell ref="B40:B42"/>
    <mergeCell ref="C40:C42"/>
    <mergeCell ref="B43:B45"/>
    <mergeCell ref="C43:C45"/>
    <mergeCell ref="G43:H43"/>
    <mergeCell ref="G44:H44"/>
    <mergeCell ref="G45:H45"/>
    <mergeCell ref="G40:H40"/>
    <mergeCell ref="G41:H41"/>
    <mergeCell ref="G42:H42"/>
    <mergeCell ref="A34:A39"/>
    <mergeCell ref="B34:B36"/>
    <mergeCell ref="C34:C36"/>
    <mergeCell ref="A16:A21"/>
    <mergeCell ref="B16:B18"/>
    <mergeCell ref="B19:B21"/>
    <mergeCell ref="C16:C18"/>
    <mergeCell ref="A28:A33"/>
    <mergeCell ref="B28:B30"/>
    <mergeCell ref="B31:B33"/>
    <mergeCell ref="A22:A27"/>
    <mergeCell ref="B22:B24"/>
    <mergeCell ref="B25:B27"/>
    <mergeCell ref="C31:C33"/>
    <mergeCell ref="C19:C21"/>
    <mergeCell ref="C22:C24"/>
    <mergeCell ref="C25:C27"/>
    <mergeCell ref="B37:B39"/>
    <mergeCell ref="C37:C39"/>
    <mergeCell ref="C28:C30"/>
    <mergeCell ref="A2:A3"/>
    <mergeCell ref="B2:B3"/>
    <mergeCell ref="C2:C3"/>
    <mergeCell ref="C4:C6"/>
    <mergeCell ref="G31:H31"/>
    <mergeCell ref="G10:H10"/>
    <mergeCell ref="G11:H11"/>
    <mergeCell ref="G12:H12"/>
    <mergeCell ref="G13:H13"/>
    <mergeCell ref="G14:H14"/>
    <mergeCell ref="E2:H2"/>
    <mergeCell ref="G9:H9"/>
    <mergeCell ref="G8:H8"/>
    <mergeCell ref="D2:D3"/>
    <mergeCell ref="A10:A15"/>
    <mergeCell ref="B10:B12"/>
    <mergeCell ref="B13:B15"/>
    <mergeCell ref="C13:C15"/>
    <mergeCell ref="C7:C9"/>
    <mergeCell ref="C10:C12"/>
    <mergeCell ref="G16:H16"/>
    <mergeCell ref="A4:A9"/>
    <mergeCell ref="B4:B6"/>
    <mergeCell ref="B7:B9"/>
    <mergeCell ref="G29:H29"/>
    <mergeCell ref="G30:H30"/>
    <mergeCell ref="G17:H17"/>
    <mergeCell ref="G18:H18"/>
    <mergeCell ref="G27:H27"/>
    <mergeCell ref="G22:H22"/>
    <mergeCell ref="G26:H26"/>
    <mergeCell ref="G3:H3"/>
    <mergeCell ref="G15:H15"/>
    <mergeCell ref="G4:H4"/>
    <mergeCell ref="G5:H5"/>
    <mergeCell ref="G6:H6"/>
    <mergeCell ref="G7:H7"/>
    <mergeCell ref="G25:H25"/>
    <mergeCell ref="I2:J2"/>
    <mergeCell ref="L22:L27"/>
    <mergeCell ref="M22:M27"/>
    <mergeCell ref="K28:K33"/>
    <mergeCell ref="L28:L33"/>
    <mergeCell ref="M28:M33"/>
    <mergeCell ref="K2:M2"/>
    <mergeCell ref="K4:K9"/>
    <mergeCell ref="L4:L9"/>
    <mergeCell ref="M4:M9"/>
    <mergeCell ref="K10:K15"/>
    <mergeCell ref="L10:L15"/>
    <mergeCell ref="M10:M15"/>
    <mergeCell ref="K16:K21"/>
    <mergeCell ref="L16:L21"/>
    <mergeCell ref="M16:M21"/>
    <mergeCell ref="K22:K27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0"/>
  <sheetViews>
    <sheetView workbookViewId="0">
      <pane xSplit="4" ySplit="3" topLeftCell="G4" activePane="bottomRight" state="frozen"/>
      <selection pane="topRight" activeCell="E1" sqref="E1"/>
      <selection pane="bottomLeft" activeCell="A4" sqref="A4"/>
      <selection pane="bottomRight" activeCell="S1" sqref="S1:S1048576"/>
    </sheetView>
  </sheetViews>
  <sheetFormatPr baseColWidth="10" defaultRowHeight="15" x14ac:dyDescent="0.25"/>
  <cols>
    <col min="1" max="1" width="18" customWidth="1"/>
    <col min="3" max="3" width="14.85546875" customWidth="1"/>
    <col min="4" max="4" width="18" customWidth="1"/>
    <col min="9" max="10" width="21.5703125" customWidth="1"/>
    <col min="11" max="11" width="14.28515625" customWidth="1"/>
    <col min="14" max="14" width="15.140625" customWidth="1"/>
    <col min="15" max="15" width="16.85546875" customWidth="1"/>
    <col min="16" max="16" width="19.140625" customWidth="1"/>
    <col min="17" max="17" width="24.5703125" customWidth="1"/>
    <col min="21" max="21" width="25.85546875" customWidth="1"/>
  </cols>
  <sheetData>
    <row r="1" spans="1:21" x14ac:dyDescent="0.25">
      <c r="U1" s="1"/>
    </row>
    <row r="2" spans="1:21" ht="14.45" customHeight="1" x14ac:dyDescent="0.25">
      <c r="A2" s="45" t="s">
        <v>14</v>
      </c>
      <c r="B2" s="45" t="s">
        <v>25</v>
      </c>
      <c r="C2" s="50" t="s">
        <v>13</v>
      </c>
      <c r="D2" s="45" t="s">
        <v>12</v>
      </c>
      <c r="E2" s="79" t="s">
        <v>46</v>
      </c>
      <c r="F2" s="80"/>
      <c r="G2" s="80"/>
      <c r="H2" s="80"/>
      <c r="I2" s="80"/>
      <c r="J2" s="80"/>
      <c r="K2" s="80"/>
      <c r="L2" s="80"/>
      <c r="M2" s="83" t="s">
        <v>29</v>
      </c>
      <c r="N2" s="84"/>
      <c r="O2" s="52" t="s">
        <v>31</v>
      </c>
      <c r="P2" s="53"/>
      <c r="Q2" s="54"/>
      <c r="R2" s="50" t="s">
        <v>11</v>
      </c>
      <c r="S2" t="s">
        <v>10</v>
      </c>
      <c r="U2" s="77" t="s">
        <v>41</v>
      </c>
    </row>
    <row r="3" spans="1:21" x14ac:dyDescent="0.25">
      <c r="A3" s="45"/>
      <c r="B3" s="45"/>
      <c r="C3" s="51"/>
      <c r="D3" s="45"/>
      <c r="E3" s="81" t="s">
        <v>0</v>
      </c>
      <c r="F3" s="82"/>
      <c r="G3" s="82"/>
      <c r="H3" s="82"/>
      <c r="I3" s="46" t="s">
        <v>5</v>
      </c>
      <c r="J3" s="48"/>
      <c r="K3" s="46" t="s">
        <v>6</v>
      </c>
      <c r="L3" s="48"/>
      <c r="M3" s="40" t="s">
        <v>30</v>
      </c>
      <c r="N3" s="24" t="s">
        <v>7</v>
      </c>
      <c r="O3" s="8" t="s">
        <v>32</v>
      </c>
      <c r="P3" s="8" t="s">
        <v>33</v>
      </c>
      <c r="Q3" s="8" t="s">
        <v>34</v>
      </c>
      <c r="R3" s="51"/>
      <c r="U3" s="77"/>
    </row>
    <row r="4" spans="1:21" x14ac:dyDescent="0.25">
      <c r="A4" s="58" t="s">
        <v>15</v>
      </c>
      <c r="B4" s="58">
        <v>2021</v>
      </c>
      <c r="C4" s="55">
        <v>1</v>
      </c>
      <c r="D4" s="1" t="s">
        <v>19</v>
      </c>
      <c r="E4" s="6">
        <v>0</v>
      </c>
      <c r="F4" s="6"/>
      <c r="G4" s="6">
        <v>0</v>
      </c>
      <c r="H4" s="6" t="s">
        <v>4</v>
      </c>
      <c r="I4" s="6" t="s">
        <v>4</v>
      </c>
      <c r="J4" s="6" t="s">
        <v>4</v>
      </c>
      <c r="K4" s="71" t="s">
        <v>4</v>
      </c>
      <c r="L4" s="72"/>
      <c r="M4" s="15">
        <v>104</v>
      </c>
      <c r="N4" s="6">
        <v>7.5</v>
      </c>
      <c r="O4" s="42" t="s">
        <v>4</v>
      </c>
      <c r="P4" s="42">
        <v>0</v>
      </c>
      <c r="Q4" s="42" t="s">
        <v>4</v>
      </c>
      <c r="R4" s="6" t="s">
        <v>4</v>
      </c>
      <c r="U4" s="61"/>
    </row>
    <row r="5" spans="1:21" x14ac:dyDescent="0.25">
      <c r="A5" s="58"/>
      <c r="B5" s="58"/>
      <c r="C5" s="56"/>
      <c r="D5" s="1" t="s">
        <v>24</v>
      </c>
      <c r="E5" s="7">
        <v>0</v>
      </c>
      <c r="F5" s="7">
        <v>0</v>
      </c>
      <c r="G5" s="6">
        <v>0</v>
      </c>
      <c r="H5" s="6">
        <v>7500</v>
      </c>
      <c r="I5" s="6">
        <v>7000</v>
      </c>
      <c r="J5" s="6">
        <v>500</v>
      </c>
      <c r="K5" s="71">
        <v>3500</v>
      </c>
      <c r="L5" s="72"/>
      <c r="M5" s="15">
        <v>500</v>
      </c>
      <c r="N5" s="6">
        <v>6000</v>
      </c>
      <c r="O5" s="43"/>
      <c r="P5" s="43"/>
      <c r="Q5" s="43"/>
      <c r="R5" s="6">
        <v>1022</v>
      </c>
      <c r="S5">
        <f>((N7-N4)/N4)/((N8-N5)/N5)</f>
        <v>0</v>
      </c>
      <c r="U5" s="62"/>
    </row>
    <row r="6" spans="1:21" x14ac:dyDescent="0.25">
      <c r="A6" s="58"/>
      <c r="B6" s="58"/>
      <c r="C6" s="57"/>
      <c r="D6" s="1" t="s">
        <v>20</v>
      </c>
      <c r="E6" s="6">
        <v>0</v>
      </c>
      <c r="F6" s="6">
        <v>0</v>
      </c>
      <c r="G6" s="6">
        <v>0</v>
      </c>
      <c r="H6" s="6" t="s">
        <v>4</v>
      </c>
      <c r="I6" s="6" t="s">
        <v>4</v>
      </c>
      <c r="J6" s="6" t="s">
        <v>4</v>
      </c>
      <c r="K6" s="71" t="s">
        <v>4</v>
      </c>
      <c r="L6" s="72"/>
      <c r="M6" s="16">
        <v>52000</v>
      </c>
      <c r="N6" s="3">
        <v>45000</v>
      </c>
      <c r="O6" s="43"/>
      <c r="P6" s="43"/>
      <c r="Q6" s="43"/>
      <c r="R6" s="6" t="s">
        <v>4</v>
      </c>
      <c r="U6" s="62"/>
    </row>
    <row r="7" spans="1:21" x14ac:dyDescent="0.25">
      <c r="A7" s="58"/>
      <c r="B7" s="58">
        <v>2022</v>
      </c>
      <c r="C7" s="55">
        <v>1</v>
      </c>
      <c r="D7" s="1" t="s">
        <v>19</v>
      </c>
      <c r="E7" s="7">
        <v>0</v>
      </c>
      <c r="F7" s="7">
        <v>0</v>
      </c>
      <c r="G7" s="6">
        <v>0</v>
      </c>
      <c r="H7" s="6" t="s">
        <v>4</v>
      </c>
      <c r="I7" s="6" t="s">
        <v>4</v>
      </c>
      <c r="J7" s="6" t="s">
        <v>4</v>
      </c>
      <c r="K7" s="71" t="s">
        <v>4</v>
      </c>
      <c r="L7" s="72"/>
      <c r="M7" s="15">
        <v>104</v>
      </c>
      <c r="N7" s="6">
        <v>7.5</v>
      </c>
      <c r="O7" s="43"/>
      <c r="P7" s="43"/>
      <c r="Q7" s="43"/>
      <c r="R7" s="6" t="s">
        <v>4</v>
      </c>
      <c r="U7" s="62"/>
    </row>
    <row r="8" spans="1:21" x14ac:dyDescent="0.25">
      <c r="A8" s="58"/>
      <c r="B8" s="58"/>
      <c r="C8" s="56"/>
      <c r="D8" s="1" t="s">
        <v>24</v>
      </c>
      <c r="E8" s="6">
        <v>0</v>
      </c>
      <c r="F8" s="6">
        <v>0</v>
      </c>
      <c r="G8" s="6">
        <v>0</v>
      </c>
      <c r="H8" s="6">
        <v>8000</v>
      </c>
      <c r="I8" s="6">
        <v>7000</v>
      </c>
      <c r="J8" s="6">
        <v>600</v>
      </c>
      <c r="K8" s="71">
        <v>5000</v>
      </c>
      <c r="L8" s="72"/>
      <c r="M8" s="15">
        <v>600</v>
      </c>
      <c r="N8" s="6">
        <v>6666</v>
      </c>
      <c r="O8" s="43"/>
      <c r="P8" s="43"/>
      <c r="Q8" s="43"/>
      <c r="R8" s="6">
        <v>1160</v>
      </c>
      <c r="U8" s="62"/>
    </row>
    <row r="9" spans="1:21" x14ac:dyDescent="0.25">
      <c r="A9" s="58"/>
      <c r="B9" s="58"/>
      <c r="C9" s="57"/>
      <c r="D9" s="1" t="s">
        <v>20</v>
      </c>
      <c r="E9" s="7">
        <v>0</v>
      </c>
      <c r="F9" s="7">
        <v>0</v>
      </c>
      <c r="G9" s="6">
        <v>0</v>
      </c>
      <c r="H9" s="6" t="s">
        <v>4</v>
      </c>
      <c r="I9" s="6" t="s">
        <v>4</v>
      </c>
      <c r="J9" s="6" t="s">
        <v>4</v>
      </c>
      <c r="K9" s="71" t="s">
        <v>4</v>
      </c>
      <c r="L9" s="72"/>
      <c r="M9" s="16">
        <v>62400</v>
      </c>
      <c r="N9" s="3">
        <v>49995</v>
      </c>
      <c r="O9" s="44"/>
      <c r="P9" s="44"/>
      <c r="Q9" s="44"/>
      <c r="R9" s="6" t="s">
        <v>4</v>
      </c>
      <c r="U9" s="62"/>
    </row>
    <row r="10" spans="1:21" x14ac:dyDescent="0.25">
      <c r="A10" s="58" t="s">
        <v>16</v>
      </c>
      <c r="B10" s="58">
        <v>2021</v>
      </c>
      <c r="C10" s="55">
        <v>1</v>
      </c>
      <c r="D10" s="1" t="s">
        <v>19</v>
      </c>
      <c r="E10" s="6" t="s">
        <v>4</v>
      </c>
      <c r="F10" s="6" t="s">
        <v>4</v>
      </c>
      <c r="G10" s="6" t="s">
        <v>4</v>
      </c>
      <c r="H10" s="6" t="s">
        <v>4</v>
      </c>
      <c r="I10" s="6">
        <v>0</v>
      </c>
      <c r="J10" s="6" t="s">
        <v>4</v>
      </c>
      <c r="K10" s="71" t="s">
        <v>4</v>
      </c>
      <c r="L10" s="72"/>
      <c r="M10" s="15">
        <v>25</v>
      </c>
      <c r="N10" s="6">
        <v>8</v>
      </c>
      <c r="O10" s="42" t="s">
        <v>4</v>
      </c>
      <c r="P10" s="42" t="s">
        <v>4</v>
      </c>
      <c r="Q10" s="42">
        <v>2</v>
      </c>
      <c r="R10" s="6" t="s">
        <v>4</v>
      </c>
      <c r="U10" s="62"/>
    </row>
    <row r="11" spans="1:21" x14ac:dyDescent="0.25">
      <c r="A11" s="58"/>
      <c r="B11" s="58"/>
      <c r="C11" s="56"/>
      <c r="D11" s="1" t="s">
        <v>24</v>
      </c>
      <c r="E11" s="6">
        <v>5000</v>
      </c>
      <c r="F11" s="6">
        <v>3500</v>
      </c>
      <c r="G11" s="6">
        <v>3000</v>
      </c>
      <c r="H11" s="6">
        <v>2500</v>
      </c>
      <c r="I11" s="6">
        <v>0</v>
      </c>
      <c r="J11" s="6">
        <v>450</v>
      </c>
      <c r="K11" s="71">
        <v>3000</v>
      </c>
      <c r="L11" s="72"/>
      <c r="M11" s="15">
        <v>450</v>
      </c>
      <c r="N11" s="6">
        <v>3400</v>
      </c>
      <c r="O11" s="43"/>
      <c r="P11" s="43"/>
      <c r="Q11" s="43"/>
      <c r="R11" s="1">
        <v>1175</v>
      </c>
      <c r="S11">
        <f>((N13-N10)/N10)/((N14-N11)/N11)</f>
        <v>-0.65384615384615385</v>
      </c>
      <c r="U11" s="62"/>
    </row>
    <row r="12" spans="1:21" x14ac:dyDescent="0.25">
      <c r="A12" s="58"/>
      <c r="B12" s="58"/>
      <c r="C12" s="57"/>
      <c r="D12" s="1" t="s">
        <v>20</v>
      </c>
      <c r="E12" s="6" t="s">
        <v>4</v>
      </c>
      <c r="F12" s="6" t="s">
        <v>4</v>
      </c>
      <c r="G12" s="6" t="s">
        <v>4</v>
      </c>
      <c r="H12" s="6" t="s">
        <v>4</v>
      </c>
      <c r="I12" s="6">
        <v>0</v>
      </c>
      <c r="J12" s="6" t="s">
        <v>4</v>
      </c>
      <c r="K12" s="71" t="s">
        <v>4</v>
      </c>
      <c r="L12" s="72"/>
      <c r="M12" s="16">
        <v>11250</v>
      </c>
      <c r="N12" s="7">
        <v>27200</v>
      </c>
      <c r="O12" s="43"/>
      <c r="P12" s="43"/>
      <c r="Q12" s="43"/>
      <c r="R12" s="7" t="s">
        <v>4</v>
      </c>
      <c r="U12" s="62"/>
    </row>
    <row r="13" spans="1:21" x14ac:dyDescent="0.25">
      <c r="A13" s="58"/>
      <c r="B13" s="58">
        <v>2022</v>
      </c>
      <c r="C13" s="55">
        <v>1</v>
      </c>
      <c r="D13" s="1" t="s">
        <v>19</v>
      </c>
      <c r="E13" s="6" t="s">
        <v>4</v>
      </c>
      <c r="F13" s="6" t="s">
        <v>4</v>
      </c>
      <c r="G13" s="6" t="s">
        <v>4</v>
      </c>
      <c r="H13" s="6" t="s">
        <v>4</v>
      </c>
      <c r="I13" s="6">
        <v>0</v>
      </c>
      <c r="J13" s="6" t="s">
        <v>4</v>
      </c>
      <c r="K13" s="71" t="s">
        <v>4</v>
      </c>
      <c r="L13" s="72"/>
      <c r="M13" s="15">
        <v>25</v>
      </c>
      <c r="N13" s="6">
        <v>6</v>
      </c>
      <c r="O13" s="43"/>
      <c r="P13" s="43"/>
      <c r="Q13" s="43"/>
      <c r="R13" s="7" t="s">
        <v>4</v>
      </c>
      <c r="U13" s="62"/>
    </row>
    <row r="14" spans="1:21" x14ac:dyDescent="0.25">
      <c r="A14" s="58"/>
      <c r="B14" s="58"/>
      <c r="C14" s="56"/>
      <c r="D14" s="1" t="s">
        <v>24</v>
      </c>
      <c r="E14" s="6">
        <v>6000</v>
      </c>
      <c r="F14" s="6">
        <v>5000</v>
      </c>
      <c r="G14" s="6">
        <v>4000</v>
      </c>
      <c r="H14" s="6">
        <v>3500</v>
      </c>
      <c r="I14" s="6">
        <v>0</v>
      </c>
      <c r="J14" s="6">
        <v>650</v>
      </c>
      <c r="K14" s="71">
        <v>5000</v>
      </c>
      <c r="L14" s="72"/>
      <c r="M14" s="15">
        <v>650</v>
      </c>
      <c r="N14" s="7">
        <v>4700</v>
      </c>
      <c r="O14" s="43"/>
      <c r="P14" s="43"/>
      <c r="Q14" s="43"/>
      <c r="R14" s="7">
        <v>1250</v>
      </c>
      <c r="U14" s="62"/>
    </row>
    <row r="15" spans="1:21" x14ac:dyDescent="0.25">
      <c r="A15" s="58"/>
      <c r="B15" s="58"/>
      <c r="C15" s="57"/>
      <c r="D15" s="1" t="s">
        <v>20</v>
      </c>
      <c r="E15" s="7">
        <v>0</v>
      </c>
      <c r="F15" s="7">
        <v>0</v>
      </c>
      <c r="G15" s="6">
        <v>0</v>
      </c>
      <c r="H15" s="6" t="s">
        <v>4</v>
      </c>
      <c r="I15" s="6">
        <v>0</v>
      </c>
      <c r="J15" s="6" t="s">
        <v>4</v>
      </c>
      <c r="K15" s="71" t="s">
        <v>4</v>
      </c>
      <c r="L15" s="72"/>
      <c r="M15" s="16">
        <v>16250</v>
      </c>
      <c r="N15" s="7">
        <v>28200</v>
      </c>
      <c r="O15" s="44"/>
      <c r="P15" s="44"/>
      <c r="Q15" s="44"/>
      <c r="R15" s="7" t="s">
        <v>4</v>
      </c>
      <c r="U15" s="62"/>
    </row>
    <row r="16" spans="1:21" x14ac:dyDescent="0.25">
      <c r="A16" s="58" t="s">
        <v>17</v>
      </c>
      <c r="B16" s="58">
        <v>2021</v>
      </c>
      <c r="C16" s="55">
        <v>1</v>
      </c>
      <c r="D16" s="1" t="s">
        <v>19</v>
      </c>
      <c r="E16" s="6">
        <v>0</v>
      </c>
      <c r="F16" s="6">
        <v>0</v>
      </c>
      <c r="G16" s="6" t="s">
        <v>4</v>
      </c>
      <c r="H16" s="6" t="s">
        <v>4</v>
      </c>
      <c r="I16" s="6" t="s">
        <v>4</v>
      </c>
      <c r="J16" s="6" t="s">
        <v>4</v>
      </c>
      <c r="K16" s="71" t="s">
        <v>4</v>
      </c>
      <c r="L16" s="72"/>
      <c r="M16" s="15">
        <v>75</v>
      </c>
      <c r="N16" s="6">
        <v>7</v>
      </c>
      <c r="O16" s="42" t="s">
        <v>4</v>
      </c>
      <c r="P16" s="42">
        <v>0</v>
      </c>
      <c r="Q16" s="42" t="s">
        <v>4</v>
      </c>
      <c r="R16" s="6" t="s">
        <v>4</v>
      </c>
      <c r="U16" s="62"/>
    </row>
    <row r="17" spans="1:21" x14ac:dyDescent="0.25">
      <c r="A17" s="58"/>
      <c r="B17" s="58"/>
      <c r="C17" s="56"/>
      <c r="D17" s="1" t="s">
        <v>24</v>
      </c>
      <c r="E17" s="7">
        <v>0</v>
      </c>
      <c r="F17" s="7">
        <v>0</v>
      </c>
      <c r="G17" s="6">
        <v>7000</v>
      </c>
      <c r="H17" s="6">
        <v>7000</v>
      </c>
      <c r="I17" s="6">
        <v>700</v>
      </c>
      <c r="J17" s="6">
        <v>500</v>
      </c>
      <c r="K17" s="71">
        <v>4500</v>
      </c>
      <c r="L17" s="72"/>
      <c r="M17" s="15">
        <v>600</v>
      </c>
      <c r="N17" s="6">
        <v>6167</v>
      </c>
      <c r="O17" s="43"/>
      <c r="P17" s="43"/>
      <c r="Q17" s="43"/>
      <c r="R17" s="6">
        <v>1050</v>
      </c>
      <c r="S17" t="e">
        <f>((N19-N16)/N16)/((N20-N17)/N17)</f>
        <v>#DIV/0!</v>
      </c>
      <c r="U17" s="62"/>
    </row>
    <row r="18" spans="1:21" x14ac:dyDescent="0.25">
      <c r="A18" s="58"/>
      <c r="B18" s="58"/>
      <c r="C18" s="57"/>
      <c r="D18" s="1" t="s">
        <v>20</v>
      </c>
      <c r="E18" s="6">
        <v>0</v>
      </c>
      <c r="F18" s="6">
        <v>0</v>
      </c>
      <c r="G18" s="6" t="s">
        <v>4</v>
      </c>
      <c r="H18" s="6" t="s">
        <v>4</v>
      </c>
      <c r="I18" s="6" t="s">
        <v>4</v>
      </c>
      <c r="J18" s="6" t="s">
        <v>4</v>
      </c>
      <c r="K18" s="71" t="s">
        <v>4</v>
      </c>
      <c r="L18" s="72"/>
      <c r="M18" s="16">
        <v>45000</v>
      </c>
      <c r="N18" s="3">
        <v>43169</v>
      </c>
      <c r="O18" s="43"/>
      <c r="P18" s="43"/>
      <c r="Q18" s="43"/>
      <c r="R18" s="6" t="s">
        <v>4</v>
      </c>
      <c r="U18" s="62"/>
    </row>
    <row r="19" spans="1:21" x14ac:dyDescent="0.25">
      <c r="A19" s="58"/>
      <c r="B19" s="58">
        <v>2022</v>
      </c>
      <c r="C19" s="55">
        <v>1</v>
      </c>
      <c r="D19" s="1" t="s">
        <v>19</v>
      </c>
      <c r="E19" s="7">
        <v>0</v>
      </c>
      <c r="F19" s="7">
        <v>0</v>
      </c>
      <c r="G19" s="6" t="s">
        <v>4</v>
      </c>
      <c r="H19" s="6" t="s">
        <v>4</v>
      </c>
      <c r="I19" s="6" t="s">
        <v>4</v>
      </c>
      <c r="J19" s="6" t="s">
        <v>4</v>
      </c>
      <c r="K19" s="71" t="s">
        <v>4</v>
      </c>
      <c r="L19" s="72"/>
      <c r="M19" s="15">
        <v>75</v>
      </c>
      <c r="N19" s="6">
        <v>7</v>
      </c>
      <c r="O19" s="43"/>
      <c r="P19" s="43"/>
      <c r="Q19" s="43"/>
      <c r="R19" s="6" t="s">
        <v>4</v>
      </c>
      <c r="U19" s="62"/>
    </row>
    <row r="20" spans="1:21" x14ac:dyDescent="0.25">
      <c r="A20" s="58"/>
      <c r="B20" s="58"/>
      <c r="C20" s="56"/>
      <c r="D20" s="1" t="s">
        <v>24</v>
      </c>
      <c r="E20" s="6">
        <v>0</v>
      </c>
      <c r="F20" s="6">
        <v>0</v>
      </c>
      <c r="G20" s="6">
        <v>7000</v>
      </c>
      <c r="H20" s="6">
        <v>7000</v>
      </c>
      <c r="I20" s="6">
        <v>700</v>
      </c>
      <c r="J20" s="6">
        <v>600</v>
      </c>
      <c r="K20" s="71">
        <v>4500</v>
      </c>
      <c r="L20" s="72"/>
      <c r="M20" s="15">
        <v>650</v>
      </c>
      <c r="N20" s="6">
        <v>6167</v>
      </c>
      <c r="O20" s="43"/>
      <c r="P20" s="43"/>
      <c r="Q20" s="43"/>
      <c r="R20" s="6">
        <v>1150</v>
      </c>
      <c r="U20" s="62"/>
    </row>
    <row r="21" spans="1:21" x14ac:dyDescent="0.25">
      <c r="A21" s="58"/>
      <c r="B21" s="58"/>
      <c r="C21" s="57"/>
      <c r="D21" s="1" t="s">
        <v>20</v>
      </c>
      <c r="E21" s="7">
        <v>0</v>
      </c>
      <c r="F21" s="7">
        <v>0</v>
      </c>
      <c r="G21" s="6" t="s">
        <v>4</v>
      </c>
      <c r="H21" s="6" t="s">
        <v>4</v>
      </c>
      <c r="I21" s="6" t="s">
        <v>4</v>
      </c>
      <c r="J21" s="6" t="s">
        <v>4</v>
      </c>
      <c r="K21" s="71" t="s">
        <v>4</v>
      </c>
      <c r="L21" s="72"/>
      <c r="M21" s="16">
        <v>48750</v>
      </c>
      <c r="N21" s="7">
        <v>43169</v>
      </c>
      <c r="O21" s="44"/>
      <c r="P21" s="44"/>
      <c r="Q21" s="44"/>
      <c r="R21" s="6" t="s">
        <v>4</v>
      </c>
      <c r="U21" s="62"/>
    </row>
    <row r="22" spans="1:21" x14ac:dyDescent="0.25">
      <c r="A22" s="58" t="s">
        <v>18</v>
      </c>
      <c r="B22" s="58">
        <v>2021</v>
      </c>
      <c r="C22" s="55">
        <v>1</v>
      </c>
      <c r="D22" s="1" t="s">
        <v>19</v>
      </c>
      <c r="E22" s="7">
        <v>0</v>
      </c>
      <c r="F22" s="7">
        <v>0</v>
      </c>
      <c r="G22" s="6" t="s">
        <v>4</v>
      </c>
      <c r="H22" s="6" t="s">
        <v>4</v>
      </c>
      <c r="I22" s="6" t="s">
        <v>4</v>
      </c>
      <c r="J22" s="6" t="s">
        <v>4</v>
      </c>
      <c r="K22" s="71" t="s">
        <v>4</v>
      </c>
      <c r="L22" s="72"/>
      <c r="M22" s="15">
        <v>60</v>
      </c>
      <c r="N22" s="6">
        <v>10</v>
      </c>
      <c r="O22" s="42" t="s">
        <v>4</v>
      </c>
      <c r="P22" s="42" t="s">
        <v>4</v>
      </c>
      <c r="Q22" s="42">
        <v>1</v>
      </c>
      <c r="R22" s="6" t="s">
        <v>4</v>
      </c>
      <c r="U22" s="62"/>
    </row>
    <row r="23" spans="1:21" x14ac:dyDescent="0.25">
      <c r="A23" s="58"/>
      <c r="B23" s="58"/>
      <c r="C23" s="56"/>
      <c r="D23" s="1" t="s">
        <v>24</v>
      </c>
      <c r="E23" s="6">
        <v>0</v>
      </c>
      <c r="F23" s="6">
        <v>0</v>
      </c>
      <c r="G23" s="6">
        <v>7000</v>
      </c>
      <c r="H23" s="6">
        <v>7000</v>
      </c>
      <c r="I23" s="6">
        <v>350</v>
      </c>
      <c r="J23" s="6">
        <v>700</v>
      </c>
      <c r="K23" s="71">
        <v>3500</v>
      </c>
      <c r="L23" s="72"/>
      <c r="M23" s="15">
        <v>525</v>
      </c>
      <c r="N23" s="6">
        <v>5833</v>
      </c>
      <c r="O23" s="43"/>
      <c r="P23" s="43"/>
      <c r="Q23" s="43"/>
      <c r="R23" s="6">
        <v>900</v>
      </c>
      <c r="S23">
        <f>((N25-N22)/N22)/((N26-N23)/N23)</f>
        <v>-0.70024009603841542</v>
      </c>
      <c r="U23" s="62"/>
    </row>
    <row r="24" spans="1:21" x14ac:dyDescent="0.25">
      <c r="A24" s="58"/>
      <c r="B24" s="58"/>
      <c r="C24" s="57"/>
      <c r="D24" s="1" t="s">
        <v>20</v>
      </c>
      <c r="E24" s="7">
        <v>0</v>
      </c>
      <c r="F24" s="7">
        <v>0</v>
      </c>
      <c r="G24" s="6" t="s">
        <v>4</v>
      </c>
      <c r="H24" s="6" t="s">
        <v>4</v>
      </c>
      <c r="I24" s="6" t="s">
        <v>4</v>
      </c>
      <c r="J24" s="6" t="s">
        <v>4</v>
      </c>
      <c r="K24" s="71" t="s">
        <v>4</v>
      </c>
      <c r="L24" s="72"/>
      <c r="M24" s="16">
        <v>31500</v>
      </c>
      <c r="N24" s="3">
        <v>58330</v>
      </c>
      <c r="O24" s="43"/>
      <c r="P24" s="43"/>
      <c r="Q24" s="43"/>
      <c r="R24" s="6" t="s">
        <v>4</v>
      </c>
      <c r="U24" s="62"/>
    </row>
    <row r="25" spans="1:21" x14ac:dyDescent="0.25">
      <c r="A25" s="58"/>
      <c r="B25" s="58">
        <v>2022</v>
      </c>
      <c r="C25" s="55">
        <v>1</v>
      </c>
      <c r="D25" s="1" t="s">
        <v>19</v>
      </c>
      <c r="E25" s="7">
        <v>0</v>
      </c>
      <c r="F25" s="7">
        <v>0</v>
      </c>
      <c r="G25" s="6" t="s">
        <v>4</v>
      </c>
      <c r="H25" s="6" t="s">
        <v>4</v>
      </c>
      <c r="I25" s="6" t="s">
        <v>4</v>
      </c>
      <c r="J25" s="6" t="s">
        <v>4</v>
      </c>
      <c r="K25" s="71" t="s">
        <v>4</v>
      </c>
      <c r="L25" s="72"/>
      <c r="M25" s="15">
        <v>55</v>
      </c>
      <c r="N25" s="6">
        <v>9</v>
      </c>
      <c r="O25" s="43"/>
      <c r="P25" s="43"/>
      <c r="Q25" s="43"/>
      <c r="R25" s="6" t="s">
        <v>4</v>
      </c>
      <c r="U25" s="62"/>
    </row>
    <row r="26" spans="1:21" x14ac:dyDescent="0.25">
      <c r="A26" s="58"/>
      <c r="B26" s="58"/>
      <c r="C26" s="56"/>
      <c r="D26" s="1" t="s">
        <v>24</v>
      </c>
      <c r="E26" s="6">
        <v>0</v>
      </c>
      <c r="F26" s="6">
        <v>0</v>
      </c>
      <c r="G26" s="6">
        <v>7500</v>
      </c>
      <c r="H26" s="6">
        <v>7500</v>
      </c>
      <c r="I26" s="6">
        <v>500</v>
      </c>
      <c r="J26" s="6">
        <v>800</v>
      </c>
      <c r="K26" s="71">
        <v>5000</v>
      </c>
      <c r="L26" s="72"/>
      <c r="M26" s="15">
        <v>650</v>
      </c>
      <c r="N26" s="6">
        <v>6666</v>
      </c>
      <c r="O26" s="43"/>
      <c r="P26" s="43"/>
      <c r="Q26" s="43"/>
      <c r="R26" s="6">
        <v>1100</v>
      </c>
      <c r="U26" s="62"/>
    </row>
    <row r="27" spans="1:21" x14ac:dyDescent="0.25">
      <c r="A27" s="58"/>
      <c r="B27" s="58"/>
      <c r="C27" s="57"/>
      <c r="D27" s="1" t="s">
        <v>20</v>
      </c>
      <c r="E27" s="7">
        <v>0</v>
      </c>
      <c r="F27" s="7">
        <v>0</v>
      </c>
      <c r="G27" s="6" t="s">
        <v>4</v>
      </c>
      <c r="H27" s="6" t="s">
        <v>4</v>
      </c>
      <c r="I27" s="6" t="s">
        <v>4</v>
      </c>
      <c r="J27" s="6" t="s">
        <v>4</v>
      </c>
      <c r="K27" s="71" t="s">
        <v>4</v>
      </c>
      <c r="L27" s="72"/>
      <c r="M27" s="16">
        <v>35750</v>
      </c>
      <c r="N27" s="3">
        <v>59994</v>
      </c>
      <c r="O27" s="44"/>
      <c r="P27" s="44"/>
      <c r="Q27" s="44"/>
      <c r="R27" s="7" t="s">
        <v>4</v>
      </c>
      <c r="U27" s="62"/>
    </row>
    <row r="28" spans="1:21" s="13" customFormat="1" x14ac:dyDescent="0.25">
      <c r="A28" s="85" t="s">
        <v>21</v>
      </c>
      <c r="B28" s="85">
        <v>2021</v>
      </c>
      <c r="C28" s="86">
        <v>1</v>
      </c>
      <c r="D28" s="1" t="s">
        <v>19</v>
      </c>
      <c r="E28" s="3">
        <v>0</v>
      </c>
      <c r="F28" s="3">
        <v>0</v>
      </c>
      <c r="G28" s="3">
        <v>0</v>
      </c>
      <c r="H28" s="7" t="s">
        <v>4</v>
      </c>
      <c r="I28" s="12">
        <v>0</v>
      </c>
      <c r="J28" s="12" t="s">
        <v>4</v>
      </c>
      <c r="K28" s="89" t="s">
        <v>4</v>
      </c>
      <c r="L28" s="90"/>
      <c r="M28" s="22">
        <v>25</v>
      </c>
      <c r="N28" s="6">
        <v>10</v>
      </c>
      <c r="O28" s="42" t="s">
        <v>4</v>
      </c>
      <c r="P28" s="42" t="s">
        <v>4</v>
      </c>
      <c r="Q28" s="42">
        <v>2</v>
      </c>
      <c r="R28" s="14" t="s">
        <v>4</v>
      </c>
      <c r="U28" s="62"/>
    </row>
    <row r="29" spans="1:21" s="13" customFormat="1" x14ac:dyDescent="0.25">
      <c r="A29" s="85"/>
      <c r="B29" s="85"/>
      <c r="C29" s="87"/>
      <c r="D29" s="1" t="s">
        <v>24</v>
      </c>
      <c r="E29" s="3">
        <v>0</v>
      </c>
      <c r="F29" s="3">
        <v>0</v>
      </c>
      <c r="G29" s="3">
        <v>0</v>
      </c>
      <c r="H29" s="7">
        <v>5000</v>
      </c>
      <c r="I29" s="12">
        <v>0</v>
      </c>
      <c r="J29" s="12">
        <v>400</v>
      </c>
      <c r="K29" s="71">
        <v>4000</v>
      </c>
      <c r="L29" s="72"/>
      <c r="M29" s="21">
        <v>400</v>
      </c>
      <c r="N29" s="6">
        <v>4500</v>
      </c>
      <c r="O29" s="43"/>
      <c r="P29" s="43"/>
      <c r="Q29" s="43"/>
      <c r="R29" s="14">
        <v>800</v>
      </c>
      <c r="S29" s="26">
        <f>((N31-N28)/N28)/((N32-N29)/N29)</f>
        <v>-0.72</v>
      </c>
      <c r="U29" s="62"/>
    </row>
    <row r="30" spans="1:21" s="13" customFormat="1" x14ac:dyDescent="0.25">
      <c r="A30" s="85"/>
      <c r="B30" s="85"/>
      <c r="C30" s="88"/>
      <c r="D30" s="1" t="s">
        <v>20</v>
      </c>
      <c r="E30" s="3">
        <v>0</v>
      </c>
      <c r="F30" s="3">
        <v>0</v>
      </c>
      <c r="G30" s="3">
        <v>0</v>
      </c>
      <c r="H30" s="7" t="s">
        <v>4</v>
      </c>
      <c r="I30" s="12">
        <v>0</v>
      </c>
      <c r="J30" s="12" t="s">
        <v>4</v>
      </c>
      <c r="K30" s="89" t="s">
        <v>4</v>
      </c>
      <c r="L30" s="90"/>
      <c r="M30" s="25">
        <v>10000</v>
      </c>
      <c r="N30" s="3">
        <v>45000</v>
      </c>
      <c r="O30" s="43"/>
      <c r="P30" s="43"/>
      <c r="Q30" s="43"/>
      <c r="R30" s="14" t="s">
        <v>4</v>
      </c>
      <c r="U30" s="62"/>
    </row>
    <row r="31" spans="1:21" s="13" customFormat="1" x14ac:dyDescent="0.25">
      <c r="A31" s="85"/>
      <c r="B31" s="85">
        <v>2022</v>
      </c>
      <c r="C31" s="86">
        <v>1</v>
      </c>
      <c r="D31" s="1" t="s">
        <v>19</v>
      </c>
      <c r="E31" s="3">
        <v>0</v>
      </c>
      <c r="F31" s="3">
        <v>0</v>
      </c>
      <c r="G31" s="3">
        <v>0</v>
      </c>
      <c r="H31" s="7" t="s">
        <v>4</v>
      </c>
      <c r="I31" s="12">
        <v>0</v>
      </c>
      <c r="J31" s="12" t="s">
        <v>4</v>
      </c>
      <c r="K31" s="89" t="s">
        <v>4</v>
      </c>
      <c r="L31" s="90"/>
      <c r="M31" s="22">
        <v>25</v>
      </c>
      <c r="N31" s="6">
        <v>8</v>
      </c>
      <c r="O31" s="43"/>
      <c r="P31" s="43"/>
      <c r="Q31" s="43"/>
      <c r="R31" s="14" t="s">
        <v>4</v>
      </c>
      <c r="U31" s="62"/>
    </row>
    <row r="32" spans="1:21" s="13" customFormat="1" x14ac:dyDescent="0.25">
      <c r="A32" s="85"/>
      <c r="B32" s="85"/>
      <c r="C32" s="87"/>
      <c r="D32" s="1" t="s">
        <v>24</v>
      </c>
      <c r="E32" s="3">
        <v>0</v>
      </c>
      <c r="F32" s="3">
        <v>0</v>
      </c>
      <c r="G32" s="3">
        <v>0</v>
      </c>
      <c r="H32" s="7">
        <v>7000</v>
      </c>
      <c r="I32" s="12">
        <v>0</v>
      </c>
      <c r="J32" s="12">
        <v>500</v>
      </c>
      <c r="K32" s="71">
        <v>4500</v>
      </c>
      <c r="L32" s="72"/>
      <c r="M32" s="21">
        <v>500</v>
      </c>
      <c r="N32" s="6">
        <v>5750</v>
      </c>
      <c r="O32" s="43"/>
      <c r="P32" s="43"/>
      <c r="Q32" s="43"/>
      <c r="R32" s="14">
        <v>1050</v>
      </c>
      <c r="U32" s="62"/>
    </row>
    <row r="33" spans="1:21" s="13" customFormat="1" x14ac:dyDescent="0.25">
      <c r="A33" s="85"/>
      <c r="B33" s="85"/>
      <c r="C33" s="88"/>
      <c r="D33" s="1" t="s">
        <v>20</v>
      </c>
      <c r="E33" s="3">
        <v>0</v>
      </c>
      <c r="F33" s="3">
        <v>0</v>
      </c>
      <c r="G33" s="3">
        <v>0</v>
      </c>
      <c r="H33" s="7" t="s">
        <v>4</v>
      </c>
      <c r="I33" s="12">
        <v>0</v>
      </c>
      <c r="J33" s="12" t="s">
        <v>4</v>
      </c>
      <c r="K33" s="89" t="s">
        <v>4</v>
      </c>
      <c r="L33" s="90"/>
      <c r="M33" s="25">
        <v>12500</v>
      </c>
      <c r="N33" s="3">
        <v>46000</v>
      </c>
      <c r="O33" s="44"/>
      <c r="P33" s="44"/>
      <c r="Q33" s="44"/>
      <c r="R33" s="14" t="s">
        <v>4</v>
      </c>
      <c r="U33" s="62"/>
    </row>
    <row r="34" spans="1:21" x14ac:dyDescent="0.25">
      <c r="A34" s="58" t="s">
        <v>22</v>
      </c>
      <c r="B34" s="58">
        <v>2021</v>
      </c>
      <c r="C34" s="86">
        <v>1</v>
      </c>
      <c r="D34" s="1" t="s">
        <v>19</v>
      </c>
      <c r="E34" s="3">
        <v>0</v>
      </c>
      <c r="F34" s="3">
        <v>0</v>
      </c>
      <c r="G34" s="7" t="s">
        <v>4</v>
      </c>
      <c r="H34" s="7" t="s">
        <v>4</v>
      </c>
      <c r="I34" s="12">
        <v>0</v>
      </c>
      <c r="J34" s="12" t="s">
        <v>4</v>
      </c>
      <c r="K34" s="89" t="s">
        <v>4</v>
      </c>
      <c r="L34" s="90"/>
      <c r="M34" s="17">
        <v>50</v>
      </c>
      <c r="N34" s="6">
        <v>12.5</v>
      </c>
      <c r="O34" s="42" t="s">
        <v>4</v>
      </c>
      <c r="P34" s="42">
        <v>0</v>
      </c>
      <c r="Q34" s="42" t="s">
        <v>4</v>
      </c>
      <c r="R34" s="14" t="s">
        <v>4</v>
      </c>
      <c r="U34" s="62"/>
    </row>
    <row r="35" spans="1:21" x14ac:dyDescent="0.25">
      <c r="A35" s="58"/>
      <c r="B35" s="58"/>
      <c r="C35" s="87"/>
      <c r="D35" s="1" t="s">
        <v>24</v>
      </c>
      <c r="E35" s="3">
        <v>0</v>
      </c>
      <c r="F35" s="3">
        <v>0</v>
      </c>
      <c r="G35" s="3">
        <v>7000</v>
      </c>
      <c r="H35" s="7">
        <v>7000</v>
      </c>
      <c r="I35" s="12">
        <v>0</v>
      </c>
      <c r="J35" s="12">
        <v>800</v>
      </c>
      <c r="K35" s="89">
        <v>3500</v>
      </c>
      <c r="L35" s="90"/>
      <c r="M35" s="15">
        <v>800</v>
      </c>
      <c r="N35" s="6">
        <v>5833</v>
      </c>
      <c r="O35" s="43"/>
      <c r="P35" s="43"/>
      <c r="Q35" s="43"/>
      <c r="R35" s="14">
        <v>850</v>
      </c>
      <c r="S35">
        <f>((N37-N34)/N34)/((N38-N35)/N35)</f>
        <v>0</v>
      </c>
      <c r="U35" s="62"/>
    </row>
    <row r="36" spans="1:21" x14ac:dyDescent="0.25">
      <c r="A36" s="58"/>
      <c r="B36" s="58"/>
      <c r="C36" s="88"/>
      <c r="D36" s="1" t="s">
        <v>20</v>
      </c>
      <c r="E36" s="3">
        <v>0</v>
      </c>
      <c r="F36" s="3">
        <v>0</v>
      </c>
      <c r="G36" s="7" t="s">
        <v>4</v>
      </c>
      <c r="H36" s="7" t="s">
        <v>4</v>
      </c>
      <c r="I36" s="12">
        <v>0</v>
      </c>
      <c r="J36" s="12" t="s">
        <v>4</v>
      </c>
      <c r="K36" s="89" t="s">
        <v>4</v>
      </c>
      <c r="L36" s="90"/>
      <c r="M36" s="25">
        <v>40000</v>
      </c>
      <c r="N36" s="3">
        <v>72912</v>
      </c>
      <c r="O36" s="43"/>
      <c r="P36" s="43"/>
      <c r="Q36" s="43"/>
      <c r="R36" s="14" t="s">
        <v>4</v>
      </c>
      <c r="U36" s="62"/>
    </row>
    <row r="37" spans="1:21" x14ac:dyDescent="0.25">
      <c r="A37" s="58"/>
      <c r="B37" s="58">
        <v>2022</v>
      </c>
      <c r="C37" s="86">
        <v>1</v>
      </c>
      <c r="D37" s="1" t="s">
        <v>19</v>
      </c>
      <c r="E37" s="3">
        <v>0</v>
      </c>
      <c r="F37" s="3">
        <v>0</v>
      </c>
      <c r="G37" s="7" t="s">
        <v>4</v>
      </c>
      <c r="H37" s="7" t="s">
        <v>4</v>
      </c>
      <c r="I37" s="12">
        <v>0</v>
      </c>
      <c r="J37" s="12" t="s">
        <v>4</v>
      </c>
      <c r="K37" s="89" t="s">
        <v>4</v>
      </c>
      <c r="L37" s="90"/>
      <c r="M37" s="17">
        <v>50</v>
      </c>
      <c r="N37" s="6">
        <v>12.5</v>
      </c>
      <c r="O37" s="43"/>
      <c r="P37" s="43"/>
      <c r="Q37" s="43"/>
      <c r="R37" s="14" t="s">
        <v>4</v>
      </c>
      <c r="U37" s="62"/>
    </row>
    <row r="38" spans="1:21" x14ac:dyDescent="0.25">
      <c r="A38" s="58"/>
      <c r="B38" s="58"/>
      <c r="C38" s="87"/>
      <c r="D38" s="1" t="s">
        <v>24</v>
      </c>
      <c r="E38" s="3">
        <v>0</v>
      </c>
      <c r="F38" s="3">
        <v>0</v>
      </c>
      <c r="G38" s="3">
        <v>7000</v>
      </c>
      <c r="H38" s="7">
        <v>8000</v>
      </c>
      <c r="I38" s="12">
        <v>0</v>
      </c>
      <c r="J38" s="12">
        <v>1000</v>
      </c>
      <c r="K38" s="89">
        <v>4500</v>
      </c>
      <c r="L38" s="90"/>
      <c r="M38" s="15">
        <v>1000</v>
      </c>
      <c r="N38" s="6">
        <v>6500</v>
      </c>
      <c r="O38" s="43"/>
      <c r="P38" s="43"/>
      <c r="Q38" s="43"/>
      <c r="R38" s="14">
        <v>1050</v>
      </c>
      <c r="U38" s="62"/>
    </row>
    <row r="39" spans="1:21" x14ac:dyDescent="0.25">
      <c r="A39" s="55"/>
      <c r="B39" s="55"/>
      <c r="C39" s="87"/>
      <c r="D39" s="1" t="s">
        <v>20</v>
      </c>
      <c r="E39" s="29">
        <v>0</v>
      </c>
      <c r="F39" s="29">
        <v>0</v>
      </c>
      <c r="G39" s="30" t="s">
        <v>4</v>
      </c>
      <c r="H39" s="30" t="s">
        <v>4</v>
      </c>
      <c r="I39" s="31">
        <v>0</v>
      </c>
      <c r="J39" s="30" t="s">
        <v>4</v>
      </c>
      <c r="K39" s="91" t="s">
        <v>4</v>
      </c>
      <c r="L39" s="92"/>
      <c r="M39" s="32">
        <v>50000</v>
      </c>
      <c r="N39" s="29">
        <v>81250</v>
      </c>
      <c r="O39" s="43"/>
      <c r="P39" s="43"/>
      <c r="Q39" s="43"/>
      <c r="R39" s="33" t="s">
        <v>4</v>
      </c>
      <c r="U39" s="63"/>
    </row>
    <row r="40" spans="1:21" x14ac:dyDescent="0.25">
      <c r="A40" s="5" t="s">
        <v>23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f>(S11+S29+S23)/6</f>
        <v>-0.34568104164742824</v>
      </c>
    </row>
  </sheetData>
  <mergeCells count="97">
    <mergeCell ref="U2:U3"/>
    <mergeCell ref="U4:U39"/>
    <mergeCell ref="P28:P33"/>
    <mergeCell ref="K39:L39"/>
    <mergeCell ref="O34:O39"/>
    <mergeCell ref="P34:P39"/>
    <mergeCell ref="Q28:Q33"/>
    <mergeCell ref="Q34:Q39"/>
    <mergeCell ref="K28:L28"/>
    <mergeCell ref="K29:L29"/>
    <mergeCell ref="K30:L30"/>
    <mergeCell ref="K31:L31"/>
    <mergeCell ref="K32:L32"/>
    <mergeCell ref="K33:L33"/>
    <mergeCell ref="O28:O33"/>
    <mergeCell ref="K21:L21"/>
    <mergeCell ref="A34:A39"/>
    <mergeCell ref="B34:B36"/>
    <mergeCell ref="C34:C36"/>
    <mergeCell ref="K34:L34"/>
    <mergeCell ref="K35:L35"/>
    <mergeCell ref="K36:L36"/>
    <mergeCell ref="B37:B39"/>
    <mergeCell ref="C37:C39"/>
    <mergeCell ref="K37:L37"/>
    <mergeCell ref="K38:L38"/>
    <mergeCell ref="A28:A33"/>
    <mergeCell ref="B28:B30"/>
    <mergeCell ref="C28:C30"/>
    <mergeCell ref="B31:B33"/>
    <mergeCell ref="C31:C33"/>
    <mergeCell ref="A22:A27"/>
    <mergeCell ref="B22:B24"/>
    <mergeCell ref="C22:C24"/>
    <mergeCell ref="K22:L22"/>
    <mergeCell ref="K23:L23"/>
    <mergeCell ref="K24:L24"/>
    <mergeCell ref="B25:B27"/>
    <mergeCell ref="C25:C27"/>
    <mergeCell ref="K25:L25"/>
    <mergeCell ref="K26:L26"/>
    <mergeCell ref="K27:L27"/>
    <mergeCell ref="O22:O27"/>
    <mergeCell ref="P22:P27"/>
    <mergeCell ref="Q22:Q27"/>
    <mergeCell ref="K17:L17"/>
    <mergeCell ref="K18:L18"/>
    <mergeCell ref="O16:O21"/>
    <mergeCell ref="P16:P21"/>
    <mergeCell ref="Q16:Q21"/>
    <mergeCell ref="A16:A21"/>
    <mergeCell ref="B16:B18"/>
    <mergeCell ref="C16:C18"/>
    <mergeCell ref="K16:L16"/>
    <mergeCell ref="A10:A15"/>
    <mergeCell ref="B10:B12"/>
    <mergeCell ref="C10:C12"/>
    <mergeCell ref="K10:L10"/>
    <mergeCell ref="K11:L11"/>
    <mergeCell ref="K12:L12"/>
    <mergeCell ref="B13:B15"/>
    <mergeCell ref="C13:C15"/>
    <mergeCell ref="B19:B21"/>
    <mergeCell ref="C19:C21"/>
    <mergeCell ref="K19:L19"/>
    <mergeCell ref="K20:L20"/>
    <mergeCell ref="K13:L13"/>
    <mergeCell ref="K14:L14"/>
    <mergeCell ref="K15:L15"/>
    <mergeCell ref="O10:O15"/>
    <mergeCell ref="P10:P15"/>
    <mergeCell ref="Q10:Q15"/>
    <mergeCell ref="R2:R3"/>
    <mergeCell ref="A4:A9"/>
    <mergeCell ref="B4:B6"/>
    <mergeCell ref="C4:C6"/>
    <mergeCell ref="K4:L4"/>
    <mergeCell ref="K5:L5"/>
    <mergeCell ref="K6:L6"/>
    <mergeCell ref="B7:B9"/>
    <mergeCell ref="C7:C9"/>
    <mergeCell ref="K7:L7"/>
    <mergeCell ref="K8:L8"/>
    <mergeCell ref="K9:L9"/>
    <mergeCell ref="O2:Q2"/>
    <mergeCell ref="O4:O9"/>
    <mergeCell ref="P4:P9"/>
    <mergeCell ref="Q4:Q9"/>
    <mergeCell ref="K3:L3"/>
    <mergeCell ref="A2:A3"/>
    <mergeCell ref="B2:B3"/>
    <mergeCell ref="C2:C3"/>
    <mergeCell ref="D2:D3"/>
    <mergeCell ref="I3:J3"/>
    <mergeCell ref="E2:L2"/>
    <mergeCell ref="E3:H3"/>
    <mergeCell ref="M2:N2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8"/>
  <sheetViews>
    <sheetView tabSelected="1" workbookViewId="0">
      <selection activeCell="C3" sqref="C3"/>
    </sheetView>
  </sheetViews>
  <sheetFormatPr baseColWidth="10" defaultRowHeight="15" x14ac:dyDescent="0.25"/>
  <cols>
    <col min="1" max="1" width="17.85546875" customWidth="1"/>
  </cols>
  <sheetData>
    <row r="2" spans="1:6" ht="30" x14ac:dyDescent="0.25">
      <c r="A2" s="37" t="s">
        <v>9</v>
      </c>
      <c r="B2" s="37" t="s">
        <v>49</v>
      </c>
      <c r="C2" s="41" t="s">
        <v>50</v>
      </c>
    </row>
    <row r="3" spans="1:6" x14ac:dyDescent="0.25">
      <c r="A3" s="34">
        <v>30</v>
      </c>
      <c r="B3" s="34">
        <f>SUM(cacao!U40,Tomato!O46,Maize!Q58,Rice!Q52)/4</f>
        <v>-0.33005536082780584</v>
      </c>
      <c r="C3" s="93">
        <f>_xlfn.STDEV.S(B7:E14)</f>
        <v>0.64889365672831112</v>
      </c>
      <c r="E3">
        <f>B3+1.96*C3</f>
        <v>0.94177620635968395</v>
      </c>
      <c r="F3">
        <f>B3-1.96*C3</f>
        <v>-1.6018869280152956</v>
      </c>
    </row>
    <row r="6" spans="1:6" x14ac:dyDescent="0.25">
      <c r="B6" t="s">
        <v>47</v>
      </c>
      <c r="C6" t="s">
        <v>48</v>
      </c>
      <c r="D6" t="s">
        <v>51</v>
      </c>
      <c r="E6" t="s">
        <v>52</v>
      </c>
    </row>
    <row r="7" spans="1:6" x14ac:dyDescent="0.25">
      <c r="A7" t="s">
        <v>15</v>
      </c>
      <c r="B7">
        <v>0</v>
      </c>
      <c r="C7">
        <v>0</v>
      </c>
      <c r="D7">
        <v>0</v>
      </c>
      <c r="E7">
        <v>0</v>
      </c>
    </row>
    <row r="8" spans="1:6" x14ac:dyDescent="0.25">
      <c r="A8" t="s">
        <v>16</v>
      </c>
      <c r="B8">
        <v>0</v>
      </c>
      <c r="C8">
        <v>-0.95238095238095233</v>
      </c>
      <c r="D8">
        <v>0</v>
      </c>
      <c r="E8">
        <v>-0.65384615384615385</v>
      </c>
    </row>
    <row r="9" spans="1:6" x14ac:dyDescent="0.25">
      <c r="A9" t="s">
        <v>17</v>
      </c>
      <c r="B9">
        <v>-1.9984996249062266</v>
      </c>
      <c r="C9">
        <v>0</v>
      </c>
      <c r="D9">
        <v>0</v>
      </c>
      <c r="E9">
        <v>0</v>
      </c>
    </row>
    <row r="10" spans="1:6" x14ac:dyDescent="0.25">
      <c r="A10" t="s">
        <v>18</v>
      </c>
      <c r="B10">
        <v>0</v>
      </c>
      <c r="C10">
        <v>-1.4003954522985662</v>
      </c>
      <c r="D10">
        <v>0</v>
      </c>
      <c r="E10">
        <v>-0.70024009603841542</v>
      </c>
    </row>
    <row r="11" spans="1:6" x14ac:dyDescent="0.25">
      <c r="A11" t="s">
        <v>21</v>
      </c>
      <c r="B11">
        <v>-2.5333333333333337</v>
      </c>
      <c r="C11">
        <v>0</v>
      </c>
      <c r="D11">
        <v>0</v>
      </c>
      <c r="E11">
        <v>-0.72</v>
      </c>
    </row>
    <row r="12" spans="1:6" x14ac:dyDescent="0.25">
      <c r="A12" t="s">
        <v>22</v>
      </c>
      <c r="B12">
        <v>-0.27777777777777779</v>
      </c>
      <c r="C12">
        <v>-0.54166666666666663</v>
      </c>
      <c r="D12">
        <v>0</v>
      </c>
      <c r="E12">
        <v>0</v>
      </c>
    </row>
    <row r="13" spans="1:6" x14ac:dyDescent="0.25">
      <c r="A13" t="s">
        <v>28</v>
      </c>
      <c r="B13">
        <v>0</v>
      </c>
      <c r="C13">
        <v>0</v>
      </c>
      <c r="D13">
        <v>0</v>
      </c>
    </row>
    <row r="14" spans="1:6" x14ac:dyDescent="0.25">
      <c r="A14" t="s">
        <v>37</v>
      </c>
      <c r="B14">
        <v>0</v>
      </c>
      <c r="C14">
        <v>0</v>
      </c>
    </row>
    <row r="15" spans="1:6" x14ac:dyDescent="0.25">
      <c r="A15" t="s">
        <v>38</v>
      </c>
      <c r="C15">
        <v>-0.46560846560846553</v>
      </c>
    </row>
    <row r="17" spans="1:5" x14ac:dyDescent="0.25">
      <c r="A17" t="s">
        <v>53</v>
      </c>
      <c r="B17">
        <f>SUM(B7:B14)/8</f>
        <v>-0.60120134200216724</v>
      </c>
      <c r="C17">
        <f>SUM(C7:C15)/9</f>
        <v>-0.37333905966162789</v>
      </c>
      <c r="D17">
        <f>SUM(D7:D13)/8</f>
        <v>0</v>
      </c>
      <c r="E17">
        <f>SUM(E7:E13)/6</f>
        <v>-0.34568104164742824</v>
      </c>
    </row>
    <row r="18" spans="1:5" x14ac:dyDescent="0.25">
      <c r="A18" t="s">
        <v>50</v>
      </c>
      <c r="B18">
        <f>_xlfn.STDEV.S(B7:B15)</f>
        <v>1.0417975258008638</v>
      </c>
      <c r="C18">
        <f t="shared" ref="C18:E18" si="0">_xlfn.STDEV.S(C7:C15)</f>
        <v>0.51525387444920612</v>
      </c>
      <c r="D18">
        <f t="shared" si="0"/>
        <v>0</v>
      </c>
      <c r="E18">
        <f t="shared" si="0"/>
        <v>0.37928318962816987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Rice</vt:lpstr>
      <vt:lpstr>Maize</vt:lpstr>
      <vt:lpstr>Tomato</vt:lpstr>
      <vt:lpstr>cacao</vt:lpstr>
      <vt:lpstr>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2024-04-24T16:50:18Z</dcterms:modified>
</cp:coreProperties>
</file>