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K6885\Desktop\request weigght3\2025document\OQC\tham khao\"/>
    </mc:Choice>
  </mc:AlternateContent>
  <xr:revisionPtr revIDLastSave="0" documentId="10_ncr:0_{042589B8-1631-4E9D-8658-FBE0DA962970}" xr6:coauthVersionLast="36" xr6:coauthVersionMax="36" xr10:uidLastSave="{00000000-0000-0000-0000-000000000000}"/>
  <bookViews>
    <workbookView xWindow="0" yWindow="0" windowWidth="28800" windowHeight="11805" xr2:uid="{50713C0B-B8BE-44A0-953F-C085209023BE}"/>
  </bookViews>
  <sheets>
    <sheet name="2022" sheetId="1" r:id="rId1"/>
    <sheet name="3.2023" sheetId="2" r:id="rId2"/>
    <sheet name="8.2020" sheetId="3" r:id="rId3"/>
    <sheet name="3.2020" sheetId="4" r:id="rId4"/>
    <sheet name="Sheet5" sheetId="5" r:id="rId5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47" i="4" l="1"/>
  <c r="W48" i="4"/>
  <c r="V46" i="4"/>
  <c r="T46" i="4"/>
  <c r="V45" i="4"/>
  <c r="U45" i="4"/>
  <c r="T45" i="4"/>
  <c r="Y27" i="4"/>
  <c r="U1" i="4"/>
  <c r="U30" i="3"/>
  <c r="T30" i="3"/>
  <c r="U29" i="3"/>
  <c r="T29" i="3"/>
  <c r="U40" i="2"/>
  <c r="T40" i="2"/>
  <c r="U39" i="2"/>
  <c r="T39" i="2"/>
  <c r="S38" i="2"/>
  <c r="R38" i="2"/>
  <c r="Q38" i="2"/>
  <c r="P38" i="2"/>
  <c r="O38" i="2"/>
  <c r="N38" i="2"/>
  <c r="M38" i="2"/>
  <c r="L38" i="2"/>
  <c r="K38" i="2"/>
  <c r="J38" i="2"/>
  <c r="I38" i="2"/>
  <c r="H38" i="2"/>
  <c r="V36" i="2"/>
  <c r="V35" i="2"/>
  <c r="W34" i="2"/>
  <c r="V30" i="2"/>
  <c r="V31" i="2"/>
  <c r="V28" i="2"/>
  <c r="V29" i="2"/>
  <c r="V24" i="2"/>
  <c r="V23" i="2"/>
  <c r="T23" i="2"/>
  <c r="AG16" i="2"/>
  <c r="V11" i="2"/>
  <c r="V6" i="2"/>
  <c r="V7" i="2"/>
  <c r="G2" i="2"/>
  <c r="G1" i="2"/>
  <c r="V40" i="1"/>
  <c r="U40" i="1"/>
  <c r="X39" i="1"/>
  <c r="W39" i="1"/>
  <c r="V39" i="1"/>
  <c r="U39" i="1"/>
  <c r="T38" i="1"/>
  <c r="S38" i="1"/>
  <c r="R38" i="1"/>
  <c r="Q38" i="1"/>
  <c r="P38" i="1"/>
  <c r="O38" i="1"/>
  <c r="N38" i="1"/>
  <c r="M38" i="1"/>
  <c r="L38" i="1"/>
  <c r="K38" i="1"/>
  <c r="J38" i="1"/>
  <c r="I38" i="1"/>
  <c r="Z34" i="1"/>
  <c r="Z28" i="1"/>
  <c r="Z24" i="1"/>
  <c r="H2" i="1"/>
  <c r="H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Teramoto Katsunari (寺本 勝成)</author>
  </authors>
  <commentList>
    <comment ref="P11" authorId="0" shapeId="0" xr:uid="{6B13334C-F7C1-433B-B8CF-A8837AB2C15C}">
      <text>
        <r>
          <rPr>
            <sz val="9"/>
            <color indexed="81"/>
            <rFont val="MS P ゴシック"/>
            <family val="3"/>
            <charset val="128"/>
          </rPr>
          <t>Workflow function</t>
        </r>
      </text>
    </comment>
    <comment ref="Q11" authorId="0" shapeId="0" xr:uid="{FF98D9F2-5518-4BF8-B861-8FBB3B535B5D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invoice function
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tc={80E08C55-FABB-4301-B13F-3BA51BA09138}</author>
    <author>tc={ABFA5C5B-FF82-4E16-9CEE-7069240EBF45}</author>
    <author>tc={BC50A5AC-24B7-4116-9BAA-F3C6C3C19099}</author>
    <author>tc={CF989324-DE3E-46A6-A4B4-1DD7C89FDCA4}</author>
    <author>tc={3870F15A-2132-4876-A51D-EFA6696E98E9}</author>
    <author>tc={375A4ACB-B2B4-4ACA-9F29-CCB2A4694FD2}</author>
    <author>tc={11CB4162-493A-4328-9507-D0EA90CF8014}</author>
  </authors>
  <commentList>
    <comment ref="W6" authorId="0" shapeId="0" xr:uid="{685E8450-5B24-4A1D-9E1C-A9944F3C0ED8}">
      <text>
        <r>
          <rPr>
            <sz val="11"/>
            <color theme="1"/>
            <rFont val="Calibri"/>
            <family val="2"/>
            <charset val="128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Hien</t>
        </r>
      </text>
    </comment>
    <comment ref="X10" authorId="1" shapeId="0" xr:uid="{72D2E315-598C-4FDE-A608-2AE5F57350D6}">
      <text>
        <r>
          <rPr>
            <sz val="11"/>
            <color theme="1"/>
            <rFont val="Calibri"/>
            <family val="2"/>
            <charset val="128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Hien</t>
        </r>
      </text>
    </comment>
    <comment ref="X16" authorId="2" shapeId="0" xr:uid="{4A47D092-1700-41FD-8EC5-FDBC78DD114C}">
      <text>
        <r>
          <rPr>
            <sz val="11"/>
            <color theme="1"/>
            <rFont val="Calibri"/>
            <family val="2"/>
            <charset val="128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Hien</t>
        </r>
      </text>
    </comment>
    <comment ref="X22" authorId="3" shapeId="0" xr:uid="{7C01CBAE-D8D6-42EB-9765-E52B13F7499A}">
      <text>
        <r>
          <rPr>
            <sz val="11"/>
            <color theme="1"/>
            <rFont val="Calibri"/>
            <family val="2"/>
            <charset val="128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Hien</t>
        </r>
      </text>
    </comment>
    <comment ref="X28" authorId="4" shapeId="0" xr:uid="{7E03F3A5-2D99-461A-B910-CC9E1E3791EA}">
      <text>
        <r>
          <rPr>
            <sz val="11"/>
            <color theme="1"/>
            <rFont val="Calibri"/>
            <family val="2"/>
            <charset val="128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Hien</t>
        </r>
      </text>
    </comment>
    <comment ref="D30" authorId="5" shapeId="0" xr:uid="{A920965C-E906-48FB-80FB-CCA5F38202BF}">
      <text>
        <r>
          <rPr>
            <sz val="11"/>
            <color theme="1"/>
            <rFont val="Calibri"/>
            <family val="2"/>
            <charset val="128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Consider cancel. Focus to 11, 12, 15</t>
        </r>
      </text>
    </comment>
    <comment ref="D32" authorId="6" shapeId="0" xr:uid="{B25C9B7E-D617-4771-A7F2-462EB320A8E6}">
      <text>
        <r>
          <rPr>
            <sz val="11"/>
            <color theme="1"/>
            <rFont val="Calibri"/>
            <family val="2"/>
            <charset val="128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Chane to new process, new method, direct input from SAP to ECUS using API. No need verify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Van Hien</author>
  </authors>
  <commentList>
    <comment ref="E11" authorId="0" shapeId="0" xr:uid="{D674F2A2-B87A-4DC4-A45C-7D4CFA865360}">
      <text>
        <r>
          <rPr>
            <b/>
            <sz val="9"/>
            <color indexed="81"/>
            <rFont val="Tahoma"/>
            <family val="2"/>
          </rPr>
          <t>Nguyen Van Hien:</t>
        </r>
        <r>
          <rPr>
            <sz val="9"/>
            <color indexed="81"/>
            <rFont val="Tahoma"/>
            <family val="2"/>
          </rPr>
          <t xml:space="preserve">
Program for FCT verify.
Make standard design with all process circle
Production confirm MEBD quotation 63K
</t>
        </r>
      </text>
    </comment>
    <comment ref="E13" authorId="0" shapeId="0" xr:uid="{75B259DC-5823-4CCE-BEF0-E9E839DD19D4}">
      <text>
        <r>
          <rPr>
            <b/>
            <sz val="9"/>
            <color indexed="81"/>
            <rFont val="Tahoma"/>
            <family val="2"/>
          </rPr>
          <t xml:space="preserve">Nguyen Van Hien
not yet report
</t>
        </r>
      </text>
    </comment>
  </commentList>
</comments>
</file>

<file path=xl/sharedStrings.xml><?xml version="1.0" encoding="utf-8"?>
<sst xmlns="http://schemas.openxmlformats.org/spreadsheetml/2006/main" count="818" uniqueCount="289">
  <si>
    <t>Team</t>
    <phoneticPr fontId="1"/>
  </si>
  <si>
    <t>No</t>
    <phoneticPr fontId="1"/>
  </si>
  <si>
    <t>Section</t>
  </si>
  <si>
    <t>Activity Name</t>
    <phoneticPr fontId="1"/>
  </si>
  <si>
    <t>PIC
ISG</t>
    <phoneticPr fontId="1"/>
  </si>
  <si>
    <t>PIC
Section</t>
    <phoneticPr fontId="1"/>
  </si>
  <si>
    <t>Plan/
Result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</si>
  <si>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</si>
  <si>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</si>
  <si>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</si>
  <si>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</si>
  <si>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</si>
  <si>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</si>
  <si>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</si>
  <si>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</si>
  <si>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</si>
  <si>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</si>
  <si>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</si>
  <si>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</si>
  <si>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CD(K)</t>
  </si>
  <si>
    <t>HC</t>
    <phoneticPr fontId="1"/>
  </si>
  <si>
    <t>Act
CD</t>
  </si>
  <si>
    <t>Act
HC</t>
  </si>
  <si>
    <t>Status</t>
  </si>
  <si>
    <t>Calculate</t>
  </si>
  <si>
    <t>DEV</t>
    <phoneticPr fontId="1"/>
  </si>
  <si>
    <t>PMG</t>
  </si>
  <si>
    <t>PMG Improvement Auto BF and Follow up</t>
  </si>
  <si>
    <t>Minh
Dao</t>
  </si>
  <si>
    <t>Plan</t>
  </si>
  <si>
    <t>Dung</t>
  </si>
  <si>
    <t>Result</t>
  </si>
  <si>
    <t>Finished</t>
  </si>
  <si>
    <t>DEV</t>
  </si>
  <si>
    <t>SMT</t>
  </si>
  <si>
    <t>Tranfer data IoT to SAP</t>
  </si>
  <si>
    <t>Hien</t>
  </si>
  <si>
    <t>no news</t>
    <phoneticPr fontId="1"/>
  </si>
  <si>
    <t>SAP support</t>
    <phoneticPr fontId="1"/>
  </si>
  <si>
    <t>Testing 1 or 2 days</t>
    <phoneticPr fontId="1"/>
  </si>
  <si>
    <t>Test result OK
making go-live schedule</t>
    <phoneticPr fontId="1"/>
  </si>
  <si>
    <t>Tuoc</t>
  </si>
  <si>
    <t>SMT/FE</t>
  </si>
  <si>
    <t>QR Code for PCB of MW</t>
  </si>
  <si>
    <t>Dao</t>
  </si>
  <si>
    <t>Toan</t>
    <phoneticPr fontId="1"/>
  </si>
  <si>
    <t>ACS</t>
  </si>
  <si>
    <t>E–approve issue material in and out</t>
  </si>
  <si>
    <t>Production member test transfer function
next week continue
accounting feedback next week</t>
    <phoneticPr fontId="1"/>
  </si>
  <si>
    <t>test continue
next wed can start</t>
    <phoneticPr fontId="1"/>
  </si>
  <si>
    <t>testing FA member
next week
debit note no add
invoice adding now(Dec complete)
NG parts return to supplier
inovoice use procurement</t>
    <phoneticPr fontId="1"/>
  </si>
  <si>
    <t>wainting answer</t>
    <phoneticPr fontId="1"/>
  </si>
  <si>
    <t>Hoa</t>
  </si>
  <si>
    <t>issue/transfer</t>
    <phoneticPr fontId="1"/>
  </si>
  <si>
    <t>MCS</t>
  </si>
  <si>
    <t>MCS Free location</t>
  </si>
  <si>
    <t>Minh</t>
  </si>
  <si>
    <t xml:space="preserve">testing &amp; making
November finish
MCS test OK
QC requirement QTY/ receive QTY </t>
    <phoneticPr fontId="1"/>
  </si>
  <si>
    <t>continuew</t>
    <phoneticPr fontId="1"/>
  </si>
  <si>
    <t>MCS so so finish
QC basic OK tesiting together</t>
    <phoneticPr fontId="1"/>
  </si>
  <si>
    <t>meeting MCS/QC
next week
go-live schedule
this version complete first</t>
    <phoneticPr fontId="1"/>
  </si>
  <si>
    <t>Nguyen</t>
  </si>
  <si>
    <t>FA</t>
  </si>
  <si>
    <t>Verify Parts in FA automation line</t>
  </si>
  <si>
    <t>New 2</t>
  </si>
  <si>
    <t>closing</t>
    <phoneticPr fontId="1"/>
  </si>
  <si>
    <t>Thuy</t>
  </si>
  <si>
    <t>OQC</t>
  </si>
  <si>
    <t>Link OQC weight check system with Production</t>
  </si>
  <si>
    <t>stop</t>
    <phoneticPr fontId="1"/>
  </si>
  <si>
    <t>Ha</t>
  </si>
  <si>
    <t>SMT/MCS/PUS</t>
  </si>
  <si>
    <t>Communication software: SMT line vs WH to order urgent materials</t>
  </si>
  <si>
    <t>New version of Weight Check for checking more serial number for DECT</t>
  </si>
  <si>
    <t>Dev</t>
  </si>
  <si>
    <t>Phuong</t>
  </si>
  <si>
    <t>Microwave Printing label</t>
  </si>
  <si>
    <t>developing</t>
    <phoneticPr fontId="1"/>
  </si>
  <si>
    <t>testing</t>
    <phoneticPr fontId="1"/>
  </si>
  <si>
    <t>HR</t>
  </si>
  <si>
    <t>TimeSheet Checksheet Email sending</t>
  </si>
  <si>
    <t>Add</t>
  </si>
  <si>
    <t>Sound Business</t>
  </si>
  <si>
    <t>Quyen</t>
  </si>
  <si>
    <t>considering</t>
    <phoneticPr fontId="1"/>
  </si>
  <si>
    <t>label printing
serial outer link to 
SCM function</t>
    <phoneticPr fontId="1"/>
  </si>
  <si>
    <t xml:space="preserve">label testing
QR code 1st version OK
UPS system link </t>
    <phoneticPr fontId="1"/>
  </si>
  <si>
    <t>Tan</t>
  </si>
  <si>
    <t>PUS/QC</t>
  </si>
  <si>
    <t>Market Stock control</t>
  </si>
  <si>
    <t>P.Anh</t>
  </si>
  <si>
    <t>Chinh</t>
  </si>
  <si>
    <t>LOG</t>
  </si>
  <si>
    <t>Tooling control sheet</t>
  </si>
  <si>
    <t>Doing</t>
  </si>
  <si>
    <t>PUS</t>
  </si>
  <si>
    <t>Tool for issue Commercial Invoice return auto</t>
  </si>
  <si>
    <t>Giang</t>
  </si>
  <si>
    <t>Sound Business-Microwave label printing</t>
  </si>
  <si>
    <t>New</t>
  </si>
  <si>
    <t>DP, Sound Business Prevent Double ID &amp; Serial No</t>
  </si>
  <si>
    <t>Follow PE</t>
  </si>
  <si>
    <t>Sound Business Adding Serial Outer Weight Check &amp; Shrink system</t>
  </si>
  <si>
    <t>Sound Business shipping control</t>
  </si>
  <si>
    <t>Cuong</t>
  </si>
  <si>
    <t>COS</t>
  </si>
  <si>
    <t>Auto Material Master</t>
  </si>
  <si>
    <t>Luyen</t>
  </si>
  <si>
    <t>Change to FY22</t>
  </si>
  <si>
    <t>Projector Serial label control(Control by Product Seri)</t>
  </si>
  <si>
    <t>W5.Mar Hien Test</t>
  </si>
  <si>
    <t>Mar - Apr</t>
  </si>
  <si>
    <t>DEV TOTAL(PLAN)</t>
  </si>
  <si>
    <t>DEV TOTAL(RESULT)</t>
  </si>
  <si>
    <t>I will confirm each activity the status</t>
    <phoneticPr fontId="1"/>
  </si>
  <si>
    <t>Plan -&gt; develop -&gt; Test -&gt; Go live</t>
    <phoneticPr fontId="1"/>
  </si>
  <si>
    <t>Team</t>
    <phoneticPr fontId="0"/>
  </si>
  <si>
    <t>No</t>
    <phoneticPr fontId="0"/>
  </si>
  <si>
    <t>Activity Name</t>
    <phoneticPr fontId="0"/>
  </si>
  <si>
    <t>PIC
ISD</t>
  </si>
  <si>
    <t>PIC
Section</t>
    <phoneticPr fontId="0"/>
  </si>
  <si>
    <t>HC</t>
    <phoneticPr fontId="0"/>
  </si>
  <si>
    <t>Hour</t>
  </si>
  <si>
    <t>13/01/2023</t>
  </si>
  <si>
    <t>13/02/2023</t>
  </si>
  <si>
    <t>COS/LOG</t>
  </si>
  <si>
    <t>Tooling Control Sheet</t>
  </si>
  <si>
    <t>Hai</t>
  </si>
  <si>
    <t>Testing, Some revise</t>
  </si>
  <si>
    <t>test so so OK
format not match-&gt; training</t>
    <phoneticPr fontId="0"/>
  </si>
  <si>
    <t>Binh</t>
  </si>
  <si>
    <t>FOSS- Print partcard changing</t>
  </si>
  <si>
    <t>Change from Box by box to model by model</t>
  </si>
  <si>
    <t>testing with PIC</t>
    <phoneticPr fontId="0"/>
  </si>
  <si>
    <t>DP</t>
  </si>
  <si>
    <t>DP Prevent Double ID, MAC ID</t>
  </si>
  <si>
    <t>2 format already fix
start develop</t>
    <phoneticPr fontId="0"/>
  </si>
  <si>
    <t>next week start</t>
    <phoneticPr fontId="0"/>
  </si>
  <si>
    <t>All Depts</t>
  </si>
  <si>
    <t>Debit Note, Creditnote system upgrade</t>
  </si>
  <si>
    <t>Phong</t>
  </si>
  <si>
    <t>All</t>
  </si>
  <si>
    <t>VB6 version now</t>
    <phoneticPr fontId="0"/>
  </si>
  <si>
    <t>Phong san</t>
    <phoneticPr fontId="0"/>
  </si>
  <si>
    <t>PJ-FA</t>
  </si>
  <si>
    <t>Weight Check Projector for India destination</t>
  </si>
  <si>
    <t>Minh
-&gt;Phong</t>
    <phoneticPr fontId="0"/>
  </si>
  <si>
    <t>for special destination</t>
    <phoneticPr fontId="0"/>
  </si>
  <si>
    <t>HRS</t>
  </si>
  <si>
    <t>Elearning System V2 Expand</t>
  </si>
  <si>
    <t>next week make new cource and demo to Iwaura san</t>
    <phoneticPr fontId="0"/>
  </si>
  <si>
    <t>MW-FA</t>
  </si>
  <si>
    <t>Microwave OCS upgrade PLC to PC</t>
    <phoneticPr fontId="0"/>
  </si>
  <si>
    <t>Nhien</t>
  </si>
  <si>
    <t>PE setup almost finish
collecting data program(shipping process already using)</t>
  </si>
  <si>
    <t xml:space="preserve">file format checking
</t>
    <phoneticPr fontId="0"/>
  </si>
  <si>
    <t>Son</t>
  </si>
  <si>
    <t>Projector Traceability Optical Unit</t>
  </si>
  <si>
    <t>minimum version 27 Sep</t>
    <phoneticPr fontId="0"/>
  </si>
  <si>
    <t>6 process Next week golive</t>
    <phoneticPr fontId="0"/>
  </si>
  <si>
    <t>trial</t>
  </si>
  <si>
    <t>Total Visualize System</t>
  </si>
  <si>
    <t>Hien
Phong</t>
  </si>
  <si>
    <t>next week explanation</t>
    <phoneticPr fontId="0"/>
  </si>
  <si>
    <t>preparation new chart
business flow making</t>
    <phoneticPr fontId="0"/>
  </si>
  <si>
    <t>Move to PSDC, together make</t>
  </si>
  <si>
    <t>PSCD make sample 3 page</t>
  </si>
  <si>
    <t>Kaizen collect data already</t>
  </si>
  <si>
    <t>Visualize finished.
Meeting with others dept for next plan</t>
  </si>
  <si>
    <t>collect more from AGM</t>
  </si>
  <si>
    <t>FA/QC</t>
  </si>
  <si>
    <t>Worker Management System
Module: Manpower, Quality, Production(MEBD)</t>
  </si>
  <si>
    <t>Dao
Minh
Phong</t>
    <phoneticPr fontId="0"/>
  </si>
  <si>
    <t>at first apply MEBD</t>
    <phoneticPr fontId="0"/>
  </si>
  <si>
    <t>local discussion
scope need make clear
next week planning</t>
    <phoneticPr fontId="0"/>
  </si>
  <si>
    <t>PV provide adding information next week.
Enf of month demo(Plan)</t>
    <phoneticPr fontId="0"/>
  </si>
  <si>
    <t>Demo manpower, Quality, Prod</t>
  </si>
  <si>
    <t>Combine function &amp; waiting Prod prepair device for trial</t>
  </si>
  <si>
    <t>Inform to MG &amp; GM about schedule golive</t>
  </si>
  <si>
    <t>Prod not yet answer plan</t>
  </si>
  <si>
    <t>Trial on MCW(already)
DP setting</t>
  </si>
  <si>
    <t>Auto transfer to SAP for outside plan</t>
  </si>
  <si>
    <t>Next month start project</t>
    <phoneticPr fontId="0"/>
  </si>
  <si>
    <t>scope finish in this month</t>
    <phoneticPr fontId="0"/>
  </si>
  <si>
    <t>Fix scope and inform change plan</t>
  </si>
  <si>
    <t>Test 1 scheme
Doing other type</t>
  </si>
  <si>
    <t>Doing other type</t>
  </si>
  <si>
    <t>PMD</t>
  </si>
  <si>
    <t>PMD Warehouse management Upgrade</t>
  </si>
  <si>
    <t>Meeting &amp; disscus</t>
  </si>
  <si>
    <t>Programing</t>
  </si>
  <si>
    <t>Delay for PIC resign</t>
  </si>
  <si>
    <t>Printing area FTP configuration</t>
  </si>
  <si>
    <t>DEV/INFRA</t>
    <phoneticPr fontId="0"/>
  </si>
  <si>
    <t>LAN preparation</t>
    <phoneticPr fontId="0"/>
  </si>
  <si>
    <t>LAN OK, Wifi under invest</t>
  </si>
  <si>
    <t>LAN decide, Dung san request Wifi =&gt; must decide this week</t>
  </si>
  <si>
    <t>Confirm Trinh san finished?</t>
  </si>
  <si>
    <t>Trinh, Viet install FTP</t>
  </si>
  <si>
    <t>Configuration service and function use OK.</t>
  </si>
  <si>
    <t>Server and services completed. LAN waitting PMD setting. Plan Feb finished</t>
  </si>
  <si>
    <t>Completed. Dept want to add more. =&gt; denied</t>
  </si>
  <si>
    <t>Auto Print Partcard preparation area</t>
  </si>
  <si>
    <t>Consider cancel. Focus into items: 11, 12, 15</t>
  </si>
  <si>
    <t>Move to March</t>
  </si>
  <si>
    <t>Survey</t>
  </si>
  <si>
    <t>Programming DIP, Test DP, MCW</t>
  </si>
  <si>
    <t>SCM</t>
  </si>
  <si>
    <t>Auto Verify customs declaration data</t>
  </si>
  <si>
    <t>Linh</t>
  </si>
  <si>
    <t>Change method - Cancel</t>
  </si>
  <si>
    <t>Auto Input tracking number to SAP 
for GR: Local, oversea</t>
  </si>
  <si>
    <t>Tam</t>
  </si>
  <si>
    <t>finish
next week go live</t>
    <phoneticPr fontId="0"/>
  </si>
  <si>
    <t>Traceability New Product</t>
  </si>
  <si>
    <t>Meeting, not yet have cencept</t>
  </si>
  <si>
    <t>PIC</t>
    <phoneticPr fontId="1"/>
  </si>
  <si>
    <t>CD</t>
    <phoneticPr fontId="1"/>
  </si>
  <si>
    <t>Progress</t>
  </si>
  <si>
    <t>Report</t>
  </si>
  <si>
    <t>Etally sheet for Oversea Service Part</t>
  </si>
  <si>
    <t>Completed</t>
  </si>
  <si>
    <t>MCS kitting situation auto reflect</t>
  </si>
  <si>
    <t>?</t>
  </si>
  <si>
    <t>Compare Serial outer and inner PBX's</t>
  </si>
  <si>
    <t>Projector Label printing</t>
  </si>
  <si>
    <t>Dai</t>
  </si>
  <si>
    <t>Projector quality improvement MEBD</t>
  </si>
  <si>
    <t>Running
Make new app, no need MEBD</t>
  </si>
  <si>
    <t>Auto transfer kitting data to SAP</t>
  </si>
  <si>
    <t>Meeting</t>
  </si>
  <si>
    <t>Common</t>
  </si>
  <si>
    <t>Video making for IT Training course</t>
  </si>
  <si>
    <t>Microwave traceability</t>
  </si>
  <si>
    <t>Test FA, Weight, PLC waiting</t>
  </si>
  <si>
    <t>PMG improvement</t>
  </si>
  <si>
    <t xml:space="preserve">Survey, Flow, DB </t>
  </si>
  <si>
    <t>QC,MCS</t>
  </si>
  <si>
    <t>Free location</t>
  </si>
  <si>
    <t>PE</t>
  </si>
  <si>
    <t>RFID inventory</t>
  </si>
  <si>
    <t>ISG</t>
  </si>
  <si>
    <t>Inventory PC automatically</t>
  </si>
  <si>
    <t>Security Gate</t>
  </si>
  <si>
    <t>PE modify log -&gt; Make app collect log
Network config</t>
  </si>
  <si>
    <t>Secton</t>
    <phoneticPr fontId="1"/>
  </si>
  <si>
    <t>CD(K) Act</t>
  </si>
  <si>
    <t>1pax</t>
  </si>
  <si>
    <t>Sept</t>
  </si>
  <si>
    <t>2pax</t>
  </si>
  <si>
    <t>develop finish start using</t>
    <phoneticPr fontId="1"/>
  </si>
  <si>
    <t>just monitoring
weekly inventory check by MCS need confirm acutal. Hanh san(MCS)</t>
    <phoneticPr fontId="1"/>
  </si>
  <si>
    <t>no issue</t>
    <phoneticPr fontId="1"/>
  </si>
  <si>
    <t>closing meeting
need monitor &amp; follow-up</t>
    <phoneticPr fontId="1"/>
  </si>
  <si>
    <t>working with normal</t>
    <phoneticPr fontId="1"/>
  </si>
  <si>
    <t>313 314</t>
  </si>
  <si>
    <t>314 remain</t>
  </si>
  <si>
    <t>Change</t>
  </si>
  <si>
    <t>cancel</t>
    <phoneticPr fontId="1"/>
  </si>
  <si>
    <t>Completed</t>
    <phoneticPr fontId="1"/>
  </si>
  <si>
    <t>Testing almost function OK
next week discussion
next week complete</t>
    <phoneticPr fontId="1"/>
  </si>
  <si>
    <t>have to one more consider additional function
-&gt; will do
production plan print out -stock card, checksheet-
PMG request different stock cart, checksheet (Qty differnent)
100g  stockcard, checksheet
after production 
10g recyle 5g dispose  (85g use)
I would like to make scheudle DEMO by Dai san (mid of Next week)</t>
    <phoneticPr fontId="1"/>
  </si>
  <si>
    <t>STEP1 complete
not yet start</t>
    <phoneticPr fontId="1"/>
  </si>
  <si>
    <t>SAP BGJ now making (in march)</t>
    <phoneticPr fontId="1"/>
  </si>
  <si>
    <t>6 Apr meeting
Just some case PMG find issue.
Start using</t>
    <phoneticPr fontId="1"/>
  </si>
  <si>
    <t>discussing device</t>
    <phoneticPr fontId="1"/>
  </si>
  <si>
    <t>continue
discuss next week</t>
    <phoneticPr fontId="1"/>
  </si>
  <si>
    <t>teramoto will send document phuong anh san</t>
    <phoneticPr fontId="1"/>
  </si>
  <si>
    <t>FY21 contiue</t>
    <phoneticPr fontId="1"/>
  </si>
  <si>
    <t>Follow and support only. PE is PIC</t>
  </si>
  <si>
    <t>PE confirmgn how to solve
  commuicate with equipment
  shift change 1 time / 1 day automatically -&gt; next week complete</t>
    <phoneticPr fontId="1"/>
  </si>
  <si>
    <t>daily monitoring continue
(PE fix already)
1 more function considering</t>
    <phoneticPr fontId="1"/>
  </si>
  <si>
    <t>Teramoto or Chung san say Hoan san</t>
    <phoneticPr fontId="1"/>
  </si>
  <si>
    <t>Compare PDM and Mouting Program</t>
  </si>
  <si>
    <t>SCM Trace back</t>
  </si>
  <si>
    <t>ACC</t>
  </si>
  <si>
    <t>Prices sanction</t>
  </si>
  <si>
    <t>Printing Label for Dect</t>
  </si>
  <si>
    <t>Weight check for Dect</t>
  </si>
  <si>
    <t>Thao</t>
  </si>
  <si>
    <t>Printing Label for DP</t>
  </si>
  <si>
    <t>Weight check for DP</t>
  </si>
  <si>
    <t>FE</t>
  </si>
  <si>
    <t>ECN Valid Date changing</t>
  </si>
  <si>
    <t>completed -&gt; next week please show teramoto
valid date need change by hand -&gt; automatically</t>
    <phoneticPr fontId="1"/>
  </si>
  <si>
    <t>next week please show teramoto</t>
    <phoneticPr fontId="1"/>
  </si>
  <si>
    <t>demo</t>
    <phoneticPr fontId="1"/>
  </si>
  <si>
    <t>PSNV - Fact  D server</t>
  </si>
  <si>
    <t>PV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</si>
</sst>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_(* #,##0_);_(* \(#,##0\);_(* &quot;-&quot;??_);_(@_)"/>
    <numFmt numFmtId="167" formatCode="0.0"/>
    <numFmt numFmtId="168" formatCode="_(* #,##0.0_);_(* \(#,##0.0\);_(* &quot;-&quot;??_);_(@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eiryo UI"/>
      <family val="3"/>
      <charset val="128"/>
    </font>
    <font>
      <sz val="11"/>
      <color theme="1"/>
      <name val="Calibri"/>
      <family val="2"/>
      <charset val="128"/>
      <scheme val="minor"/>
    </font>
    <font>
      <b/>
      <sz val="11"/>
      <color theme="1"/>
      <name val="Meiryo UI"/>
      <family val="3"/>
      <charset val="128"/>
    </font>
    <font>
      <sz val="11"/>
      <color theme="0"/>
      <name val="Meiryo UI"/>
      <family val="3"/>
      <charset val="128"/>
    </font>
    <font>
      <sz val="18"/>
      <color theme="1"/>
      <name val="Meiryo UI"/>
      <family val="3"/>
      <charset val="128"/>
    </font>
    <font>
      <sz val="28"/>
      <color theme="1"/>
      <name val="Meiryo UI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b/>
      <sz val="11"/>
      <color theme="1"/>
      <name val="Meiryo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27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164" fontId="2" fillId="0" borderId="7" xfId="2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165" fontId="2" fillId="0" borderId="9" xfId="1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3" xfId="0" applyFont="1" applyBorder="1" applyAlignment="1">
      <alignment vertical="center"/>
    </xf>
    <xf numFmtId="164" fontId="2" fillId="0" borderId="14" xfId="2" applyFont="1" applyFill="1" applyBorder="1" applyAlignment="1">
      <alignment vertical="center"/>
    </xf>
    <xf numFmtId="0" fontId="2" fillId="0" borderId="15" xfId="0" applyFont="1" applyBorder="1" applyAlignment="1">
      <alignment vertical="center"/>
    </xf>
    <xf numFmtId="165" fontId="2" fillId="0" borderId="16" xfId="1" applyNumberFormat="1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/>
    </xf>
    <xf numFmtId="164" fontId="4" fillId="2" borderId="17" xfId="2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/>
    </xf>
    <xf numFmtId="165" fontId="4" fillId="2" borderId="21" xfId="1" applyNumberFormat="1" applyFont="1" applyFill="1" applyBorder="1" applyAlignment="1">
      <alignment horizontal="center" vertical="center"/>
    </xf>
    <xf numFmtId="14" fontId="4" fillId="2" borderId="2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vertical="center"/>
    </xf>
    <xf numFmtId="165" fontId="2" fillId="5" borderId="9" xfId="1" applyNumberFormat="1" applyFont="1" applyFill="1" applyBorder="1" applyAlignment="1">
      <alignment horizontal="left" vertical="center" wrapText="1"/>
    </xf>
    <xf numFmtId="0" fontId="2" fillId="5" borderId="9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vertical="center"/>
    </xf>
    <xf numFmtId="0" fontId="5" fillId="6" borderId="15" xfId="0" applyFont="1" applyFill="1" applyBorder="1" applyAlignment="1">
      <alignment vertical="center"/>
    </xf>
    <xf numFmtId="165" fontId="2" fillId="5" borderId="16" xfId="1" applyNumberFormat="1" applyFont="1" applyFill="1" applyBorder="1" applyAlignment="1">
      <alignment horizontal="left" vertical="center"/>
    </xf>
    <xf numFmtId="0" fontId="2" fillId="5" borderId="16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5" fontId="2" fillId="0" borderId="9" xfId="1" applyNumberFormat="1" applyFont="1" applyBorder="1" applyAlignment="1">
      <alignment horizontal="left" vertical="center" wrapText="1"/>
    </xf>
    <xf numFmtId="0" fontId="2" fillId="7" borderId="4" xfId="0" applyFont="1" applyFill="1" applyBorder="1" applyAlignment="1">
      <alignment vertical="center"/>
    </xf>
    <xf numFmtId="0" fontId="2" fillId="0" borderId="2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4" xfId="0" applyFont="1" applyBorder="1" applyAlignment="1">
      <alignment vertical="center"/>
    </xf>
    <xf numFmtId="165" fontId="2" fillId="0" borderId="16" xfId="1" applyNumberFormat="1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8" borderId="2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left" vertical="center"/>
    </xf>
    <xf numFmtId="0" fontId="2" fillId="9" borderId="3" xfId="0" applyFont="1" applyFill="1" applyBorder="1" applyAlignment="1">
      <alignment horizontal="left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24" xfId="0" applyFont="1" applyFill="1" applyBorder="1" applyAlignment="1">
      <alignment vertical="center"/>
    </xf>
    <xf numFmtId="0" fontId="2" fillId="9" borderId="5" xfId="0" applyFont="1" applyFill="1" applyBorder="1" applyAlignment="1">
      <alignment vertical="center"/>
    </xf>
    <xf numFmtId="0" fontId="2" fillId="9" borderId="6" xfId="0" applyFont="1" applyFill="1" applyBorder="1" applyAlignment="1">
      <alignment vertical="center"/>
    </xf>
    <xf numFmtId="164" fontId="2" fillId="9" borderId="7" xfId="2" applyFont="1" applyFill="1" applyBorder="1" applyAlignment="1">
      <alignment vertical="center"/>
    </xf>
    <xf numFmtId="0" fontId="2" fillId="9" borderId="8" xfId="0" applyFont="1" applyFill="1" applyBorder="1" applyAlignment="1">
      <alignment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vertical="center"/>
    </xf>
    <xf numFmtId="0" fontId="2" fillId="9" borderId="13" xfId="0" applyFont="1" applyFill="1" applyBorder="1" applyAlignment="1">
      <alignment vertical="center"/>
    </xf>
    <xf numFmtId="164" fontId="2" fillId="9" borderId="14" xfId="2" applyFont="1" applyFill="1" applyBorder="1" applyAlignment="1">
      <alignment vertical="center"/>
    </xf>
    <xf numFmtId="0" fontId="2" fillId="9" borderId="15" xfId="0" applyFont="1" applyFill="1" applyBorder="1" applyAlignment="1">
      <alignment vertical="center"/>
    </xf>
    <xf numFmtId="0" fontId="2" fillId="9" borderId="23" xfId="0" applyFont="1" applyFill="1" applyBorder="1" applyAlignment="1">
      <alignment horizontal="center" vertical="center"/>
    </xf>
    <xf numFmtId="0" fontId="2" fillId="0" borderId="25" xfId="0" applyFont="1" applyBorder="1" applyAlignment="1">
      <alignment vertical="center"/>
    </xf>
    <xf numFmtId="0" fontId="2" fillId="3" borderId="22" xfId="0" applyFont="1" applyFill="1" applyBorder="1" applyAlignment="1">
      <alignment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164" fontId="2" fillId="5" borderId="7" xfId="2" applyFont="1" applyFill="1" applyBorder="1" applyAlignment="1">
      <alignment vertical="center"/>
    </xf>
    <xf numFmtId="0" fontId="2" fillId="5" borderId="26" xfId="0" applyFont="1" applyFill="1" applyBorder="1" applyAlignment="1">
      <alignment vertical="center"/>
    </xf>
    <xf numFmtId="0" fontId="2" fillId="5" borderId="8" xfId="0" applyFont="1" applyFill="1" applyBorder="1" applyAlignment="1">
      <alignment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left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164" fontId="2" fillId="5" borderId="14" xfId="2" applyFont="1" applyFill="1" applyBorder="1" applyAlignment="1">
      <alignment vertical="center"/>
    </xf>
    <xf numFmtId="0" fontId="2" fillId="5" borderId="25" xfId="0" applyFont="1" applyFill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vertical="center"/>
    </xf>
    <xf numFmtId="164" fontId="2" fillId="0" borderId="22" xfId="2" applyFont="1" applyFill="1" applyBorder="1" applyAlignment="1">
      <alignment vertical="center"/>
    </xf>
    <xf numFmtId="0" fontId="2" fillId="0" borderId="27" xfId="0" applyFont="1" applyFill="1" applyBorder="1" applyAlignment="1">
      <alignment vertical="center"/>
    </xf>
    <xf numFmtId="0" fontId="2" fillId="3" borderId="28" xfId="0" applyFont="1" applyFill="1" applyBorder="1" applyAlignment="1">
      <alignment vertical="center"/>
    </xf>
    <xf numFmtId="165" fontId="2" fillId="0" borderId="22" xfId="1" applyNumberFormat="1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165" fontId="2" fillId="4" borderId="22" xfId="1" applyNumberFormat="1" applyFont="1" applyFill="1" applyBorder="1" applyAlignment="1">
      <alignment horizontal="left" vertical="center"/>
    </xf>
    <xf numFmtId="0" fontId="2" fillId="4" borderId="22" xfId="0" applyFont="1" applyFill="1" applyBorder="1" applyAlignment="1">
      <alignment horizontal="left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vertical="center"/>
    </xf>
    <xf numFmtId="0" fontId="2" fillId="0" borderId="28" xfId="0" applyFont="1" applyFill="1" applyBorder="1" applyAlignment="1">
      <alignment vertical="center"/>
    </xf>
    <xf numFmtId="165" fontId="2" fillId="10" borderId="22" xfId="1" applyNumberFormat="1" applyFont="1" applyFill="1" applyBorder="1" applyAlignment="1">
      <alignment horizontal="left" vertical="center"/>
    </xf>
    <xf numFmtId="0" fontId="2" fillId="10" borderId="22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 wrapText="1"/>
    </xf>
    <xf numFmtId="165" fontId="2" fillId="2" borderId="22" xfId="1" applyNumberFormat="1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64" fontId="2" fillId="0" borderId="0" xfId="2" applyFont="1" applyFill="1" applyBorder="1" applyAlignment="1">
      <alignment vertical="center"/>
    </xf>
    <xf numFmtId="165" fontId="2" fillId="0" borderId="0" xfId="1" applyNumberFormat="1" applyFont="1" applyAlignment="1">
      <alignment horizontal="left" vertical="center"/>
    </xf>
    <xf numFmtId="166" fontId="2" fillId="0" borderId="0" xfId="0" applyNumberFormat="1" applyFont="1" applyAlignment="1">
      <alignment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164" fontId="4" fillId="0" borderId="30" xfId="2" applyFont="1" applyBorder="1" applyAlignment="1">
      <alignment vertical="center"/>
    </xf>
    <xf numFmtId="167" fontId="4" fillId="0" borderId="31" xfId="0" applyNumberFormat="1" applyFont="1" applyBorder="1" applyAlignment="1">
      <alignment vertical="center"/>
    </xf>
    <xf numFmtId="167" fontId="4" fillId="3" borderId="31" xfId="0" applyNumberFormat="1" applyFont="1" applyFill="1" applyBorder="1" applyAlignment="1">
      <alignment vertical="center"/>
    </xf>
    <xf numFmtId="167" fontId="4" fillId="0" borderId="0" xfId="0" applyNumberFormat="1" applyFont="1" applyBorder="1" applyAlignment="1">
      <alignment vertical="center"/>
    </xf>
    <xf numFmtId="165" fontId="2" fillId="0" borderId="0" xfId="1" applyNumberFormat="1" applyFont="1" applyAlignment="1">
      <alignment vertical="center"/>
    </xf>
    <xf numFmtId="166" fontId="2" fillId="0" borderId="0" xfId="1" applyNumberFormat="1" applyFont="1" applyAlignment="1">
      <alignment vertical="center"/>
    </xf>
    <xf numFmtId="0" fontId="4" fillId="0" borderId="32" xfId="0" applyFont="1" applyBorder="1" applyAlignment="1">
      <alignment horizontal="left" vertical="center"/>
    </xf>
    <xf numFmtId="0" fontId="4" fillId="0" borderId="33" xfId="0" applyFont="1" applyBorder="1" applyAlignment="1">
      <alignment horizontal="left" vertical="center"/>
    </xf>
    <xf numFmtId="0" fontId="4" fillId="0" borderId="34" xfId="0" applyFont="1" applyBorder="1" applyAlignment="1">
      <alignment horizontal="left" vertical="center"/>
    </xf>
    <xf numFmtId="164" fontId="4" fillId="0" borderId="32" xfId="2" applyFont="1" applyBorder="1" applyAlignment="1">
      <alignment vertical="center"/>
    </xf>
    <xf numFmtId="167" fontId="4" fillId="0" borderId="35" xfId="0" applyNumberFormat="1" applyFont="1" applyBorder="1" applyAlignment="1">
      <alignment vertical="center"/>
    </xf>
    <xf numFmtId="167" fontId="4" fillId="3" borderId="35" xfId="0" applyNumberFormat="1" applyFont="1" applyFill="1" applyBorder="1" applyAlignment="1">
      <alignment vertical="center"/>
    </xf>
    <xf numFmtId="164" fontId="2" fillId="0" borderId="0" xfId="2" applyFont="1" applyBorder="1" applyAlignment="1">
      <alignment vertical="center"/>
    </xf>
    <xf numFmtId="0" fontId="6" fillId="0" borderId="0" xfId="0" applyFont="1" applyAlignment="1">
      <alignment vertical="center"/>
    </xf>
    <xf numFmtId="164" fontId="2" fillId="0" borderId="0" xfId="2" applyFont="1" applyAlignment="1">
      <alignment vertical="center"/>
    </xf>
    <xf numFmtId="0" fontId="7" fillId="2" borderId="21" xfId="0" applyFont="1" applyFill="1" applyBorder="1" applyAlignment="1">
      <alignment vertical="center"/>
    </xf>
    <xf numFmtId="14" fontId="2" fillId="0" borderId="0" xfId="0" applyNumberFormat="1" applyFont="1" applyAlignment="1">
      <alignment vertical="center"/>
    </xf>
    <xf numFmtId="14" fontId="2" fillId="2" borderId="22" xfId="0" applyNumberFormat="1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left" vertical="center"/>
    </xf>
    <xf numFmtId="0" fontId="2" fillId="11" borderId="3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left" vertical="center" wrapText="1"/>
    </xf>
    <xf numFmtId="0" fontId="2" fillId="2" borderId="27" xfId="0" applyFont="1" applyFill="1" applyBorder="1" applyAlignment="1">
      <alignment horizontal="left" vertical="center" wrapText="1"/>
    </xf>
    <xf numFmtId="0" fontId="2" fillId="12" borderId="22" xfId="0" applyFont="1" applyFill="1" applyBorder="1" applyAlignment="1">
      <alignment horizontal="left" vertical="center" wrapText="1"/>
    </xf>
    <xf numFmtId="0" fontId="2" fillId="11" borderId="10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left" vertical="center"/>
    </xf>
    <xf numFmtId="0" fontId="2" fillId="11" borderId="1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/>
    </xf>
    <xf numFmtId="0" fontId="2" fillId="11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8" borderId="2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vertical="center"/>
    </xf>
    <xf numFmtId="0" fontId="2" fillId="10" borderId="22" xfId="0" applyFont="1" applyFill="1" applyBorder="1" applyAlignment="1">
      <alignment horizontal="left" vertical="center" wrapText="1"/>
    </xf>
    <xf numFmtId="0" fontId="2" fillId="8" borderId="36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left" vertical="center"/>
    </xf>
    <xf numFmtId="0" fontId="2" fillId="8" borderId="2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0" borderId="37" xfId="0" applyFont="1" applyBorder="1" applyAlignment="1">
      <alignment vertical="center"/>
    </xf>
    <xf numFmtId="164" fontId="2" fillId="0" borderId="38" xfId="2" applyFont="1" applyFill="1" applyBorder="1" applyAlignment="1">
      <alignment vertical="center"/>
    </xf>
    <xf numFmtId="0" fontId="2" fillId="8" borderId="3" xfId="0" applyFont="1" applyFill="1" applyBorder="1" applyAlignment="1">
      <alignment horizontal="left" vertical="center" wrapText="1"/>
    </xf>
    <xf numFmtId="0" fontId="2" fillId="8" borderId="22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left" vertical="center" wrapText="1"/>
    </xf>
    <xf numFmtId="0" fontId="2" fillId="13" borderId="36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2" fillId="13" borderId="22" xfId="0" applyFont="1" applyFill="1" applyBorder="1" applyAlignment="1">
      <alignment horizontal="left" vertical="center"/>
    </xf>
    <xf numFmtId="0" fontId="2" fillId="13" borderId="22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2" fillId="13" borderId="11" xfId="0" applyFont="1" applyFill="1" applyBorder="1" applyAlignment="1">
      <alignment horizontal="center" vertical="center"/>
    </xf>
    <xf numFmtId="0" fontId="2" fillId="13" borderId="11" xfId="0" applyFont="1" applyFill="1" applyBorder="1" applyAlignment="1">
      <alignment horizontal="center" vertical="center"/>
    </xf>
    <xf numFmtId="0" fontId="2" fillId="11" borderId="39" xfId="0" applyFont="1" applyFill="1" applyBorder="1" applyAlignment="1">
      <alignment horizontal="center" vertical="center"/>
    </xf>
    <xf numFmtId="0" fontId="2" fillId="11" borderId="40" xfId="0" applyFont="1" applyFill="1" applyBorder="1" applyAlignment="1">
      <alignment horizontal="center" vertical="center"/>
    </xf>
    <xf numFmtId="0" fontId="2" fillId="11" borderId="40" xfId="0" applyFont="1" applyFill="1" applyBorder="1" applyAlignment="1">
      <alignment horizontal="left" vertical="center"/>
    </xf>
    <xf numFmtId="0" fontId="2" fillId="11" borderId="40" xfId="0" applyFont="1" applyFill="1" applyBorder="1" applyAlignment="1">
      <alignment horizontal="left" vertical="center" wrapText="1"/>
    </xf>
    <xf numFmtId="0" fontId="2" fillId="11" borderId="40" xfId="0" applyFont="1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/>
    </xf>
    <xf numFmtId="0" fontId="2" fillId="2" borderId="33" xfId="0" applyFont="1" applyFill="1" applyBorder="1" applyAlignment="1">
      <alignment horizontal="left" vertical="center"/>
    </xf>
    <xf numFmtId="0" fontId="2" fillId="0" borderId="3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vertical="center"/>
    </xf>
    <xf numFmtId="164" fontId="2" fillId="0" borderId="43" xfId="2" applyFont="1" applyFill="1" applyBorder="1" applyAlignment="1">
      <alignment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 wrapText="1"/>
    </xf>
    <xf numFmtId="0" fontId="4" fillId="2" borderId="45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vertical="center"/>
    </xf>
    <xf numFmtId="0" fontId="2" fillId="14" borderId="23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left" vertical="center"/>
    </xf>
    <xf numFmtId="0" fontId="2" fillId="0" borderId="47" xfId="0" applyFont="1" applyBorder="1" applyAlignment="1">
      <alignment vertical="center"/>
    </xf>
    <xf numFmtId="0" fontId="2" fillId="0" borderId="38" xfId="0" applyFont="1" applyBorder="1" applyAlignment="1">
      <alignment vertical="center"/>
    </xf>
    <xf numFmtId="0" fontId="2" fillId="0" borderId="48" xfId="0" applyFont="1" applyBorder="1" applyAlignment="1">
      <alignment horizontal="left" vertical="center"/>
    </xf>
    <xf numFmtId="0" fontId="2" fillId="0" borderId="22" xfId="0" applyFont="1" applyBorder="1" applyAlignment="1">
      <alignment vertical="center"/>
    </xf>
    <xf numFmtId="0" fontId="2" fillId="14" borderId="10" xfId="0" applyFont="1" applyFill="1" applyBorder="1" applyAlignment="1">
      <alignment horizontal="center" vertical="center"/>
    </xf>
    <xf numFmtId="0" fontId="2" fillId="14" borderId="11" xfId="0" applyFont="1" applyFill="1" applyBorder="1" applyAlignment="1">
      <alignment horizontal="center" vertical="center"/>
    </xf>
    <xf numFmtId="0" fontId="2" fillId="14" borderId="11" xfId="0" applyFont="1" applyFill="1" applyBorder="1" applyAlignment="1">
      <alignment horizontal="left" vertical="center"/>
    </xf>
    <xf numFmtId="0" fontId="2" fillId="15" borderId="4" xfId="0" applyFont="1" applyFill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49" xfId="0" applyFont="1" applyBorder="1" applyAlignment="1">
      <alignment horizontal="left" vertical="center"/>
    </xf>
    <xf numFmtId="0" fontId="2" fillId="0" borderId="50" xfId="0" applyFont="1" applyBorder="1" applyAlignment="1">
      <alignment horizontal="left" vertical="center"/>
    </xf>
    <xf numFmtId="0" fontId="2" fillId="0" borderId="51" xfId="0" applyFont="1" applyBorder="1" applyAlignment="1">
      <alignment horizontal="left" vertical="center"/>
    </xf>
    <xf numFmtId="0" fontId="2" fillId="0" borderId="50" xfId="0" applyFont="1" applyBorder="1" applyAlignment="1">
      <alignment horizontal="left" vertical="center" wrapText="1"/>
    </xf>
    <xf numFmtId="0" fontId="2" fillId="0" borderId="52" xfId="0" applyFont="1" applyBorder="1" applyAlignment="1">
      <alignment horizontal="center" vertical="center"/>
    </xf>
    <xf numFmtId="0" fontId="2" fillId="0" borderId="53" xfId="0" applyFont="1" applyBorder="1" applyAlignment="1">
      <alignment vertical="center"/>
    </xf>
    <xf numFmtId="0" fontId="2" fillId="0" borderId="43" xfId="0" applyFont="1" applyBorder="1" applyAlignment="1">
      <alignment vertical="center"/>
    </xf>
    <xf numFmtId="0" fontId="2" fillId="0" borderId="54" xfId="0" applyFont="1" applyBorder="1" applyAlignment="1">
      <alignment horizontal="left" vertical="center"/>
    </xf>
    <xf numFmtId="0" fontId="2" fillId="0" borderId="5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30" xfId="0" applyFont="1" applyBorder="1" applyAlignment="1">
      <alignment horizontal="left" vertical="center"/>
    </xf>
    <xf numFmtId="0" fontId="4" fillId="0" borderId="44" xfId="0" applyFont="1" applyBorder="1" applyAlignment="1">
      <alignment horizontal="left" vertical="center"/>
    </xf>
    <xf numFmtId="0" fontId="4" fillId="0" borderId="45" xfId="0" applyFont="1" applyBorder="1" applyAlignment="1">
      <alignment horizontal="left" vertical="center"/>
    </xf>
    <xf numFmtId="167" fontId="4" fillId="0" borderId="30" xfId="0" applyNumberFormat="1" applyFont="1" applyBorder="1" applyAlignment="1">
      <alignment vertical="center"/>
    </xf>
    <xf numFmtId="1" fontId="4" fillId="0" borderId="31" xfId="0" applyNumberFormat="1" applyFont="1" applyBorder="1" applyAlignment="1">
      <alignment vertical="center"/>
    </xf>
    <xf numFmtId="0" fontId="4" fillId="0" borderId="32" xfId="0" applyFont="1" applyBorder="1" applyAlignment="1">
      <alignment vertical="center"/>
    </xf>
    <xf numFmtId="0" fontId="4" fillId="0" borderId="35" xfId="0" applyFont="1" applyBorder="1" applyAlignment="1">
      <alignment vertical="center"/>
    </xf>
    <xf numFmtId="168" fontId="2" fillId="0" borderId="0" xfId="1" applyNumberFormat="1" applyFont="1" applyAlignment="1">
      <alignment vertical="center"/>
    </xf>
    <xf numFmtId="168" fontId="4" fillId="2" borderId="56" xfId="1" applyNumberFormat="1" applyFont="1" applyFill="1" applyBorder="1" applyAlignment="1">
      <alignment horizontal="center" vertical="center"/>
    </xf>
    <xf numFmtId="16" fontId="4" fillId="2" borderId="57" xfId="0" applyNumberFormat="1" applyFont="1" applyFill="1" applyBorder="1" applyAlignment="1">
      <alignment horizontal="center" vertical="center"/>
    </xf>
    <xf numFmtId="168" fontId="2" fillId="16" borderId="58" xfId="1" applyNumberFormat="1" applyFont="1" applyFill="1" applyBorder="1" applyAlignment="1">
      <alignment vertical="center"/>
    </xf>
    <xf numFmtId="168" fontId="2" fillId="16" borderId="59" xfId="1" applyNumberFormat="1" applyFont="1" applyFill="1" applyBorder="1" applyAlignment="1">
      <alignment vertical="center"/>
    </xf>
    <xf numFmtId="0" fontId="2" fillId="17" borderId="24" xfId="0" applyFont="1" applyFill="1" applyBorder="1" applyAlignment="1">
      <alignment vertical="center"/>
    </xf>
    <xf numFmtId="0" fontId="2" fillId="5" borderId="22" xfId="0" applyFont="1" applyFill="1" applyBorder="1" applyAlignment="1">
      <alignment horizontal="left" vertical="center"/>
    </xf>
    <xf numFmtId="0" fontId="2" fillId="18" borderId="23" xfId="0" applyFont="1" applyFill="1" applyBorder="1" applyAlignment="1">
      <alignment horizontal="center" vertical="center"/>
    </xf>
    <xf numFmtId="0" fontId="2" fillId="18" borderId="3" xfId="0" applyFont="1" applyFill="1" applyBorder="1" applyAlignment="1">
      <alignment horizontal="center" vertical="center"/>
    </xf>
    <xf numFmtId="0" fontId="2" fillId="18" borderId="3" xfId="0" applyFont="1" applyFill="1" applyBorder="1" applyAlignment="1">
      <alignment horizontal="left" vertical="center"/>
    </xf>
    <xf numFmtId="0" fontId="2" fillId="18" borderId="10" xfId="0" applyFont="1" applyFill="1" applyBorder="1" applyAlignment="1">
      <alignment horizontal="center" vertical="center"/>
    </xf>
    <xf numFmtId="0" fontId="2" fillId="18" borderId="11" xfId="0" applyFont="1" applyFill="1" applyBorder="1" applyAlignment="1">
      <alignment horizontal="center" vertical="center"/>
    </xf>
    <xf numFmtId="0" fontId="2" fillId="18" borderId="11" xfId="0" applyFont="1" applyFill="1" applyBorder="1" applyAlignment="1">
      <alignment horizontal="left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52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left" vertical="center"/>
    </xf>
    <xf numFmtId="168" fontId="2" fillId="16" borderId="60" xfId="1" applyNumberFormat="1" applyFont="1" applyFill="1" applyBorder="1" applyAlignment="1">
      <alignment vertical="center"/>
    </xf>
    <xf numFmtId="0" fontId="2" fillId="0" borderId="11" xfId="0" applyFont="1" applyBorder="1" applyAlignment="1">
      <alignment horizontal="left" vertical="center" wrapText="1"/>
    </xf>
    <xf numFmtId="0" fontId="2" fillId="5" borderId="52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left" vertical="center"/>
    </xf>
    <xf numFmtId="168" fontId="4" fillId="0" borderId="30" xfId="1" applyNumberFormat="1" applyFont="1" applyBorder="1" applyAlignment="1">
      <alignment vertical="center"/>
    </xf>
    <xf numFmtId="168" fontId="4" fillId="0" borderId="61" xfId="1" applyNumberFormat="1" applyFont="1" applyBorder="1" applyAlignment="1">
      <alignment vertical="center"/>
    </xf>
    <xf numFmtId="168" fontId="2" fillId="0" borderId="0" xfId="1" applyNumberFormat="1" applyFont="1" applyBorder="1" applyAlignment="1">
      <alignment vertical="center"/>
    </xf>
  </cellXfs>
  <cellStyles count="3">
    <cellStyle name="Comma" xfId="1" builtinId="3"/>
    <cellStyle name="Normal" xfId="0" builtinId="0"/>
    <cellStyle name="桁区切り [0.00] 2" xfId="2" xr:uid="{9A1712FB-495C-4035-BAA8-75FB4BA1253A}"/>
  </cellStyles>
  <dxfs count="9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378968</xdr:colOff>
      <xdr:row>0</xdr:row>
      <xdr:rowOff>9942</xdr:rowOff>
    </xdr:from>
    <xdr:to>
      <xdr:col>19</xdr:col>
      <xdr:colOff>384555</xdr:colOff>
      <xdr:row>38</xdr:row>
      <xdr:rowOff>38069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17B4E3D-04E8-411B-BB2C-E285C402657C}"/>
            </a:ext>
          </a:extLst>
        </xdr:cNvPr>
        <xdr:cNvSpPr/>
      </xdr:nvSpPr>
      <xdr:spPr>
        <a:xfrm>
          <a:off x="13561568" y="9942"/>
          <a:ext cx="396112" cy="1798275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147088</xdr:rowOff>
    </xdr:from>
    <xdr:to>
      <xdr:col>11</xdr:col>
      <xdr:colOff>302559</xdr:colOff>
      <xdr:row>27</xdr:row>
      <xdr:rowOff>190501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571B9B1-2F86-42EC-A8B5-23FC0F620ACF}"/>
            </a:ext>
          </a:extLst>
        </xdr:cNvPr>
        <xdr:cNvSpPr/>
      </xdr:nvSpPr>
      <xdr:spPr>
        <a:xfrm>
          <a:off x="7296150" y="147088"/>
          <a:ext cx="302559" cy="570126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331691</xdr:colOff>
      <xdr:row>0</xdr:row>
      <xdr:rowOff>204237</xdr:rowOff>
    </xdr:from>
    <xdr:to>
      <xdr:col>18</xdr:col>
      <xdr:colOff>320486</xdr:colOff>
      <xdr:row>44</xdr:row>
      <xdr:rowOff>22412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D7B47B0-9DDA-4F33-A565-2B13455828E7}"/>
            </a:ext>
          </a:extLst>
        </xdr:cNvPr>
        <xdr:cNvSpPr/>
      </xdr:nvSpPr>
      <xdr:spPr>
        <a:xfrm>
          <a:off x="9761441" y="204237"/>
          <a:ext cx="303120" cy="115625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354E9-EF70-44CC-AD54-57631D903F87}">
  <dimension ref="A1:AG61"/>
  <sheetViews>
    <sheetView tabSelected="1" topLeftCell="A28" workbookViewId="0">
      <selection activeCell="E39" sqref="E39"/>
    </sheetView>
  </sheetViews>
  <sheetFormatPr defaultColWidth="9.140625" defaultRowHeight="15.75"/>
  <cols>
    <col min="1" max="1" width="10.140625" style="13" customWidth="1"/>
    <col min="2" max="2" width="7.140625" style="13" bestFit="1" customWidth="1"/>
    <col min="3" max="3" width="4.140625" style="13" bestFit="1" customWidth="1"/>
    <col min="4" max="4" width="16.85546875" style="13" bestFit="1" customWidth="1"/>
    <col min="5" max="5" width="73.42578125" style="13" customWidth="1"/>
    <col min="6" max="6" width="9.85546875" style="13" bestFit="1" customWidth="1"/>
    <col min="7" max="7" width="9.85546875" style="13" customWidth="1"/>
    <col min="8" max="8" width="8.140625" style="13" bestFit="1" customWidth="1"/>
    <col min="9" max="15" width="5.85546875" style="13" customWidth="1"/>
    <col min="16" max="16" width="5.42578125" style="13" customWidth="1"/>
    <col min="17" max="20" width="5.85546875" style="13" customWidth="1"/>
    <col min="21" max="21" width="10.140625" style="152" customWidth="1"/>
    <col min="22" max="24" width="5.85546875" style="13" customWidth="1"/>
    <col min="25" max="25" width="17.28515625" style="13" customWidth="1"/>
    <col min="26" max="26" width="29.42578125" style="142" bestFit="1" customWidth="1"/>
    <col min="27" max="29" width="29.42578125" style="13" bestFit="1" customWidth="1"/>
    <col min="30" max="31" width="29.5703125" style="13" bestFit="1" customWidth="1"/>
    <col min="32" max="32" width="9.140625" style="13"/>
    <col min="33" max="33" width="17.140625" style="13" bestFit="1" customWidth="1"/>
    <col min="34" max="34" width="18.42578125" style="13" bestFit="1" customWidth="1"/>
    <col min="35" max="16384" width="9.140625" style="13"/>
  </cols>
  <sheetData>
    <row r="1" spans="2:31">
      <c r="B1" s="1"/>
      <c r="C1" s="2"/>
      <c r="D1" s="3"/>
      <c r="E1" s="4"/>
      <c r="F1" s="3"/>
      <c r="G1" s="5"/>
      <c r="H1" s="6">
        <f>SUM(I1:T1)</f>
        <v>18</v>
      </c>
      <c r="I1" s="7">
        <v>4</v>
      </c>
      <c r="J1" s="7">
        <v>1</v>
      </c>
      <c r="K1" s="7">
        <v>1</v>
      </c>
      <c r="L1" s="7">
        <v>3</v>
      </c>
      <c r="M1" s="7">
        <v>1</v>
      </c>
      <c r="N1" s="7">
        <v>2</v>
      </c>
      <c r="O1" s="7">
        <v>3</v>
      </c>
      <c r="P1" s="7">
        <v>1</v>
      </c>
      <c r="Q1" s="7">
        <v>1</v>
      </c>
      <c r="R1" s="7">
        <v>1</v>
      </c>
      <c r="S1" s="7"/>
      <c r="T1" s="8"/>
      <c r="U1" s="9"/>
      <c r="V1" s="8"/>
      <c r="W1" s="10"/>
      <c r="X1" s="10"/>
      <c r="Y1" s="10"/>
      <c r="Z1" s="11"/>
      <c r="AA1" s="12"/>
      <c r="AB1" s="12"/>
      <c r="AC1" s="12"/>
      <c r="AD1" s="12"/>
      <c r="AE1" s="12"/>
    </row>
    <row r="2" spans="2:31" ht="16.5" thickBot="1">
      <c r="B2" s="14"/>
      <c r="C2" s="15"/>
      <c r="D2" s="16"/>
      <c r="E2" s="17"/>
      <c r="F2" s="16"/>
      <c r="G2" s="18"/>
      <c r="H2" s="6">
        <f>SUM(I2:T2)</f>
        <v>18</v>
      </c>
      <c r="I2" s="6"/>
      <c r="J2" s="6"/>
      <c r="K2" s="6">
        <v>3</v>
      </c>
      <c r="L2" s="6"/>
      <c r="M2" s="6">
        <v>3</v>
      </c>
      <c r="N2" s="6">
        <v>3</v>
      </c>
      <c r="O2" s="6"/>
      <c r="P2" s="6">
        <v>1</v>
      </c>
      <c r="Q2" s="6">
        <v>2</v>
      </c>
      <c r="R2" s="6">
        <v>1</v>
      </c>
      <c r="S2" s="6">
        <v>2</v>
      </c>
      <c r="T2" s="19">
        <v>3</v>
      </c>
      <c r="U2" s="20"/>
      <c r="V2" s="19"/>
      <c r="W2" s="21"/>
      <c r="X2" s="21"/>
      <c r="Y2" s="21"/>
      <c r="Z2" s="22"/>
      <c r="AA2" s="23"/>
      <c r="AB2" s="23"/>
      <c r="AC2" s="23"/>
      <c r="AD2" s="23"/>
      <c r="AE2" s="23"/>
    </row>
    <row r="3" spans="2:31" ht="90" customHeight="1" thickBot="1">
      <c r="B3" s="24" t="s">
        <v>0</v>
      </c>
      <c r="C3" s="25" t="s">
        <v>1</v>
      </c>
      <c r="D3" s="25" t="s">
        <v>2</v>
      </c>
      <c r="E3" s="25" t="s">
        <v>3</v>
      </c>
      <c r="F3" s="26" t="s">
        <v>4</v>
      </c>
      <c r="G3" s="26" t="s">
        <v>5</v>
      </c>
      <c r="H3" s="26" t="s">
        <v>6</v>
      </c>
      <c r="I3" s="25" t="s">
        <v>7</v>
      </c>
      <c r="J3" s="25" t="s">
        <v>8</v>
      </c>
      <c r="K3" s="25" t="s">
        <v>9</v>
      </c>
      <c r="L3" s="25" t="s">
        <v>10</v>
      </c>
      <c r="M3" s="25" t="s">
        <v>11</v>
      </c>
      <c r="N3" s="25" t="s">
        <v>12</v>
      </c>
      <c r="O3" s="25" t="s">
        <v>13</v>
      </c>
      <c r="P3" s="25" t="s">
        <v>14</v>
      </c>
      <c r="Q3" s="25" t="s">
        <v>15</v>
      </c>
      <c r="R3" s="25" t="s">
        <v>16</v>
      </c>
      <c r="S3" s="25" t="s">
        <v>17</v>
      </c>
      <c r="T3" s="27" t="s">
        <v>18</v>
      </c>
      <c r="U3" s="28" t="s">
        <v>19</v>
      </c>
      <c r="V3" s="27" t="s">
        <v>20</v>
      </c>
      <c r="W3" s="29" t="s">
        <v>21</v>
      </c>
      <c r="X3" s="29" t="s">
        <v>22</v>
      </c>
      <c r="Y3" s="30" t="s">
        <v>23</v>
      </c>
      <c r="Z3" s="31" t="s">
        <v>24</v>
      </c>
      <c r="AA3" s="32">
        <v>44498</v>
      </c>
      <c r="AB3" s="32">
        <v>44498</v>
      </c>
      <c r="AC3" s="32">
        <v>44512</v>
      </c>
      <c r="AD3" s="32">
        <v>44519</v>
      </c>
      <c r="AE3" s="32">
        <v>44526</v>
      </c>
    </row>
    <row r="4" spans="2:31" ht="37.5" customHeight="1">
      <c r="B4" s="33" t="s">
        <v>25</v>
      </c>
      <c r="C4" s="34">
        <v>1</v>
      </c>
      <c r="D4" s="35" t="s">
        <v>26</v>
      </c>
      <c r="E4" s="36" t="s">
        <v>27</v>
      </c>
      <c r="F4" s="37" t="s">
        <v>28</v>
      </c>
      <c r="G4" s="38"/>
      <c r="H4" s="7" t="s">
        <v>29</v>
      </c>
      <c r="I4" s="7">
        <v>1</v>
      </c>
      <c r="J4" s="7">
        <v>1</v>
      </c>
      <c r="K4" s="7">
        <v>1</v>
      </c>
      <c r="L4" s="7"/>
      <c r="M4" s="7"/>
      <c r="N4" s="7"/>
      <c r="O4" s="7"/>
      <c r="P4" s="7"/>
      <c r="Q4" s="7"/>
      <c r="R4" s="7"/>
      <c r="S4" s="7"/>
      <c r="T4" s="8"/>
      <c r="U4" s="9"/>
      <c r="V4" s="8"/>
      <c r="W4" s="39"/>
      <c r="X4" s="39"/>
      <c r="Y4" s="10"/>
      <c r="Z4" s="40"/>
      <c r="AA4" s="41"/>
      <c r="AB4" s="41"/>
      <c r="AC4" s="41"/>
      <c r="AD4" s="41"/>
      <c r="AE4" s="41"/>
    </row>
    <row r="5" spans="2:31" ht="37.5" customHeight="1">
      <c r="B5" s="42"/>
      <c r="C5" s="43"/>
      <c r="D5" s="44"/>
      <c r="E5" s="44"/>
      <c r="F5" s="43"/>
      <c r="G5" s="45" t="s">
        <v>30</v>
      </c>
      <c r="H5" s="6" t="s">
        <v>31</v>
      </c>
      <c r="I5" s="6">
        <v>1</v>
      </c>
      <c r="J5" s="6">
        <v>1</v>
      </c>
      <c r="K5" s="6">
        <v>1</v>
      </c>
      <c r="L5" s="6"/>
      <c r="M5" s="6"/>
      <c r="N5" s="6"/>
      <c r="O5" s="6"/>
      <c r="P5" s="6"/>
      <c r="Q5" s="6"/>
      <c r="R5" s="6"/>
      <c r="S5" s="6"/>
      <c r="T5" s="19"/>
      <c r="U5" s="20"/>
      <c r="V5" s="19"/>
      <c r="W5" s="46"/>
      <c r="X5" s="46"/>
      <c r="Y5" s="47" t="s">
        <v>32</v>
      </c>
      <c r="Z5" s="48"/>
      <c r="AA5" s="49"/>
      <c r="AB5" s="49"/>
      <c r="AC5" s="49"/>
      <c r="AD5" s="49"/>
      <c r="AE5" s="49"/>
    </row>
    <row r="6" spans="2:31" ht="37.5" customHeight="1">
      <c r="B6" s="1" t="s">
        <v>33</v>
      </c>
      <c r="C6" s="2">
        <v>2</v>
      </c>
      <c r="D6" s="3" t="s">
        <v>34</v>
      </c>
      <c r="E6" s="4" t="s">
        <v>35</v>
      </c>
      <c r="F6" s="2" t="s">
        <v>36</v>
      </c>
      <c r="G6" s="50"/>
      <c r="H6" s="7" t="s">
        <v>29</v>
      </c>
      <c r="I6" s="7"/>
      <c r="J6" s="7">
        <v>1</v>
      </c>
      <c r="K6" s="7">
        <v>1</v>
      </c>
      <c r="L6" s="7"/>
      <c r="M6" s="7"/>
      <c r="N6" s="7"/>
      <c r="O6" s="7"/>
      <c r="P6" s="7"/>
      <c r="Q6" s="7"/>
      <c r="R6" s="7"/>
      <c r="S6" s="7"/>
      <c r="T6" s="8"/>
      <c r="U6" s="9"/>
      <c r="V6" s="8"/>
      <c r="W6" s="39">
        <v>0.8</v>
      </c>
      <c r="X6" s="39"/>
      <c r="Y6" s="10"/>
      <c r="Z6" s="11"/>
      <c r="AA6" s="12" t="s">
        <v>37</v>
      </c>
      <c r="AB6" s="12" t="s">
        <v>38</v>
      </c>
      <c r="AC6" s="12" t="s">
        <v>39</v>
      </c>
      <c r="AD6" s="51" t="s">
        <v>40</v>
      </c>
      <c r="AE6" s="51"/>
    </row>
    <row r="7" spans="2:31" ht="37.5" customHeight="1">
      <c r="B7" s="14"/>
      <c r="C7" s="15"/>
      <c r="D7" s="16"/>
      <c r="E7" s="16"/>
      <c r="F7" s="15"/>
      <c r="G7" s="52" t="s">
        <v>41</v>
      </c>
      <c r="H7" s="6" t="s">
        <v>31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19"/>
      <c r="U7" s="20"/>
      <c r="V7" s="19"/>
      <c r="W7" s="46"/>
      <c r="X7" s="46"/>
      <c r="Y7" s="47" t="s">
        <v>32</v>
      </c>
      <c r="Z7" s="22"/>
      <c r="AA7" s="23"/>
      <c r="AB7" s="23"/>
      <c r="AC7" s="23"/>
      <c r="AD7" s="23"/>
      <c r="AE7" s="23"/>
    </row>
    <row r="8" spans="2:31" ht="37.5" customHeight="1">
      <c r="B8" s="33" t="s">
        <v>33</v>
      </c>
      <c r="C8" s="34">
        <v>3</v>
      </c>
      <c r="D8" s="35" t="s">
        <v>42</v>
      </c>
      <c r="E8" s="36" t="s">
        <v>43</v>
      </c>
      <c r="F8" s="53" t="s">
        <v>44</v>
      </c>
      <c r="G8" s="38"/>
      <c r="H8" s="7" t="s">
        <v>29</v>
      </c>
      <c r="I8" s="7"/>
      <c r="J8" s="7">
        <v>1</v>
      </c>
      <c r="K8" s="7">
        <v>1</v>
      </c>
      <c r="L8" s="7">
        <v>1</v>
      </c>
      <c r="M8" s="7"/>
      <c r="N8" s="7"/>
      <c r="O8" s="7"/>
      <c r="P8" s="7"/>
      <c r="Q8" s="7"/>
      <c r="R8" s="7"/>
      <c r="S8" s="7"/>
      <c r="T8" s="8"/>
      <c r="U8" s="9"/>
      <c r="V8" s="8"/>
      <c r="W8" s="39"/>
      <c r="X8" s="39"/>
      <c r="Y8" s="10"/>
      <c r="Z8" s="40"/>
      <c r="AA8" s="41"/>
      <c r="AB8" s="41"/>
      <c r="AC8" s="41"/>
      <c r="AD8" s="41"/>
      <c r="AE8" s="41"/>
    </row>
    <row r="9" spans="2:31" ht="37.5" customHeight="1">
      <c r="B9" s="42"/>
      <c r="C9" s="43"/>
      <c r="D9" s="44"/>
      <c r="E9" s="44"/>
      <c r="F9" s="54"/>
      <c r="G9" s="45" t="s">
        <v>45</v>
      </c>
      <c r="H9" s="6" t="s">
        <v>31</v>
      </c>
      <c r="I9" s="6"/>
      <c r="J9" s="6"/>
      <c r="K9" s="6">
        <v>1</v>
      </c>
      <c r="L9" s="6">
        <v>1</v>
      </c>
      <c r="M9" s="6"/>
      <c r="N9" s="6"/>
      <c r="O9" s="6"/>
      <c r="P9" s="6"/>
      <c r="Q9" s="6"/>
      <c r="R9" s="6"/>
      <c r="S9" s="6"/>
      <c r="T9" s="19"/>
      <c r="U9" s="20"/>
      <c r="V9" s="19"/>
      <c r="W9" s="46"/>
      <c r="X9" s="46"/>
      <c r="Y9" s="47" t="s">
        <v>32</v>
      </c>
      <c r="Z9" s="48"/>
      <c r="AA9" s="49"/>
      <c r="AB9" s="49"/>
      <c r="AC9" s="49"/>
      <c r="AD9" s="49"/>
      <c r="AE9" s="49"/>
    </row>
    <row r="10" spans="2:31" ht="37.5" customHeight="1">
      <c r="B10" s="1" t="s">
        <v>25</v>
      </c>
      <c r="C10" s="2">
        <v>4</v>
      </c>
      <c r="D10" s="3" t="s">
        <v>46</v>
      </c>
      <c r="E10" s="4" t="s">
        <v>47</v>
      </c>
      <c r="F10" s="55" t="s">
        <v>44</v>
      </c>
      <c r="G10" s="56"/>
      <c r="H10" s="7" t="s">
        <v>29</v>
      </c>
      <c r="I10" s="7"/>
      <c r="J10" s="7"/>
      <c r="K10" s="7"/>
      <c r="L10" s="7">
        <v>1</v>
      </c>
      <c r="M10" s="7">
        <v>1</v>
      </c>
      <c r="N10" s="7">
        <v>1</v>
      </c>
      <c r="O10" s="7">
        <v>1</v>
      </c>
      <c r="P10" s="7">
        <v>1</v>
      </c>
      <c r="Q10" s="7">
        <v>1</v>
      </c>
      <c r="R10" s="7"/>
      <c r="S10" s="7"/>
      <c r="T10" s="8"/>
      <c r="U10" s="9">
        <v>21.44</v>
      </c>
      <c r="V10" s="8"/>
      <c r="W10" s="39">
        <v>21.44</v>
      </c>
      <c r="X10" s="39"/>
      <c r="Y10" s="10"/>
      <c r="Z10" s="57"/>
      <c r="AA10" s="51" t="s">
        <v>48</v>
      </c>
      <c r="AB10" s="51" t="s">
        <v>49</v>
      </c>
      <c r="AC10" s="51" t="s">
        <v>50</v>
      </c>
      <c r="AD10" s="51" t="s">
        <v>51</v>
      </c>
      <c r="AE10" s="51"/>
    </row>
    <row r="11" spans="2:31" ht="37.5" customHeight="1">
      <c r="B11" s="14"/>
      <c r="C11" s="15"/>
      <c r="D11" s="16"/>
      <c r="E11" s="16"/>
      <c r="F11" s="15"/>
      <c r="G11" s="52" t="s">
        <v>52</v>
      </c>
      <c r="H11" s="6" t="s">
        <v>31</v>
      </c>
      <c r="I11" s="6"/>
      <c r="J11" s="6"/>
      <c r="K11" s="6"/>
      <c r="L11" s="7">
        <v>1</v>
      </c>
      <c r="M11" s="7">
        <v>1</v>
      </c>
      <c r="N11" s="58"/>
      <c r="O11" s="58" t="s">
        <v>53</v>
      </c>
      <c r="P11" s="6"/>
      <c r="Q11" s="6"/>
      <c r="R11" s="6"/>
      <c r="S11" s="6"/>
      <c r="T11" s="19"/>
      <c r="U11" s="20"/>
      <c r="V11" s="19"/>
      <c r="W11" s="46"/>
      <c r="X11" s="46"/>
      <c r="Y11" s="47" t="s">
        <v>32</v>
      </c>
      <c r="Z11" s="22"/>
      <c r="AA11" s="23"/>
      <c r="AB11" s="23"/>
      <c r="AC11" s="23"/>
      <c r="AD11" s="23"/>
      <c r="AE11" s="23"/>
    </row>
    <row r="12" spans="2:31" ht="37.5" customHeight="1">
      <c r="B12" s="59" t="s">
        <v>25</v>
      </c>
      <c r="C12" s="2">
        <v>5</v>
      </c>
      <c r="D12" s="4" t="s">
        <v>54</v>
      </c>
      <c r="E12" s="4" t="s">
        <v>55</v>
      </c>
      <c r="F12" s="60" t="s">
        <v>56</v>
      </c>
      <c r="G12" s="61"/>
      <c r="H12" s="62" t="s">
        <v>29</v>
      </c>
      <c r="I12" s="7"/>
      <c r="J12" s="7"/>
      <c r="K12" s="7"/>
      <c r="L12" s="7">
        <v>1</v>
      </c>
      <c r="M12" s="7">
        <v>1</v>
      </c>
      <c r="N12" s="7">
        <v>1</v>
      </c>
      <c r="O12" s="7">
        <v>1</v>
      </c>
      <c r="P12" s="7">
        <v>1</v>
      </c>
      <c r="Q12" s="7">
        <v>1</v>
      </c>
      <c r="R12" s="7"/>
      <c r="S12" s="7"/>
      <c r="T12" s="8"/>
      <c r="U12" s="9"/>
      <c r="V12" s="8">
        <v>2</v>
      </c>
      <c r="W12" s="39"/>
      <c r="X12" s="39">
        <v>2</v>
      </c>
      <c r="Y12" s="10"/>
      <c r="Z12" s="63"/>
      <c r="AA12" s="64" t="s">
        <v>57</v>
      </c>
      <c r="AB12" s="64" t="s">
        <v>58</v>
      </c>
      <c r="AC12" s="64" t="s">
        <v>59</v>
      </c>
      <c r="AD12" s="64" t="s">
        <v>60</v>
      </c>
      <c r="AE12" s="64"/>
    </row>
    <row r="13" spans="2:31" ht="37.5" customHeight="1">
      <c r="B13" s="14"/>
      <c r="C13" s="15"/>
      <c r="D13" s="16"/>
      <c r="E13" s="16"/>
      <c r="F13" s="15"/>
      <c r="G13" s="52" t="s">
        <v>61</v>
      </c>
      <c r="H13" s="6" t="s">
        <v>31</v>
      </c>
      <c r="I13" s="6"/>
      <c r="J13" s="6"/>
      <c r="K13" s="6"/>
      <c r="L13" s="7">
        <v>1</v>
      </c>
      <c r="M13" s="7">
        <v>1</v>
      </c>
      <c r="N13" s="6">
        <v>1</v>
      </c>
      <c r="O13" s="6">
        <v>1</v>
      </c>
      <c r="P13" s="6">
        <v>1</v>
      </c>
      <c r="Q13" s="6"/>
      <c r="R13" s="6"/>
      <c r="S13" s="6"/>
      <c r="T13" s="19"/>
      <c r="U13" s="20"/>
      <c r="V13" s="19"/>
      <c r="W13" s="46"/>
      <c r="X13" s="46"/>
      <c r="Y13" s="47" t="s">
        <v>32</v>
      </c>
      <c r="Z13" s="22"/>
      <c r="AA13" s="23"/>
      <c r="AB13" s="23"/>
      <c r="AC13" s="23"/>
      <c r="AD13" s="23"/>
      <c r="AE13" s="23"/>
    </row>
    <row r="14" spans="2:31" ht="37.5" customHeight="1">
      <c r="B14" s="65" t="s">
        <v>25</v>
      </c>
      <c r="C14" s="2">
        <v>6</v>
      </c>
      <c r="D14" s="66" t="s">
        <v>62</v>
      </c>
      <c r="E14" s="66" t="s">
        <v>63</v>
      </c>
      <c r="F14" s="2" t="s">
        <v>64</v>
      </c>
      <c r="G14" s="50"/>
      <c r="H14" s="7" t="s">
        <v>29</v>
      </c>
      <c r="I14" s="7"/>
      <c r="J14" s="7">
        <v>1</v>
      </c>
      <c r="K14" s="7">
        <v>1</v>
      </c>
      <c r="L14" s="7">
        <v>1</v>
      </c>
      <c r="M14" s="7"/>
      <c r="N14" s="7"/>
      <c r="O14" s="7"/>
      <c r="P14" s="7"/>
      <c r="Q14" s="7"/>
      <c r="R14" s="7"/>
      <c r="S14" s="7"/>
      <c r="T14" s="8"/>
      <c r="U14" s="9"/>
      <c r="V14" s="8"/>
      <c r="W14" s="39"/>
      <c r="X14" s="39"/>
      <c r="Y14" s="10"/>
      <c r="Z14" s="11"/>
      <c r="AA14" s="12"/>
      <c r="AB14" s="12"/>
      <c r="AC14" s="12"/>
      <c r="AD14" s="12" t="s">
        <v>65</v>
      </c>
      <c r="AE14" s="12" t="s">
        <v>65</v>
      </c>
    </row>
    <row r="15" spans="2:31" ht="37.5" customHeight="1">
      <c r="B15" s="67"/>
      <c r="C15" s="15"/>
      <c r="D15" s="68"/>
      <c r="E15" s="68"/>
      <c r="F15" s="15"/>
      <c r="G15" s="52" t="s">
        <v>66</v>
      </c>
      <c r="H15" s="6" t="s">
        <v>31</v>
      </c>
      <c r="I15" s="6"/>
      <c r="J15" s="6"/>
      <c r="K15" s="6"/>
      <c r="L15" s="7">
        <v>1</v>
      </c>
      <c r="M15" s="7">
        <v>1</v>
      </c>
      <c r="N15" s="6"/>
      <c r="O15" s="6"/>
      <c r="P15" s="6"/>
      <c r="Q15" s="6"/>
      <c r="R15" s="6"/>
      <c r="S15" s="6"/>
      <c r="T15" s="19"/>
      <c r="U15" s="20"/>
      <c r="V15" s="19"/>
      <c r="W15" s="46"/>
      <c r="X15" s="46"/>
      <c r="Y15" s="47" t="s">
        <v>32</v>
      </c>
      <c r="Z15" s="22"/>
      <c r="AA15" s="23"/>
      <c r="AB15" s="23"/>
      <c r="AC15" s="23"/>
      <c r="AD15" s="23"/>
      <c r="AE15" s="23"/>
    </row>
    <row r="16" spans="2:31" ht="37.5" customHeight="1">
      <c r="B16" s="69" t="s">
        <v>25</v>
      </c>
      <c r="C16" s="70">
        <v>7</v>
      </c>
      <c r="D16" s="71" t="s">
        <v>67</v>
      </c>
      <c r="E16" s="72" t="s">
        <v>68</v>
      </c>
      <c r="F16" s="73" t="s">
        <v>56</v>
      </c>
      <c r="G16" s="74"/>
      <c r="H16" s="75" t="s">
        <v>29</v>
      </c>
      <c r="I16" s="76"/>
      <c r="J16" s="76"/>
      <c r="K16" s="76"/>
      <c r="L16" s="76"/>
      <c r="M16" s="76"/>
      <c r="N16" s="76"/>
      <c r="O16" s="76"/>
      <c r="P16" s="76">
        <v>1</v>
      </c>
      <c r="Q16" s="76">
        <v>1</v>
      </c>
      <c r="R16" s="76">
        <v>1</v>
      </c>
      <c r="S16" s="76">
        <v>1</v>
      </c>
      <c r="T16" s="77"/>
      <c r="U16" s="78">
        <v>1.98</v>
      </c>
      <c r="V16" s="77">
        <v>2</v>
      </c>
      <c r="W16" s="39"/>
      <c r="X16" s="39"/>
      <c r="Y16" s="79"/>
      <c r="Z16" s="22"/>
      <c r="AA16" s="23"/>
      <c r="AB16" s="23"/>
      <c r="AC16" s="23" t="s">
        <v>69</v>
      </c>
      <c r="AD16" s="23"/>
      <c r="AE16" s="23"/>
    </row>
    <row r="17" spans="1:31" ht="37.5" customHeight="1">
      <c r="B17" s="80"/>
      <c r="C17" s="81"/>
      <c r="D17" s="82"/>
      <c r="E17" s="82"/>
      <c r="F17" s="81"/>
      <c r="G17" s="83" t="s">
        <v>70</v>
      </c>
      <c r="H17" s="84" t="s">
        <v>31</v>
      </c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5"/>
      <c r="U17" s="86"/>
      <c r="V17" s="85"/>
      <c r="W17" s="46"/>
      <c r="X17" s="46"/>
      <c r="Y17" s="87"/>
      <c r="Z17" s="22"/>
      <c r="AA17" s="23"/>
      <c r="AB17" s="23"/>
      <c r="AC17" s="23"/>
      <c r="AD17" s="23"/>
      <c r="AE17" s="23"/>
    </row>
    <row r="18" spans="1:31" ht="37.5" customHeight="1">
      <c r="B18" s="88" t="s">
        <v>25</v>
      </c>
      <c r="C18" s="70">
        <v>8</v>
      </c>
      <c r="D18" s="72" t="s">
        <v>71</v>
      </c>
      <c r="E18" s="72" t="s">
        <v>72</v>
      </c>
      <c r="F18" s="73" t="s">
        <v>44</v>
      </c>
      <c r="G18" s="74"/>
      <c r="H18" s="75" t="s">
        <v>29</v>
      </c>
      <c r="I18" s="76"/>
      <c r="J18" s="76"/>
      <c r="K18" s="76"/>
      <c r="L18" s="76"/>
      <c r="M18" s="76"/>
      <c r="N18" s="76"/>
      <c r="O18" s="76"/>
      <c r="P18" s="76">
        <v>1</v>
      </c>
      <c r="Q18" s="76">
        <v>1</v>
      </c>
      <c r="R18" s="76">
        <v>1</v>
      </c>
      <c r="S18" s="76">
        <v>1</v>
      </c>
      <c r="T18" s="77"/>
      <c r="U18" s="78">
        <v>5</v>
      </c>
      <c r="V18" s="77"/>
      <c r="W18" s="39"/>
      <c r="X18" s="39"/>
      <c r="Y18" s="79"/>
      <c r="Z18" s="22"/>
      <c r="AA18" s="23"/>
      <c r="AB18" s="23"/>
      <c r="AC18" s="23" t="s">
        <v>69</v>
      </c>
      <c r="AD18" s="23"/>
      <c r="AE18" s="23"/>
    </row>
    <row r="19" spans="1:31" ht="37.5" customHeight="1">
      <c r="B19" s="80"/>
      <c r="C19" s="81"/>
      <c r="D19" s="82"/>
      <c r="E19" s="82"/>
      <c r="F19" s="81"/>
      <c r="G19" s="83" t="s">
        <v>61</v>
      </c>
      <c r="H19" s="84" t="s">
        <v>31</v>
      </c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5"/>
      <c r="U19" s="86"/>
      <c r="V19" s="85"/>
      <c r="W19" s="46"/>
      <c r="X19" s="46"/>
      <c r="Y19" s="87"/>
      <c r="Z19" s="22"/>
      <c r="AA19" s="23"/>
      <c r="AB19" s="23"/>
      <c r="AC19" s="23"/>
      <c r="AD19" s="23"/>
      <c r="AE19" s="23"/>
    </row>
    <row r="20" spans="1:31" ht="37.5" customHeight="1">
      <c r="B20" s="88" t="s">
        <v>25</v>
      </c>
      <c r="C20" s="70">
        <v>9</v>
      </c>
      <c r="D20" s="72" t="s">
        <v>62</v>
      </c>
      <c r="E20" s="72" t="s">
        <v>73</v>
      </c>
      <c r="F20" s="73" t="s">
        <v>74</v>
      </c>
      <c r="G20" s="74"/>
      <c r="H20" s="75" t="s">
        <v>29</v>
      </c>
      <c r="I20" s="76"/>
      <c r="J20" s="76"/>
      <c r="K20" s="76"/>
      <c r="L20" s="76"/>
      <c r="M20" s="76"/>
      <c r="N20" s="76"/>
      <c r="O20" s="76"/>
      <c r="P20" s="76"/>
      <c r="Q20" s="76"/>
      <c r="R20" s="76">
        <v>1</v>
      </c>
      <c r="S20" s="76">
        <v>1</v>
      </c>
      <c r="T20" s="77">
        <v>1</v>
      </c>
      <c r="U20" s="78">
        <v>4.5999999999999996</v>
      </c>
      <c r="V20" s="77"/>
      <c r="W20" s="39"/>
      <c r="X20" s="39"/>
      <c r="Y20" s="79"/>
      <c r="Z20" s="22"/>
      <c r="AA20" s="23"/>
      <c r="AB20" s="23"/>
      <c r="AC20" s="23" t="s">
        <v>69</v>
      </c>
      <c r="AD20" s="23"/>
      <c r="AE20" s="23"/>
    </row>
    <row r="21" spans="1:31" ht="37.5" customHeight="1">
      <c r="B21" s="80"/>
      <c r="C21" s="81"/>
      <c r="D21" s="82"/>
      <c r="E21" s="82"/>
      <c r="F21" s="81"/>
      <c r="G21" s="83" t="s">
        <v>75</v>
      </c>
      <c r="H21" s="84" t="s">
        <v>31</v>
      </c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5"/>
      <c r="U21" s="86"/>
      <c r="V21" s="85"/>
      <c r="W21" s="46"/>
      <c r="X21" s="46"/>
      <c r="Y21" s="87"/>
      <c r="Z21" s="22"/>
      <c r="AA21" s="23"/>
      <c r="AB21" s="23"/>
      <c r="AC21" s="23"/>
      <c r="AD21" s="23"/>
      <c r="AE21" s="23"/>
    </row>
    <row r="22" spans="1:31" ht="37.5" customHeight="1">
      <c r="B22" s="65" t="s">
        <v>25</v>
      </c>
      <c r="C22" s="2">
        <v>10</v>
      </c>
      <c r="D22" s="66" t="s">
        <v>62</v>
      </c>
      <c r="E22" s="66" t="s">
        <v>76</v>
      </c>
      <c r="F22" s="60" t="s">
        <v>74</v>
      </c>
      <c r="G22" s="61"/>
      <c r="H22" s="62" t="s">
        <v>29</v>
      </c>
      <c r="I22" s="7"/>
      <c r="J22" s="7"/>
      <c r="K22" s="7"/>
      <c r="L22" s="7"/>
      <c r="M22" s="7"/>
      <c r="N22" s="7"/>
      <c r="O22" s="7"/>
      <c r="P22" s="7"/>
      <c r="Q22" s="7">
        <v>1</v>
      </c>
      <c r="R22" s="7">
        <v>1</v>
      </c>
      <c r="S22" s="7">
        <v>1</v>
      </c>
      <c r="T22" s="8">
        <v>1</v>
      </c>
      <c r="U22" s="9">
        <v>1.2050000000000001</v>
      </c>
      <c r="V22" s="8"/>
      <c r="W22" s="39">
        <v>1.21</v>
      </c>
      <c r="X22" s="39"/>
      <c r="Y22" s="10"/>
      <c r="Z22" s="63"/>
      <c r="AA22" s="64"/>
      <c r="AB22" s="64"/>
      <c r="AC22" s="64" t="s">
        <v>77</v>
      </c>
      <c r="AD22" s="64" t="s">
        <v>78</v>
      </c>
      <c r="AE22" s="64"/>
    </row>
    <row r="23" spans="1:31" ht="37.5" customHeight="1">
      <c r="B23" s="67"/>
      <c r="C23" s="15"/>
      <c r="D23" s="68"/>
      <c r="E23" s="68"/>
      <c r="F23" s="15"/>
      <c r="G23" s="52" t="s">
        <v>75</v>
      </c>
      <c r="H23" s="6" t="s">
        <v>31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19"/>
      <c r="U23" s="20"/>
      <c r="V23" s="89"/>
      <c r="W23" s="90"/>
      <c r="X23" s="90"/>
      <c r="Y23" s="47" t="s">
        <v>32</v>
      </c>
      <c r="Z23" s="22"/>
      <c r="AA23" s="23"/>
      <c r="AB23" s="23"/>
      <c r="AC23" s="23"/>
      <c r="AD23" s="23"/>
      <c r="AE23" s="23"/>
    </row>
    <row r="24" spans="1:31" ht="37.5" customHeight="1">
      <c r="B24" s="91" t="s">
        <v>25</v>
      </c>
      <c r="C24" s="92">
        <v>11</v>
      </c>
      <c r="D24" s="93" t="s">
        <v>79</v>
      </c>
      <c r="E24" s="93" t="s">
        <v>80</v>
      </c>
      <c r="F24" s="94" t="s">
        <v>74</v>
      </c>
      <c r="G24" s="95"/>
      <c r="H24" s="96" t="s">
        <v>29</v>
      </c>
      <c r="I24" s="97"/>
      <c r="J24" s="97">
        <v>1</v>
      </c>
      <c r="K24" s="97">
        <v>1</v>
      </c>
      <c r="L24" s="97"/>
      <c r="M24" s="97"/>
      <c r="N24" s="97"/>
      <c r="O24" s="97"/>
      <c r="P24" s="97"/>
      <c r="Q24" s="97"/>
      <c r="R24" s="97"/>
      <c r="S24" s="97"/>
      <c r="T24" s="98"/>
      <c r="U24" s="99"/>
      <c r="V24" s="100"/>
      <c r="W24" s="90">
        <v>6.34</v>
      </c>
      <c r="X24" s="90"/>
      <c r="Y24" s="101"/>
      <c r="Z24" s="63">
        <f>1008*4+2308</f>
        <v>6340</v>
      </c>
      <c r="AA24" s="64"/>
      <c r="AB24" s="64"/>
      <c r="AC24" s="64"/>
      <c r="AD24" s="64"/>
      <c r="AE24" s="64"/>
    </row>
    <row r="25" spans="1:31" ht="37.5" customHeight="1">
      <c r="A25" s="13" t="s">
        <v>81</v>
      </c>
      <c r="B25" s="102"/>
      <c r="C25" s="103"/>
      <c r="D25" s="104"/>
      <c r="E25" s="104"/>
      <c r="F25" s="103"/>
      <c r="G25" s="105" t="s">
        <v>52</v>
      </c>
      <c r="H25" s="106" t="s">
        <v>31</v>
      </c>
      <c r="I25" s="106"/>
      <c r="J25" s="106">
        <v>1</v>
      </c>
      <c r="K25" s="106">
        <v>1</v>
      </c>
      <c r="L25" s="106"/>
      <c r="M25" s="106"/>
      <c r="N25" s="106"/>
      <c r="O25" s="106"/>
      <c r="P25" s="106"/>
      <c r="Q25" s="106"/>
      <c r="R25" s="106"/>
      <c r="S25" s="106"/>
      <c r="T25" s="107"/>
      <c r="U25" s="108"/>
      <c r="V25" s="109"/>
      <c r="W25" s="90"/>
      <c r="X25" s="90"/>
      <c r="Y25" s="47" t="s">
        <v>32</v>
      </c>
      <c r="Z25" s="22"/>
      <c r="AA25" s="23"/>
      <c r="AB25" s="23"/>
      <c r="AC25" s="23"/>
      <c r="AD25" s="23"/>
      <c r="AE25" s="23"/>
    </row>
    <row r="26" spans="1:31" ht="37.5" customHeight="1">
      <c r="B26" s="65" t="s">
        <v>25</v>
      </c>
      <c r="C26" s="2">
        <v>12</v>
      </c>
      <c r="D26" s="66" t="s">
        <v>62</v>
      </c>
      <c r="E26" s="66" t="s">
        <v>82</v>
      </c>
      <c r="F26" s="60" t="s">
        <v>74</v>
      </c>
      <c r="G26" s="61" t="s">
        <v>83</v>
      </c>
      <c r="H26" s="62"/>
      <c r="I26" s="7"/>
      <c r="J26" s="7"/>
      <c r="K26" s="7"/>
      <c r="L26" s="7">
        <v>1</v>
      </c>
      <c r="M26" s="7">
        <v>1</v>
      </c>
      <c r="N26" s="7">
        <v>1</v>
      </c>
      <c r="O26" s="7">
        <v>1</v>
      </c>
      <c r="P26" s="7">
        <v>1</v>
      </c>
      <c r="Q26" s="7">
        <v>1</v>
      </c>
      <c r="R26" s="7"/>
      <c r="S26" s="7"/>
      <c r="T26" s="8"/>
      <c r="U26" s="9"/>
      <c r="V26" s="110"/>
      <c r="W26" s="90"/>
      <c r="X26" s="90"/>
      <c r="Y26" s="10"/>
      <c r="Z26" s="63"/>
      <c r="AA26" s="64" t="s">
        <v>69</v>
      </c>
      <c r="AB26" s="64" t="s">
        <v>84</v>
      </c>
      <c r="AC26" s="64" t="s">
        <v>85</v>
      </c>
      <c r="AD26" s="64" t="s">
        <v>86</v>
      </c>
      <c r="AE26" s="64"/>
    </row>
    <row r="27" spans="1:31" ht="37.5" customHeight="1">
      <c r="A27" s="13" t="s">
        <v>81</v>
      </c>
      <c r="B27" s="67"/>
      <c r="C27" s="15"/>
      <c r="D27" s="68"/>
      <c r="E27" s="68"/>
      <c r="F27" s="15"/>
      <c r="G27" s="52" t="s">
        <v>87</v>
      </c>
      <c r="H27" s="6"/>
      <c r="I27" s="6"/>
      <c r="J27" s="6"/>
      <c r="K27" s="6"/>
      <c r="L27" s="6">
        <v>1</v>
      </c>
      <c r="M27" s="6">
        <v>1</v>
      </c>
      <c r="N27" s="6">
        <v>1</v>
      </c>
      <c r="O27" s="6">
        <v>1</v>
      </c>
      <c r="P27" s="6">
        <v>1</v>
      </c>
      <c r="Q27" s="6"/>
      <c r="R27" s="6"/>
      <c r="S27" s="6"/>
      <c r="T27" s="19"/>
      <c r="U27" s="20"/>
      <c r="V27" s="89"/>
      <c r="W27" s="90"/>
      <c r="X27" s="90"/>
      <c r="Y27" s="47" t="s">
        <v>32</v>
      </c>
      <c r="Z27" s="22"/>
      <c r="AA27" s="23"/>
      <c r="AB27" s="23"/>
      <c r="AC27" s="23"/>
      <c r="AD27" s="23"/>
      <c r="AE27" s="23"/>
    </row>
    <row r="28" spans="1:31" ht="37.5" customHeight="1">
      <c r="B28" s="91" t="s">
        <v>25</v>
      </c>
      <c r="C28" s="92">
        <v>13</v>
      </c>
      <c r="D28" s="93" t="s">
        <v>88</v>
      </c>
      <c r="E28" s="93" t="s">
        <v>89</v>
      </c>
      <c r="F28" s="94" t="s">
        <v>74</v>
      </c>
      <c r="G28" s="95" t="s">
        <v>90</v>
      </c>
      <c r="H28" s="96"/>
      <c r="I28" s="97"/>
      <c r="J28" s="97"/>
      <c r="K28" s="97"/>
      <c r="L28" s="97">
        <v>1</v>
      </c>
      <c r="M28" s="97">
        <v>1</v>
      </c>
      <c r="N28" s="97"/>
      <c r="O28" s="97"/>
      <c r="P28" s="97"/>
      <c r="Q28" s="97"/>
      <c r="R28" s="97"/>
      <c r="S28" s="97"/>
      <c r="T28" s="98"/>
      <c r="U28" s="99"/>
      <c r="V28" s="100"/>
      <c r="W28" s="90">
        <v>0.4</v>
      </c>
      <c r="X28" s="90"/>
      <c r="Y28" s="101"/>
      <c r="Z28" s="63">
        <f>92*4</f>
        <v>368</v>
      </c>
      <c r="AA28" s="64"/>
      <c r="AB28" s="64"/>
      <c r="AC28" s="64"/>
      <c r="AD28" s="64"/>
      <c r="AE28" s="64"/>
    </row>
    <row r="29" spans="1:31" ht="37.5" customHeight="1">
      <c r="A29" s="13" t="s">
        <v>81</v>
      </c>
      <c r="B29" s="102"/>
      <c r="C29" s="103"/>
      <c r="D29" s="104"/>
      <c r="E29" s="104"/>
      <c r="F29" s="103"/>
      <c r="G29" s="105" t="s">
        <v>91</v>
      </c>
      <c r="H29" s="106"/>
      <c r="I29" s="106"/>
      <c r="J29" s="106"/>
      <c r="K29" s="106"/>
      <c r="L29" s="106">
        <v>1</v>
      </c>
      <c r="M29" s="106">
        <v>1</v>
      </c>
      <c r="N29" s="106"/>
      <c r="O29" s="106"/>
      <c r="P29" s="106"/>
      <c r="Q29" s="106"/>
      <c r="R29" s="106"/>
      <c r="S29" s="106"/>
      <c r="T29" s="107"/>
      <c r="U29" s="108"/>
      <c r="V29" s="109"/>
      <c r="W29" s="90"/>
      <c r="X29" s="90"/>
      <c r="Y29" s="47" t="s">
        <v>32</v>
      </c>
      <c r="Z29" s="22"/>
      <c r="AA29" s="23"/>
      <c r="AB29" s="23"/>
      <c r="AC29" s="23"/>
      <c r="AD29" s="23"/>
      <c r="AE29" s="23"/>
    </row>
    <row r="30" spans="1:31" ht="37.5" customHeight="1">
      <c r="A30" s="13" t="s">
        <v>81</v>
      </c>
      <c r="B30" s="111" t="s">
        <v>25</v>
      </c>
      <c r="C30" s="112">
        <v>14</v>
      </c>
      <c r="D30" s="113" t="s">
        <v>92</v>
      </c>
      <c r="E30" s="113" t="s">
        <v>93</v>
      </c>
      <c r="F30" s="112" t="s">
        <v>36</v>
      </c>
      <c r="G30" s="112" t="s">
        <v>75</v>
      </c>
      <c r="H30" s="62" t="s">
        <v>29</v>
      </c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>
        <v>1</v>
      </c>
      <c r="U30" s="115">
        <v>5.5</v>
      </c>
      <c r="V30" s="116"/>
      <c r="W30" s="90">
        <v>5.5</v>
      </c>
      <c r="X30" s="90"/>
      <c r="Y30" s="117" t="s">
        <v>94</v>
      </c>
      <c r="Z30" s="118"/>
      <c r="AA30" s="119"/>
      <c r="AB30" s="119"/>
      <c r="AC30" s="119"/>
      <c r="AD30" s="119"/>
      <c r="AE30" s="119"/>
    </row>
    <row r="31" spans="1:31" ht="37.5" customHeight="1">
      <c r="A31" s="13" t="s">
        <v>81</v>
      </c>
      <c r="B31" s="111" t="s">
        <v>25</v>
      </c>
      <c r="C31" s="112">
        <v>15</v>
      </c>
      <c r="D31" s="113" t="s">
        <v>95</v>
      </c>
      <c r="E31" s="113" t="s">
        <v>96</v>
      </c>
      <c r="F31" s="112" t="s">
        <v>44</v>
      </c>
      <c r="G31" s="112" t="s">
        <v>97</v>
      </c>
      <c r="H31" s="62" t="s">
        <v>29</v>
      </c>
      <c r="I31" s="114"/>
      <c r="J31" s="114"/>
      <c r="K31" s="114"/>
      <c r="L31" s="114"/>
      <c r="M31" s="114"/>
      <c r="N31" s="114"/>
      <c r="O31" s="114"/>
      <c r="P31" s="114">
        <v>1</v>
      </c>
      <c r="Q31" s="114">
        <v>1</v>
      </c>
      <c r="R31" s="114"/>
      <c r="S31" s="114"/>
      <c r="T31" s="114"/>
      <c r="U31" s="115">
        <v>0.6</v>
      </c>
      <c r="V31" s="116"/>
      <c r="W31" s="90">
        <v>0.6</v>
      </c>
      <c r="X31" s="90"/>
      <c r="Y31" s="47" t="s">
        <v>32</v>
      </c>
      <c r="Z31" s="118"/>
      <c r="AA31" s="119"/>
      <c r="AB31" s="119"/>
      <c r="AC31" s="119"/>
      <c r="AD31" s="119"/>
      <c r="AE31" s="119"/>
    </row>
    <row r="32" spans="1:31" ht="37.5" customHeight="1">
      <c r="A32" s="13" t="s">
        <v>81</v>
      </c>
      <c r="B32" s="111" t="s">
        <v>25</v>
      </c>
      <c r="C32" s="112">
        <v>16</v>
      </c>
      <c r="D32" s="113" t="s">
        <v>62</v>
      </c>
      <c r="E32" s="113" t="s">
        <v>98</v>
      </c>
      <c r="F32" s="112" t="s">
        <v>99</v>
      </c>
      <c r="G32" s="112" t="s">
        <v>83</v>
      </c>
      <c r="H32" s="62" t="s">
        <v>29</v>
      </c>
      <c r="I32" s="114"/>
      <c r="J32" s="114"/>
      <c r="K32" s="114"/>
      <c r="L32" s="114">
        <v>1</v>
      </c>
      <c r="M32" s="114">
        <v>1</v>
      </c>
      <c r="N32" s="114">
        <v>1</v>
      </c>
      <c r="O32" s="114">
        <v>1</v>
      </c>
      <c r="P32" s="114">
        <v>1</v>
      </c>
      <c r="Q32" s="114">
        <v>1</v>
      </c>
      <c r="R32" s="114"/>
      <c r="S32" s="114"/>
      <c r="T32" s="114"/>
      <c r="U32" s="115"/>
      <c r="V32" s="116"/>
      <c r="W32" s="90"/>
      <c r="X32" s="90"/>
      <c r="Y32" s="47" t="s">
        <v>32</v>
      </c>
      <c r="Z32" s="120"/>
      <c r="AA32" s="121" t="s">
        <v>32</v>
      </c>
      <c r="AB32" s="119"/>
      <c r="AC32" s="119"/>
      <c r="AD32" s="119"/>
      <c r="AE32" s="119"/>
    </row>
    <row r="33" spans="1:33" ht="37.5" customHeight="1">
      <c r="A33" s="13" t="s">
        <v>81</v>
      </c>
      <c r="B33" s="111" t="s">
        <v>25</v>
      </c>
      <c r="C33" s="112">
        <v>17</v>
      </c>
      <c r="D33" s="113" t="s">
        <v>62</v>
      </c>
      <c r="E33" s="113" t="s">
        <v>100</v>
      </c>
      <c r="F33" s="112" t="s">
        <v>56</v>
      </c>
      <c r="G33" s="112" t="s">
        <v>83</v>
      </c>
      <c r="H33" s="62" t="s">
        <v>29</v>
      </c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>
        <v>1</v>
      </c>
      <c r="T33" s="114">
        <v>1</v>
      </c>
      <c r="U33" s="115"/>
      <c r="V33" s="116"/>
      <c r="W33" s="90"/>
      <c r="X33" s="90"/>
      <c r="Y33" s="117" t="s">
        <v>101</v>
      </c>
      <c r="Z33" s="118"/>
      <c r="AA33" s="119"/>
      <c r="AB33" s="119"/>
      <c r="AC33" s="119"/>
      <c r="AD33" s="119"/>
      <c r="AE33" s="119"/>
    </row>
    <row r="34" spans="1:33" ht="37.5" customHeight="1">
      <c r="A34" s="13" t="s">
        <v>81</v>
      </c>
      <c r="B34" s="111" t="s">
        <v>25</v>
      </c>
      <c r="C34" s="112">
        <v>18</v>
      </c>
      <c r="D34" s="113" t="s">
        <v>62</v>
      </c>
      <c r="E34" s="113" t="s">
        <v>102</v>
      </c>
      <c r="F34" s="112" t="s">
        <v>56</v>
      </c>
      <c r="G34" s="112" t="s">
        <v>83</v>
      </c>
      <c r="H34" s="62" t="s">
        <v>29</v>
      </c>
      <c r="I34" s="114"/>
      <c r="J34" s="114"/>
      <c r="K34" s="114"/>
      <c r="L34" s="114"/>
      <c r="M34" s="114"/>
      <c r="N34" s="114"/>
      <c r="O34" s="114"/>
      <c r="P34" s="114"/>
      <c r="Q34" s="114">
        <v>1</v>
      </c>
      <c r="R34" s="114">
        <v>1</v>
      </c>
      <c r="S34" s="114"/>
      <c r="T34" s="114"/>
      <c r="U34" s="115">
        <v>3.9</v>
      </c>
      <c r="V34" s="116"/>
      <c r="W34" s="90"/>
      <c r="X34" s="90">
        <v>1</v>
      </c>
      <c r="Y34" s="47" t="s">
        <v>32</v>
      </c>
      <c r="Z34" s="118">
        <f>4800*4</f>
        <v>19200</v>
      </c>
      <c r="AA34" s="119"/>
      <c r="AB34" s="119"/>
      <c r="AC34" s="119"/>
      <c r="AD34" s="119"/>
      <c r="AE34" s="119"/>
    </row>
    <row r="35" spans="1:33" ht="37.5" customHeight="1">
      <c r="A35" s="13" t="s">
        <v>81</v>
      </c>
      <c r="B35" s="111" t="s">
        <v>25</v>
      </c>
      <c r="C35" s="112">
        <v>19</v>
      </c>
      <c r="D35" s="113" t="s">
        <v>62</v>
      </c>
      <c r="E35" s="113" t="s">
        <v>103</v>
      </c>
      <c r="F35" s="112" t="s">
        <v>56</v>
      </c>
      <c r="G35" s="112" t="s">
        <v>104</v>
      </c>
      <c r="H35" s="62" t="s">
        <v>29</v>
      </c>
      <c r="I35" s="114"/>
      <c r="J35" s="114"/>
      <c r="K35" s="114"/>
      <c r="L35" s="114"/>
      <c r="M35" s="114"/>
      <c r="N35" s="114"/>
      <c r="O35" s="114"/>
      <c r="P35" s="114">
        <v>1</v>
      </c>
      <c r="Q35" s="114"/>
      <c r="R35" s="114"/>
      <c r="S35" s="114"/>
      <c r="T35" s="114"/>
      <c r="U35" s="115">
        <v>3.9</v>
      </c>
      <c r="V35" s="116"/>
      <c r="W35" s="90">
        <v>3.9</v>
      </c>
      <c r="X35" s="90"/>
      <c r="Y35" s="47" t="s">
        <v>32</v>
      </c>
      <c r="Z35" s="118"/>
      <c r="AA35" s="119"/>
      <c r="AB35" s="119"/>
      <c r="AC35" s="119"/>
      <c r="AD35" s="119"/>
      <c r="AE35" s="119"/>
    </row>
    <row r="36" spans="1:33" ht="37.5" customHeight="1">
      <c r="A36" s="13" t="s">
        <v>81</v>
      </c>
      <c r="B36" s="111" t="s">
        <v>25</v>
      </c>
      <c r="C36" s="122">
        <v>20</v>
      </c>
      <c r="D36" s="121" t="s">
        <v>105</v>
      </c>
      <c r="E36" s="121" t="s">
        <v>106</v>
      </c>
      <c r="F36" s="122" t="s">
        <v>44</v>
      </c>
      <c r="G36" s="122" t="s">
        <v>107</v>
      </c>
      <c r="H36" s="123" t="s">
        <v>29</v>
      </c>
      <c r="I36" s="114"/>
      <c r="J36" s="114"/>
      <c r="K36" s="114"/>
      <c r="L36" s="114"/>
      <c r="M36" s="114"/>
      <c r="N36" s="114"/>
      <c r="O36" s="114"/>
      <c r="P36" s="114"/>
      <c r="Q36" s="114"/>
      <c r="R36" s="114">
        <v>1</v>
      </c>
      <c r="S36" s="114">
        <v>1</v>
      </c>
      <c r="T36" s="114">
        <v>1</v>
      </c>
      <c r="U36" s="115">
        <v>16.399999999999999</v>
      </c>
      <c r="V36" s="116"/>
      <c r="W36" s="90"/>
      <c r="X36" s="90"/>
      <c r="Y36" s="124"/>
      <c r="Z36" s="125"/>
      <c r="AA36" s="126" t="s">
        <v>108</v>
      </c>
      <c r="AB36" s="119"/>
      <c r="AC36" s="119"/>
      <c r="AD36" s="119"/>
      <c r="AE36" s="119"/>
    </row>
    <row r="37" spans="1:33" ht="37.5" customHeight="1">
      <c r="A37" s="13" t="s">
        <v>81</v>
      </c>
      <c r="B37" s="111" t="s">
        <v>25</v>
      </c>
      <c r="C37" s="112">
        <v>21</v>
      </c>
      <c r="D37" s="113"/>
      <c r="E37" s="127" t="s">
        <v>109</v>
      </c>
      <c r="F37" s="112"/>
      <c r="G37" s="112"/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14">
        <v>1</v>
      </c>
      <c r="U37" s="115"/>
      <c r="V37" s="116"/>
      <c r="W37" s="90"/>
      <c r="X37" s="90"/>
      <c r="Y37" s="117" t="s">
        <v>110</v>
      </c>
      <c r="Z37" s="128"/>
      <c r="AA37" s="129" t="s">
        <v>111</v>
      </c>
      <c r="AB37" s="119"/>
      <c r="AC37" s="119"/>
      <c r="AD37" s="119"/>
      <c r="AE37" s="119"/>
    </row>
    <row r="38" spans="1:33" ht="16.5" thickBot="1">
      <c r="B38" s="130"/>
      <c r="C38" s="130"/>
      <c r="D38" s="131"/>
      <c r="E38" s="131"/>
      <c r="F38" s="131"/>
      <c r="G38" s="131"/>
      <c r="I38" s="13">
        <f>SUM(I4:I29)</f>
        <v>2</v>
      </c>
      <c r="J38" s="13">
        <f t="shared" ref="J38:T38" si="0">SUM(J4:J29)</f>
        <v>7</v>
      </c>
      <c r="K38" s="13">
        <f t="shared" si="0"/>
        <v>8</v>
      </c>
      <c r="L38" s="13">
        <f t="shared" si="0"/>
        <v>12</v>
      </c>
      <c r="M38" s="13">
        <f t="shared" si="0"/>
        <v>9</v>
      </c>
      <c r="N38" s="13">
        <f t="shared" si="0"/>
        <v>5</v>
      </c>
      <c r="O38" s="13">
        <f t="shared" si="0"/>
        <v>5</v>
      </c>
      <c r="P38" s="13">
        <f t="shared" si="0"/>
        <v>7</v>
      </c>
      <c r="Q38" s="13">
        <f>SUM(Q4:Q29)</f>
        <v>6</v>
      </c>
      <c r="R38" s="13">
        <f t="shared" si="0"/>
        <v>4</v>
      </c>
      <c r="S38" s="13">
        <f t="shared" si="0"/>
        <v>4</v>
      </c>
      <c r="T38" s="13">
        <f t="shared" si="0"/>
        <v>2</v>
      </c>
      <c r="U38" s="132"/>
      <c r="Z38" s="133"/>
      <c r="AA38" s="131"/>
      <c r="AB38" s="131"/>
      <c r="AC38" s="131"/>
      <c r="AD38" s="131"/>
      <c r="AE38" s="131"/>
      <c r="AG38" s="134"/>
    </row>
    <row r="39" spans="1:33">
      <c r="B39" s="130"/>
      <c r="C39" s="130"/>
      <c r="O39" s="135" t="s">
        <v>112</v>
      </c>
      <c r="P39" s="136"/>
      <c r="Q39" s="136"/>
      <c r="R39" s="136"/>
      <c r="S39" s="136"/>
      <c r="T39" s="137"/>
      <c r="U39" s="138">
        <f>SUMIF($H$4:$H$36,"Plan",$U$4:$U$37)</f>
        <v>64.525000000000006</v>
      </c>
      <c r="V39" s="139">
        <f>SUMIF($H$4:$H$23,"Plan",$V$4:$V$23)</f>
        <v>4</v>
      </c>
      <c r="W39" s="140">
        <f>SUM(W4:W37)</f>
        <v>40.19</v>
      </c>
      <c r="X39" s="140">
        <f>SUM(X4:X37)</f>
        <v>3</v>
      </c>
      <c r="Y39" s="141"/>
      <c r="AG39" s="143"/>
    </row>
    <row r="40" spans="1:33" ht="16.5" thickBot="1">
      <c r="B40" s="130"/>
      <c r="C40" s="130"/>
      <c r="O40" s="144" t="s">
        <v>113</v>
      </c>
      <c r="P40" s="145"/>
      <c r="Q40" s="145"/>
      <c r="R40" s="145"/>
      <c r="S40" s="145"/>
      <c r="T40" s="146"/>
      <c r="U40" s="147">
        <f>SUMIF($H$10:$H$23,"Result",$U$10:$U$23)</f>
        <v>0</v>
      </c>
      <c r="V40" s="148">
        <f>SUMIF($H$10:$H$23,"Result",$V$10:$V$23)</f>
        <v>0</v>
      </c>
      <c r="W40" s="149"/>
      <c r="X40" s="149"/>
      <c r="Y40" s="141"/>
      <c r="AG40" s="143"/>
    </row>
    <row r="41" spans="1:33">
      <c r="B41" s="130"/>
      <c r="C41" s="130"/>
      <c r="U41" s="150"/>
    </row>
    <row r="44" spans="1:33" ht="24.75" thickBot="1">
      <c r="E44" s="151" t="s">
        <v>114</v>
      </c>
    </row>
    <row r="45" spans="1:33" ht="38.25" thickBot="1">
      <c r="E45" s="153" t="s">
        <v>115</v>
      </c>
    </row>
    <row r="55" spans="10:10">
      <c r="J55" s="13" t="s">
        <v>93</v>
      </c>
    </row>
    <row r="56" spans="10:10">
      <c r="J56" s="13" t="s">
        <v>96</v>
      </c>
    </row>
    <row r="57" spans="10:10">
      <c r="J57" s="13" t="s">
        <v>98</v>
      </c>
    </row>
    <row r="58" spans="10:10">
      <c r="J58" s="13" t="s">
        <v>100</v>
      </c>
    </row>
    <row r="59" spans="10:10">
      <c r="J59" s="13" t="s">
        <v>102</v>
      </c>
    </row>
    <row r="60" spans="10:10">
      <c r="J60" s="13" t="s">
        <v>103</v>
      </c>
    </row>
    <row r="61" spans="10:10">
      <c r="J61" s="13" t="s">
        <v>106</v>
      </c>
    </row>
  </sheetData>
  <mergeCells count="156">
    <mergeCell ref="O39:T39"/>
    <mergeCell ref="O40:T40"/>
    <mergeCell ref="Z28:Z29"/>
    <mergeCell ref="AA28:AA29"/>
    <mergeCell ref="AB28:AB29"/>
    <mergeCell ref="AC28:AC29"/>
    <mergeCell ref="AD28:AD29"/>
    <mergeCell ref="AE28:AE29"/>
    <mergeCell ref="AA26:AA27"/>
    <mergeCell ref="AB26:AB27"/>
    <mergeCell ref="AC26:AC27"/>
    <mergeCell ref="AD26:AD27"/>
    <mergeCell ref="AE26:AE27"/>
    <mergeCell ref="B28:B29"/>
    <mergeCell ref="C28:C29"/>
    <mergeCell ref="D28:D29"/>
    <mergeCell ref="E28:E29"/>
    <mergeCell ref="F28:F29"/>
    <mergeCell ref="B26:B27"/>
    <mergeCell ref="C26:C27"/>
    <mergeCell ref="D26:D27"/>
    <mergeCell ref="E26:E27"/>
    <mergeCell ref="F26:F27"/>
    <mergeCell ref="Z26:Z27"/>
    <mergeCell ref="Z24:Z25"/>
    <mergeCell ref="AA24:AA25"/>
    <mergeCell ref="AB24:AB25"/>
    <mergeCell ref="AC24:AC25"/>
    <mergeCell ref="AD24:AD25"/>
    <mergeCell ref="AE24:AE25"/>
    <mergeCell ref="AA22:AA23"/>
    <mergeCell ref="AB22:AB23"/>
    <mergeCell ref="AC22:AC23"/>
    <mergeCell ref="AD22:AD23"/>
    <mergeCell ref="AE22:AE23"/>
    <mergeCell ref="B24:B25"/>
    <mergeCell ref="C24:C25"/>
    <mergeCell ref="D24:D25"/>
    <mergeCell ref="E24:E25"/>
    <mergeCell ref="F24:F25"/>
    <mergeCell ref="B22:B23"/>
    <mergeCell ref="C22:C23"/>
    <mergeCell ref="D22:D23"/>
    <mergeCell ref="E22:E23"/>
    <mergeCell ref="F22:F23"/>
    <mergeCell ref="Z22:Z23"/>
    <mergeCell ref="Z20:Z21"/>
    <mergeCell ref="AA20:AA21"/>
    <mergeCell ref="AB20:AB21"/>
    <mergeCell ref="AC20:AC21"/>
    <mergeCell ref="AD20:AD21"/>
    <mergeCell ref="AE20:AE21"/>
    <mergeCell ref="AA18:AA19"/>
    <mergeCell ref="AB18:AB19"/>
    <mergeCell ref="AC18:AC19"/>
    <mergeCell ref="AD18:AD19"/>
    <mergeCell ref="AE18:AE19"/>
    <mergeCell ref="B20:B21"/>
    <mergeCell ref="C20:C21"/>
    <mergeCell ref="D20:D21"/>
    <mergeCell ref="E20:E21"/>
    <mergeCell ref="F20:F21"/>
    <mergeCell ref="B18:B19"/>
    <mergeCell ref="C18:C19"/>
    <mergeCell ref="D18:D19"/>
    <mergeCell ref="E18:E19"/>
    <mergeCell ref="F18:F19"/>
    <mergeCell ref="Z18:Z19"/>
    <mergeCell ref="Z16:Z17"/>
    <mergeCell ref="AA16:AA17"/>
    <mergeCell ref="AB16:AB17"/>
    <mergeCell ref="AC16:AC17"/>
    <mergeCell ref="AD16:AD17"/>
    <mergeCell ref="AE16:AE17"/>
    <mergeCell ref="AA14:AA15"/>
    <mergeCell ref="AB14:AB15"/>
    <mergeCell ref="AC14:AC15"/>
    <mergeCell ref="AD14:AD15"/>
    <mergeCell ref="AE14:AE15"/>
    <mergeCell ref="B16:B17"/>
    <mergeCell ref="C16:C17"/>
    <mergeCell ref="D16:D17"/>
    <mergeCell ref="E16:E17"/>
    <mergeCell ref="F16:F17"/>
    <mergeCell ref="B14:B15"/>
    <mergeCell ref="C14:C15"/>
    <mergeCell ref="D14:D15"/>
    <mergeCell ref="E14:E15"/>
    <mergeCell ref="F14:F15"/>
    <mergeCell ref="Z14:Z15"/>
    <mergeCell ref="Z12:Z13"/>
    <mergeCell ref="AA12:AA13"/>
    <mergeCell ref="AB12:AB13"/>
    <mergeCell ref="AC12:AC13"/>
    <mergeCell ref="AD12:AD13"/>
    <mergeCell ref="AE12:AE13"/>
    <mergeCell ref="AA10:AA11"/>
    <mergeCell ref="AB10:AB11"/>
    <mergeCell ref="AC10:AC11"/>
    <mergeCell ref="AD10:AD11"/>
    <mergeCell ref="AE10:AE11"/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Z10:Z11"/>
    <mergeCell ref="Z8:Z9"/>
    <mergeCell ref="AA8:AA9"/>
    <mergeCell ref="AB8:AB9"/>
    <mergeCell ref="AC8:AC9"/>
    <mergeCell ref="AD8:AD9"/>
    <mergeCell ref="AE8:AE9"/>
    <mergeCell ref="AA6:AA7"/>
    <mergeCell ref="AB6:AB7"/>
    <mergeCell ref="AC6:AC7"/>
    <mergeCell ref="AD6:AD7"/>
    <mergeCell ref="AE6:AE7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Z6:Z7"/>
    <mergeCell ref="Z4:Z5"/>
    <mergeCell ref="AA4:AA5"/>
    <mergeCell ref="AB4:AB5"/>
    <mergeCell ref="AC4:AC5"/>
    <mergeCell ref="AD4:AD5"/>
    <mergeCell ref="AE4:AE5"/>
    <mergeCell ref="AA1:AA2"/>
    <mergeCell ref="AB1:AB2"/>
    <mergeCell ref="AC1:AC2"/>
    <mergeCell ref="AD1:AD2"/>
    <mergeCell ref="AE1:AE2"/>
    <mergeCell ref="B4:B5"/>
    <mergeCell ref="C4:C5"/>
    <mergeCell ref="D4:D5"/>
    <mergeCell ref="E4:E5"/>
    <mergeCell ref="F4:F5"/>
    <mergeCell ref="B1:B2"/>
    <mergeCell ref="C1:C2"/>
    <mergeCell ref="D1:D2"/>
    <mergeCell ref="E1:E2"/>
    <mergeCell ref="F1:F2"/>
    <mergeCell ref="Z1:Z2"/>
  </mergeCells>
  <conditionalFormatting sqref="I38:Y38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T2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:T5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:T7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2:T12 I13:K13 M13:T13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8:T8 I9:J9 L9:T9 I10:T11 I14:T23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:T27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3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8:T29 I36:T37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9:AA1048576">
    <cfRule type="containsText" dxfId="95" priority="80" operator="containsText" text="Completed">
      <formula>NOT(ISERROR(SEARCH("Completed",AA39)))</formula>
    </cfRule>
  </conditionalFormatting>
  <conditionalFormatting sqref="AA38">
    <cfRule type="containsText" dxfId="94" priority="79" operator="containsText" text="Completed">
      <formula>NOT(ISERROR(SEARCH("Completed",AA38)))</formula>
    </cfRule>
  </conditionalFormatting>
  <conditionalFormatting sqref="AA1:AA2">
    <cfRule type="containsText" dxfId="93" priority="78" operator="containsText" text="Completed">
      <formula>NOT(ISERROR(SEARCH("Completed",AA1)))</formula>
    </cfRule>
  </conditionalFormatting>
  <conditionalFormatting sqref="AA3 AA10:AA11 AA14:AA21">
    <cfRule type="containsText" dxfId="92" priority="77" operator="containsText" text="Completed">
      <formula>NOT(ISERROR(SEARCH("Completed",AA3)))</formula>
    </cfRule>
  </conditionalFormatting>
  <conditionalFormatting sqref="AA22:AA23">
    <cfRule type="containsText" dxfId="91" priority="76" operator="containsText" text="Completed">
      <formula>NOT(ISERROR(SEARCH("Completed",AA22)))</formula>
    </cfRule>
  </conditionalFormatting>
  <conditionalFormatting sqref="AA12:AA13">
    <cfRule type="containsText" dxfId="90" priority="74" operator="containsText" text="Completed">
      <formula>NOT(ISERROR(SEARCH("Completed",AA12)))</formula>
    </cfRule>
  </conditionalFormatting>
  <conditionalFormatting sqref="AA6:AA7">
    <cfRule type="containsText" dxfId="89" priority="75" operator="containsText" text="Completed">
      <formula>NOT(ISERROR(SEARCH("Completed",AA6)))</formula>
    </cfRule>
  </conditionalFormatting>
  <conditionalFormatting sqref="AA24:AA27">
    <cfRule type="containsText" dxfId="88" priority="73" operator="containsText" text="Completed">
      <formula>NOT(ISERROR(SEARCH("Completed",AA24)))</formula>
    </cfRule>
  </conditionalFormatting>
  <conditionalFormatting sqref="AA4:AA5">
    <cfRule type="containsText" dxfId="87" priority="72" operator="containsText" text="Completed">
      <formula>NOT(ISERROR(SEARCH("Completed",AA4)))</formula>
    </cfRule>
  </conditionalFormatting>
  <conditionalFormatting sqref="AA28:AA29 AA36:AA37">
    <cfRule type="containsText" dxfId="86" priority="71" operator="containsText" text="Completed">
      <formula>NOT(ISERROR(SEARCH("Completed",AA28)))</formula>
    </cfRule>
  </conditionalFormatting>
  <conditionalFormatting sqref="AA8:AA9">
    <cfRule type="containsText" dxfId="85" priority="70" operator="containsText" text="Completed">
      <formula>NOT(ISERROR(SEARCH("Completed",AA8)))</formula>
    </cfRule>
  </conditionalFormatting>
  <conditionalFormatting sqref="AB39:AB1048576">
    <cfRule type="containsText" dxfId="84" priority="69" operator="containsText" text="Completed">
      <formula>NOT(ISERROR(SEARCH("Completed",AB39)))</formula>
    </cfRule>
  </conditionalFormatting>
  <conditionalFormatting sqref="AB38">
    <cfRule type="containsText" dxfId="83" priority="68" operator="containsText" text="Completed">
      <formula>NOT(ISERROR(SEARCH("Completed",AB38)))</formula>
    </cfRule>
  </conditionalFormatting>
  <conditionalFormatting sqref="AB1:AB2">
    <cfRule type="containsText" dxfId="82" priority="67" operator="containsText" text="Completed">
      <formula>NOT(ISERROR(SEARCH("Completed",AB1)))</formula>
    </cfRule>
  </conditionalFormatting>
  <conditionalFormatting sqref="AB3 AB10:AB11 AB14:AB21">
    <cfRule type="containsText" dxfId="81" priority="66" operator="containsText" text="Completed">
      <formula>NOT(ISERROR(SEARCH("Completed",AB3)))</formula>
    </cfRule>
  </conditionalFormatting>
  <conditionalFormatting sqref="AB22:AB23">
    <cfRule type="containsText" dxfId="80" priority="65" operator="containsText" text="Completed">
      <formula>NOT(ISERROR(SEARCH("Completed",AB22)))</formula>
    </cfRule>
  </conditionalFormatting>
  <conditionalFormatting sqref="AB12:AB13">
    <cfRule type="containsText" dxfId="79" priority="63" operator="containsText" text="Completed">
      <formula>NOT(ISERROR(SEARCH("Completed",AB12)))</formula>
    </cfRule>
  </conditionalFormatting>
  <conditionalFormatting sqref="AB6:AB7">
    <cfRule type="containsText" dxfId="78" priority="64" operator="containsText" text="Completed">
      <formula>NOT(ISERROR(SEARCH("Completed",AB6)))</formula>
    </cfRule>
  </conditionalFormatting>
  <conditionalFormatting sqref="AB24:AB27">
    <cfRule type="containsText" dxfId="77" priority="62" operator="containsText" text="Completed">
      <formula>NOT(ISERROR(SEARCH("Completed",AB24)))</formula>
    </cfRule>
  </conditionalFormatting>
  <conditionalFormatting sqref="AB4:AB5">
    <cfRule type="containsText" dxfId="76" priority="61" operator="containsText" text="Completed">
      <formula>NOT(ISERROR(SEARCH("Completed",AB4)))</formula>
    </cfRule>
  </conditionalFormatting>
  <conditionalFormatting sqref="AB28:AB29 AB36:AB37">
    <cfRule type="containsText" dxfId="75" priority="60" operator="containsText" text="Completed">
      <formula>NOT(ISERROR(SEARCH("Completed",AB28)))</formula>
    </cfRule>
  </conditionalFormatting>
  <conditionalFormatting sqref="AB8:AB9">
    <cfRule type="containsText" dxfId="74" priority="59" operator="containsText" text="Completed">
      <formula>NOT(ISERROR(SEARCH("Completed",AB8)))</formula>
    </cfRule>
  </conditionalFormatting>
  <conditionalFormatting sqref="AC39:AC1048576">
    <cfRule type="containsText" dxfId="73" priority="58" operator="containsText" text="Completed">
      <formula>NOT(ISERROR(SEARCH("Completed",AC39)))</formula>
    </cfRule>
  </conditionalFormatting>
  <conditionalFormatting sqref="AC38">
    <cfRule type="containsText" dxfId="72" priority="57" operator="containsText" text="Completed">
      <formula>NOT(ISERROR(SEARCH("Completed",AC38)))</formula>
    </cfRule>
  </conditionalFormatting>
  <conditionalFormatting sqref="AC1:AC2">
    <cfRule type="containsText" dxfId="71" priority="56" operator="containsText" text="Completed">
      <formula>NOT(ISERROR(SEARCH("Completed",AC1)))</formula>
    </cfRule>
  </conditionalFormatting>
  <conditionalFormatting sqref="AC3 AC10:AC11 AC14:AC21">
    <cfRule type="containsText" dxfId="70" priority="55" operator="containsText" text="Completed">
      <formula>NOT(ISERROR(SEARCH("Completed",AC3)))</formula>
    </cfRule>
  </conditionalFormatting>
  <conditionalFormatting sqref="AC22:AC23">
    <cfRule type="containsText" dxfId="69" priority="54" operator="containsText" text="Completed">
      <formula>NOT(ISERROR(SEARCH("Completed",AC22)))</formula>
    </cfRule>
  </conditionalFormatting>
  <conditionalFormatting sqref="AC12:AC13">
    <cfRule type="containsText" dxfId="68" priority="52" operator="containsText" text="Completed">
      <formula>NOT(ISERROR(SEARCH("Completed",AC12)))</formula>
    </cfRule>
  </conditionalFormatting>
  <conditionalFormatting sqref="AC6:AC7">
    <cfRule type="containsText" dxfId="67" priority="53" operator="containsText" text="Completed">
      <formula>NOT(ISERROR(SEARCH("Completed",AC6)))</formula>
    </cfRule>
  </conditionalFormatting>
  <conditionalFormatting sqref="AC24:AC27">
    <cfRule type="containsText" dxfId="66" priority="51" operator="containsText" text="Completed">
      <formula>NOT(ISERROR(SEARCH("Completed",AC24)))</formula>
    </cfRule>
  </conditionalFormatting>
  <conditionalFormatting sqref="AC4:AC5">
    <cfRule type="containsText" dxfId="65" priority="50" operator="containsText" text="Completed">
      <formula>NOT(ISERROR(SEARCH("Completed",AC4)))</formula>
    </cfRule>
  </conditionalFormatting>
  <conditionalFormatting sqref="AC28:AC29 AC36:AC37">
    <cfRule type="containsText" dxfId="64" priority="49" operator="containsText" text="Completed">
      <formula>NOT(ISERROR(SEARCH("Completed",AC28)))</formula>
    </cfRule>
  </conditionalFormatting>
  <conditionalFormatting sqref="AC8:AC9">
    <cfRule type="containsText" dxfId="63" priority="48" operator="containsText" text="Completed">
      <formula>NOT(ISERROR(SEARCH("Completed",AC8)))</formula>
    </cfRule>
  </conditionalFormatting>
  <conditionalFormatting sqref="I31:T35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1:AA35">
    <cfRule type="containsText" dxfId="62" priority="46" operator="containsText" text="Completed">
      <formula>NOT(ISERROR(SEARCH("Completed",AA31)))</formula>
    </cfRule>
  </conditionalFormatting>
  <conditionalFormatting sqref="AB31:AB35">
    <cfRule type="containsText" dxfId="61" priority="45" operator="containsText" text="Completed">
      <formula>NOT(ISERROR(SEARCH("Completed",AB31)))</formula>
    </cfRule>
  </conditionalFormatting>
  <conditionalFormatting sqref="AC31:AC35">
    <cfRule type="containsText" dxfId="60" priority="44" operator="containsText" text="Completed">
      <formula>NOT(ISERROR(SEARCH("Completed",AC31)))</formula>
    </cfRule>
  </conditionalFormatting>
  <conditionalFormatting sqref="I30:T30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0">
    <cfRule type="containsText" dxfId="59" priority="42" operator="containsText" text="Completed">
      <formula>NOT(ISERROR(SEARCH("Completed",AA30)))</formula>
    </cfRule>
  </conditionalFormatting>
  <conditionalFormatting sqref="AB30">
    <cfRule type="containsText" dxfId="58" priority="41" operator="containsText" text="Completed">
      <formula>NOT(ISERROR(SEARCH("Completed",AB30)))</formula>
    </cfRule>
  </conditionalFormatting>
  <conditionalFormatting sqref="AC30">
    <cfRule type="containsText" dxfId="57" priority="40" operator="containsText" text="Completed">
      <formula>NOT(ISERROR(SEARCH("Completed",AC30)))</formula>
    </cfRule>
  </conditionalFormatting>
  <conditionalFormatting sqref="AD39:AD1048576">
    <cfRule type="containsText" dxfId="56" priority="39" operator="containsText" text="Completed">
      <formula>NOT(ISERROR(SEARCH("Completed",AD39)))</formula>
    </cfRule>
  </conditionalFormatting>
  <conditionalFormatting sqref="AD38">
    <cfRule type="containsText" dxfId="55" priority="38" operator="containsText" text="Completed">
      <formula>NOT(ISERROR(SEARCH("Completed",AD38)))</formula>
    </cfRule>
  </conditionalFormatting>
  <conditionalFormatting sqref="AD1:AD2">
    <cfRule type="containsText" dxfId="54" priority="37" operator="containsText" text="Completed">
      <formula>NOT(ISERROR(SEARCH("Completed",AD1)))</formula>
    </cfRule>
  </conditionalFormatting>
  <conditionalFormatting sqref="AD3 AD10:AD11 AD14:AD21">
    <cfRule type="containsText" dxfId="53" priority="36" operator="containsText" text="Completed">
      <formula>NOT(ISERROR(SEARCH("Completed",AD3)))</formula>
    </cfRule>
  </conditionalFormatting>
  <conditionalFormatting sqref="AD22:AD23">
    <cfRule type="containsText" dxfId="52" priority="35" operator="containsText" text="Completed">
      <formula>NOT(ISERROR(SEARCH("Completed",AD22)))</formula>
    </cfRule>
  </conditionalFormatting>
  <conditionalFormatting sqref="AD12:AD13">
    <cfRule type="containsText" dxfId="51" priority="33" operator="containsText" text="Completed">
      <formula>NOT(ISERROR(SEARCH("Completed",AD12)))</formula>
    </cfRule>
  </conditionalFormatting>
  <conditionalFormatting sqref="AD6:AD7">
    <cfRule type="containsText" dxfId="50" priority="34" operator="containsText" text="Completed">
      <formula>NOT(ISERROR(SEARCH("Completed",AD6)))</formula>
    </cfRule>
  </conditionalFormatting>
  <conditionalFormatting sqref="AD24:AD27">
    <cfRule type="containsText" dxfId="49" priority="32" operator="containsText" text="Completed">
      <formula>NOT(ISERROR(SEARCH("Completed",AD24)))</formula>
    </cfRule>
  </conditionalFormatting>
  <conditionalFormatting sqref="AD4:AD5">
    <cfRule type="containsText" dxfId="48" priority="31" operator="containsText" text="Completed">
      <formula>NOT(ISERROR(SEARCH("Completed",AD4)))</formula>
    </cfRule>
  </conditionalFormatting>
  <conditionalFormatting sqref="AD28:AD29 AD36:AD37">
    <cfRule type="containsText" dxfId="47" priority="30" operator="containsText" text="Completed">
      <formula>NOT(ISERROR(SEARCH("Completed",AD28)))</formula>
    </cfRule>
  </conditionalFormatting>
  <conditionalFormatting sqref="AD8:AD9">
    <cfRule type="containsText" dxfId="46" priority="29" operator="containsText" text="Completed">
      <formula>NOT(ISERROR(SEARCH("Completed",AD8)))</formula>
    </cfRule>
  </conditionalFormatting>
  <conditionalFormatting sqref="AD31:AD35">
    <cfRule type="containsText" dxfId="45" priority="28" operator="containsText" text="Completed">
      <formula>NOT(ISERROR(SEARCH("Completed",AD31)))</formula>
    </cfRule>
  </conditionalFormatting>
  <conditionalFormatting sqref="AD30">
    <cfRule type="containsText" dxfId="44" priority="27" operator="containsText" text="Completed">
      <formula>NOT(ISERROR(SEARCH("Completed",AD30)))</formula>
    </cfRule>
  </conditionalFormatting>
  <conditionalFormatting sqref="AE39:AE1048576">
    <cfRule type="containsText" dxfId="43" priority="26" operator="containsText" text="Completed">
      <formula>NOT(ISERROR(SEARCH("Completed",AE39)))</formula>
    </cfRule>
  </conditionalFormatting>
  <conditionalFormatting sqref="AE38">
    <cfRule type="containsText" dxfId="42" priority="25" operator="containsText" text="Completed">
      <formula>NOT(ISERROR(SEARCH("Completed",AE38)))</formula>
    </cfRule>
  </conditionalFormatting>
  <conditionalFormatting sqref="AE1:AE2">
    <cfRule type="containsText" dxfId="41" priority="24" operator="containsText" text="Completed">
      <formula>NOT(ISERROR(SEARCH("Completed",AE1)))</formula>
    </cfRule>
  </conditionalFormatting>
  <conditionalFormatting sqref="AE3 AE10:AE11 AE14:AE21">
    <cfRule type="containsText" dxfId="40" priority="23" operator="containsText" text="Completed">
      <formula>NOT(ISERROR(SEARCH("Completed",AE3)))</formula>
    </cfRule>
  </conditionalFormatting>
  <conditionalFormatting sqref="AE22:AE23">
    <cfRule type="containsText" dxfId="39" priority="22" operator="containsText" text="Completed">
      <formula>NOT(ISERROR(SEARCH("Completed",AE22)))</formula>
    </cfRule>
  </conditionalFormatting>
  <conditionalFormatting sqref="AE12:AE13">
    <cfRule type="containsText" dxfId="38" priority="20" operator="containsText" text="Completed">
      <formula>NOT(ISERROR(SEARCH("Completed",AE12)))</formula>
    </cfRule>
  </conditionalFormatting>
  <conditionalFormatting sqref="AE6:AE7">
    <cfRule type="containsText" dxfId="37" priority="21" operator="containsText" text="Completed">
      <formula>NOT(ISERROR(SEARCH("Completed",AE6)))</formula>
    </cfRule>
  </conditionalFormatting>
  <conditionalFormatting sqref="AE24:AE27">
    <cfRule type="containsText" dxfId="36" priority="19" operator="containsText" text="Completed">
      <formula>NOT(ISERROR(SEARCH("Completed",AE24)))</formula>
    </cfRule>
  </conditionalFormatting>
  <conditionalFormatting sqref="AE4:AE5">
    <cfRule type="containsText" dxfId="35" priority="18" operator="containsText" text="Completed">
      <formula>NOT(ISERROR(SEARCH("Completed",AE4)))</formula>
    </cfRule>
  </conditionalFormatting>
  <conditionalFormatting sqref="AE28:AE29 AE36:AE37">
    <cfRule type="containsText" dxfId="34" priority="17" operator="containsText" text="Completed">
      <formula>NOT(ISERROR(SEARCH("Completed",AE28)))</formula>
    </cfRule>
  </conditionalFormatting>
  <conditionalFormatting sqref="AE8:AE9">
    <cfRule type="containsText" dxfId="33" priority="16" operator="containsText" text="Completed">
      <formula>NOT(ISERROR(SEARCH("Completed",AE8)))</formula>
    </cfRule>
  </conditionalFormatting>
  <conditionalFormatting sqref="AE31:AE35">
    <cfRule type="containsText" dxfId="32" priority="15" operator="containsText" text="Completed">
      <formula>NOT(ISERROR(SEARCH("Completed",AE31)))</formula>
    </cfRule>
  </conditionalFormatting>
  <conditionalFormatting sqref="AE30">
    <cfRule type="containsText" dxfId="31" priority="14" operator="containsText" text="Completed">
      <formula>NOT(ISERROR(SEARCH("Completed",AE30)))</formula>
    </cfRule>
  </conditionalFormatting>
  <conditionalFormatting sqref="Z39:Z1048576">
    <cfRule type="containsText" dxfId="30" priority="13" operator="containsText" text="Completed">
      <formula>NOT(ISERROR(SEARCH("Completed",Z39)))</formula>
    </cfRule>
  </conditionalFormatting>
  <conditionalFormatting sqref="Z38">
    <cfRule type="containsText" dxfId="29" priority="12" operator="containsText" text="Completed">
      <formula>NOT(ISERROR(SEARCH("Completed",Z38)))</formula>
    </cfRule>
  </conditionalFormatting>
  <conditionalFormatting sqref="Z1:Z2">
    <cfRule type="containsText" dxfId="28" priority="11" operator="containsText" text="Completed">
      <formula>NOT(ISERROR(SEARCH("Completed",Z1)))</formula>
    </cfRule>
  </conditionalFormatting>
  <conditionalFormatting sqref="Z3 Z10:Z11 Z14:Z21">
    <cfRule type="containsText" dxfId="27" priority="10" operator="containsText" text="Completed">
      <formula>NOT(ISERROR(SEARCH("Completed",Z3)))</formula>
    </cfRule>
  </conditionalFormatting>
  <conditionalFormatting sqref="Z22:Z23">
    <cfRule type="containsText" dxfId="26" priority="9" operator="containsText" text="Completed">
      <formula>NOT(ISERROR(SEARCH("Completed",Z22)))</formula>
    </cfRule>
  </conditionalFormatting>
  <conditionalFormatting sqref="Z12:Z13">
    <cfRule type="containsText" dxfId="25" priority="7" operator="containsText" text="Completed">
      <formula>NOT(ISERROR(SEARCH("Completed",Z12)))</formula>
    </cfRule>
  </conditionalFormatting>
  <conditionalFormatting sqref="Z6:Z7">
    <cfRule type="containsText" dxfId="24" priority="8" operator="containsText" text="Completed">
      <formula>NOT(ISERROR(SEARCH("Completed",Z6)))</formula>
    </cfRule>
  </conditionalFormatting>
  <conditionalFormatting sqref="Z24:Z27">
    <cfRule type="containsText" dxfId="23" priority="6" operator="containsText" text="Completed">
      <formula>NOT(ISERROR(SEARCH("Completed",Z24)))</formula>
    </cfRule>
  </conditionalFormatting>
  <conditionalFormatting sqref="Z4:Z5">
    <cfRule type="containsText" dxfId="22" priority="5" operator="containsText" text="Completed">
      <formula>NOT(ISERROR(SEARCH("Completed",Z4)))</formula>
    </cfRule>
  </conditionalFormatting>
  <conditionalFormatting sqref="Z28:Z29 Z36:Z37">
    <cfRule type="containsText" dxfId="21" priority="4" operator="containsText" text="Completed">
      <formula>NOT(ISERROR(SEARCH("Completed",Z28)))</formula>
    </cfRule>
  </conditionalFormatting>
  <conditionalFormatting sqref="Z8:Z9">
    <cfRule type="containsText" dxfId="20" priority="3" operator="containsText" text="Completed">
      <formula>NOT(ISERROR(SEARCH("Completed",Z8)))</formula>
    </cfRule>
  </conditionalFormatting>
  <conditionalFormatting sqref="Z31:Z35">
    <cfRule type="containsText" dxfId="19" priority="2" operator="containsText" text="Completed">
      <formula>NOT(ISERROR(SEARCH("Completed",Z31)))</formula>
    </cfRule>
  </conditionalFormatting>
  <conditionalFormatting sqref="Z30">
    <cfRule type="containsText" dxfId="18" priority="1" operator="containsText" text="Completed">
      <formula>NOT(ISERROR(SEARCH("Completed",Z30)))</formula>
    </cfRule>
  </conditionalFormatting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2D42F-BB35-4B50-8A3D-037008795ED9}">
  <dimension ref="A1:AG40"/>
  <sheetViews>
    <sheetView workbookViewId="0">
      <selection activeCell="E6" sqref="E6:E7"/>
    </sheetView>
  </sheetViews>
  <sheetFormatPr defaultRowHeight="15"/>
  <sheetData>
    <row r="1" spans="1:33" ht="15.75">
      <c r="A1" s="1"/>
      <c r="B1" s="2"/>
      <c r="C1" s="3"/>
      <c r="D1" s="4"/>
      <c r="E1" s="3"/>
      <c r="F1" s="5"/>
      <c r="G1" s="6">
        <f>SUM(H1:S1)</f>
        <v>0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8"/>
      <c r="T1" s="9"/>
      <c r="U1" s="8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</row>
    <row r="2" spans="1:33" ht="16.5" thickBot="1">
      <c r="A2" s="14"/>
      <c r="B2" s="15"/>
      <c r="C2" s="16"/>
      <c r="D2" s="17"/>
      <c r="E2" s="16"/>
      <c r="F2" s="18"/>
      <c r="G2" s="6">
        <f>SUM(H2:S2)</f>
        <v>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19"/>
      <c r="T2" s="20"/>
      <c r="U2" s="19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48" thickBot="1">
      <c r="A3" s="24" t="s">
        <v>116</v>
      </c>
      <c r="B3" s="25" t="s">
        <v>117</v>
      </c>
      <c r="C3" s="25" t="s">
        <v>2</v>
      </c>
      <c r="D3" s="25" t="s">
        <v>118</v>
      </c>
      <c r="E3" s="26" t="s">
        <v>119</v>
      </c>
      <c r="F3" s="26" t="s">
        <v>120</v>
      </c>
      <c r="G3" s="26" t="s">
        <v>6</v>
      </c>
      <c r="H3" s="25" t="s">
        <v>7</v>
      </c>
      <c r="I3" s="25" t="s">
        <v>8</v>
      </c>
      <c r="J3" s="25" t="s">
        <v>9</v>
      </c>
      <c r="K3" s="25" t="s">
        <v>10</v>
      </c>
      <c r="L3" s="25" t="s">
        <v>11</v>
      </c>
      <c r="M3" s="25" t="s">
        <v>12</v>
      </c>
      <c r="N3" s="25" t="s">
        <v>13</v>
      </c>
      <c r="O3" s="25" t="s">
        <v>14</v>
      </c>
      <c r="P3" s="25" t="s">
        <v>15</v>
      </c>
      <c r="Q3" s="25" t="s">
        <v>16</v>
      </c>
      <c r="R3" s="25" t="s">
        <v>17</v>
      </c>
      <c r="S3" s="27" t="s">
        <v>18</v>
      </c>
      <c r="T3" s="28" t="s">
        <v>19</v>
      </c>
      <c r="U3" s="27" t="s">
        <v>121</v>
      </c>
      <c r="V3" s="13" t="s">
        <v>122</v>
      </c>
      <c r="W3" s="154">
        <v>44708</v>
      </c>
      <c r="X3" s="154">
        <v>44715</v>
      </c>
      <c r="Y3" s="155">
        <v>44827</v>
      </c>
      <c r="Z3" s="155">
        <v>44848</v>
      </c>
      <c r="AA3" s="155">
        <v>44900</v>
      </c>
      <c r="AB3" s="155">
        <v>44907</v>
      </c>
      <c r="AC3" s="155">
        <v>45078</v>
      </c>
      <c r="AD3" s="155" t="s">
        <v>123</v>
      </c>
      <c r="AE3" s="155">
        <v>44987</v>
      </c>
      <c r="AF3" s="155" t="s">
        <v>124</v>
      </c>
      <c r="AG3" s="155">
        <v>44988</v>
      </c>
    </row>
    <row r="4" spans="1:33" ht="15.75">
      <c r="A4" s="156" t="s">
        <v>33</v>
      </c>
      <c r="B4" s="157">
        <v>1</v>
      </c>
      <c r="C4" s="158" t="s">
        <v>125</v>
      </c>
      <c r="D4" s="159" t="s">
        <v>126</v>
      </c>
      <c r="E4" s="157" t="s">
        <v>44</v>
      </c>
      <c r="F4" s="160" t="s">
        <v>127</v>
      </c>
      <c r="G4" s="7" t="s">
        <v>29</v>
      </c>
      <c r="H4" s="7">
        <v>1</v>
      </c>
      <c r="I4" s="7">
        <v>1</v>
      </c>
      <c r="J4" s="7">
        <v>1</v>
      </c>
      <c r="K4" s="7"/>
      <c r="L4" s="7"/>
      <c r="M4" s="7"/>
      <c r="N4" s="7"/>
      <c r="O4" s="7"/>
      <c r="P4" s="7"/>
      <c r="Q4" s="7"/>
      <c r="R4" s="7"/>
      <c r="S4" s="8"/>
      <c r="T4" s="9">
        <v>5.4</v>
      </c>
      <c r="U4" s="8"/>
      <c r="V4" s="13"/>
      <c r="W4" s="161" t="s">
        <v>128</v>
      </c>
      <c r="X4" s="162" t="s">
        <v>129</v>
      </c>
      <c r="Y4" s="163"/>
      <c r="Z4" s="163"/>
      <c r="AA4" s="163"/>
      <c r="AB4" s="163"/>
      <c r="AC4" s="163"/>
      <c r="AD4" s="163"/>
      <c r="AE4" s="163"/>
      <c r="AF4" s="163"/>
      <c r="AG4" s="163"/>
    </row>
    <row r="5" spans="1:33" ht="15.75">
      <c r="A5" s="164"/>
      <c r="B5" s="165"/>
      <c r="C5" s="166"/>
      <c r="D5" s="166"/>
      <c r="E5" s="165"/>
      <c r="F5" s="167" t="s">
        <v>130</v>
      </c>
      <c r="G5" s="6" t="s">
        <v>31</v>
      </c>
      <c r="H5" s="6">
        <v>1</v>
      </c>
      <c r="I5" s="6">
        <v>1</v>
      </c>
      <c r="J5" s="6">
        <v>1</v>
      </c>
      <c r="K5" s="6"/>
      <c r="L5" s="6"/>
      <c r="M5" s="6"/>
      <c r="N5" s="6"/>
      <c r="O5" s="6"/>
      <c r="P5" s="6"/>
      <c r="Q5" s="6"/>
      <c r="R5" s="6"/>
      <c r="S5" s="19"/>
      <c r="T5" s="20">
        <v>5.4</v>
      </c>
      <c r="U5" s="19"/>
      <c r="V5" s="13"/>
      <c r="W5" s="161"/>
      <c r="X5" s="162"/>
      <c r="Y5" s="163"/>
      <c r="Z5" s="163"/>
      <c r="AA5" s="163"/>
      <c r="AB5" s="163"/>
      <c r="AC5" s="163"/>
      <c r="AD5" s="163"/>
      <c r="AE5" s="163"/>
      <c r="AF5" s="163"/>
      <c r="AG5" s="163"/>
    </row>
    <row r="6" spans="1:33" ht="15.75">
      <c r="A6" s="156" t="s">
        <v>33</v>
      </c>
      <c r="B6" s="157">
        <v>2</v>
      </c>
      <c r="C6" s="158" t="s">
        <v>54</v>
      </c>
      <c r="D6" s="159" t="s">
        <v>131</v>
      </c>
      <c r="E6" s="157" t="s">
        <v>56</v>
      </c>
      <c r="F6" s="160" t="s">
        <v>61</v>
      </c>
      <c r="G6" s="7" t="s">
        <v>29</v>
      </c>
      <c r="H6" s="7">
        <v>1</v>
      </c>
      <c r="I6" s="7">
        <v>1</v>
      </c>
      <c r="J6" s="7">
        <v>1</v>
      </c>
      <c r="K6" s="7"/>
      <c r="L6" s="7"/>
      <c r="M6" s="7"/>
      <c r="N6" s="7"/>
      <c r="O6" s="7"/>
      <c r="P6" s="7"/>
      <c r="Q6" s="7"/>
      <c r="R6" s="7"/>
      <c r="S6" s="8"/>
      <c r="T6" s="9"/>
      <c r="U6" s="8"/>
      <c r="V6" s="13">
        <f>+(120/60)*24*12</f>
        <v>576</v>
      </c>
      <c r="W6" s="161" t="s">
        <v>132</v>
      </c>
      <c r="X6" s="162" t="s">
        <v>133</v>
      </c>
      <c r="Y6" s="163"/>
      <c r="Z6" s="163"/>
      <c r="AA6" s="163"/>
      <c r="AB6" s="163"/>
      <c r="AC6" s="163"/>
      <c r="AD6" s="163"/>
      <c r="AE6" s="163"/>
      <c r="AF6" s="163"/>
      <c r="AG6" s="163"/>
    </row>
    <row r="7" spans="1:33" ht="15.75">
      <c r="A7" s="164"/>
      <c r="B7" s="165"/>
      <c r="C7" s="166"/>
      <c r="D7" s="166"/>
      <c r="E7" s="165"/>
      <c r="F7" s="167"/>
      <c r="G7" s="6" t="s">
        <v>31</v>
      </c>
      <c r="H7" s="6">
        <v>1</v>
      </c>
      <c r="I7" s="6">
        <v>1</v>
      </c>
      <c r="J7" s="6">
        <v>1</v>
      </c>
      <c r="K7" s="6"/>
      <c r="L7" s="6"/>
      <c r="M7" s="6"/>
      <c r="N7" s="6"/>
      <c r="O7" s="6"/>
      <c r="P7" s="6"/>
      <c r="Q7" s="6"/>
      <c r="R7" s="6"/>
      <c r="S7" s="19"/>
      <c r="T7" s="20">
        <v>1.2</v>
      </c>
      <c r="U7" s="19"/>
      <c r="V7" s="13">
        <f>+V6*2</f>
        <v>1152</v>
      </c>
      <c r="W7" s="161"/>
      <c r="X7" s="162"/>
      <c r="Y7" s="163"/>
      <c r="Z7" s="163"/>
      <c r="AA7" s="163"/>
      <c r="AB7" s="163"/>
      <c r="AC7" s="163"/>
      <c r="AD7" s="163"/>
      <c r="AE7" s="163"/>
      <c r="AF7" s="163"/>
      <c r="AG7" s="163"/>
    </row>
    <row r="8" spans="1:33" ht="15.75">
      <c r="A8" s="156" t="s">
        <v>33</v>
      </c>
      <c r="B8" s="157">
        <v>3</v>
      </c>
      <c r="C8" s="158" t="s">
        <v>134</v>
      </c>
      <c r="D8" s="159" t="s">
        <v>135</v>
      </c>
      <c r="E8" s="157" t="s">
        <v>56</v>
      </c>
      <c r="F8" s="160" t="s">
        <v>66</v>
      </c>
      <c r="G8" s="7" t="s">
        <v>29</v>
      </c>
      <c r="H8" s="7"/>
      <c r="I8" s="7">
        <v>1</v>
      </c>
      <c r="J8" s="7">
        <v>1</v>
      </c>
      <c r="K8" s="7">
        <v>1</v>
      </c>
      <c r="L8" s="7"/>
      <c r="M8" s="7"/>
      <c r="N8" s="7"/>
      <c r="O8" s="7"/>
      <c r="P8" s="7"/>
      <c r="Q8" s="7"/>
      <c r="R8" s="7"/>
      <c r="S8" s="8"/>
      <c r="T8" s="9"/>
      <c r="U8" s="8"/>
      <c r="V8" s="13"/>
      <c r="W8" s="168" t="s">
        <v>136</v>
      </c>
      <c r="X8" s="162" t="s">
        <v>137</v>
      </c>
      <c r="Y8" s="163"/>
      <c r="Z8" s="163"/>
      <c r="AA8" s="163"/>
      <c r="AB8" s="163"/>
      <c r="AC8" s="163"/>
      <c r="AD8" s="163"/>
      <c r="AE8" s="163"/>
      <c r="AF8" s="163"/>
      <c r="AG8" s="163"/>
    </row>
    <row r="9" spans="1:33" ht="15.75">
      <c r="A9" s="164"/>
      <c r="B9" s="165"/>
      <c r="C9" s="166"/>
      <c r="D9" s="166"/>
      <c r="E9" s="165"/>
      <c r="F9" s="167" t="s">
        <v>87</v>
      </c>
      <c r="G9" s="6" t="s">
        <v>31</v>
      </c>
      <c r="H9" s="6"/>
      <c r="I9" s="6"/>
      <c r="J9" s="6">
        <v>1</v>
      </c>
      <c r="K9" s="6">
        <v>1</v>
      </c>
      <c r="L9" s="6"/>
      <c r="M9" s="6"/>
      <c r="N9" s="6"/>
      <c r="O9" s="6"/>
      <c r="P9" s="6"/>
      <c r="Q9" s="6"/>
      <c r="R9" s="6"/>
      <c r="S9" s="19"/>
      <c r="T9" s="20"/>
      <c r="U9" s="19"/>
      <c r="V9" s="13"/>
      <c r="W9" s="169"/>
      <c r="X9" s="162"/>
      <c r="Y9" s="163"/>
      <c r="Z9" s="163"/>
      <c r="AA9" s="163"/>
      <c r="AB9" s="163"/>
      <c r="AC9" s="163"/>
      <c r="AD9" s="163"/>
      <c r="AE9" s="163"/>
      <c r="AF9" s="163"/>
      <c r="AG9" s="163"/>
    </row>
    <row r="10" spans="1:33" ht="15.75">
      <c r="A10" s="156" t="s">
        <v>33</v>
      </c>
      <c r="B10" s="157">
        <v>4</v>
      </c>
      <c r="C10" s="158" t="s">
        <v>138</v>
      </c>
      <c r="D10" s="170" t="s">
        <v>139</v>
      </c>
      <c r="E10" s="157" t="s">
        <v>140</v>
      </c>
      <c r="F10" s="160" t="s">
        <v>141</v>
      </c>
      <c r="G10" s="7" t="s">
        <v>29</v>
      </c>
      <c r="H10" s="7"/>
      <c r="I10" s="7"/>
      <c r="J10" s="7">
        <v>1</v>
      </c>
      <c r="K10" s="7">
        <v>1</v>
      </c>
      <c r="L10" s="7"/>
      <c r="M10" s="7"/>
      <c r="N10" s="7"/>
      <c r="O10" s="7"/>
      <c r="P10" s="7"/>
      <c r="Q10" s="7"/>
      <c r="R10" s="7"/>
      <c r="S10" s="8"/>
      <c r="T10" s="9"/>
      <c r="U10" s="8"/>
      <c r="V10" s="13">
        <v>240</v>
      </c>
      <c r="W10" s="171" t="s">
        <v>142</v>
      </c>
      <c r="X10" s="172" t="s">
        <v>143</v>
      </c>
      <c r="Y10" s="163"/>
      <c r="Z10" s="163"/>
      <c r="AA10" s="163"/>
      <c r="AB10" s="163"/>
      <c r="AC10" s="163"/>
      <c r="AD10" s="163"/>
      <c r="AE10" s="163"/>
      <c r="AF10" s="163"/>
      <c r="AG10" s="163"/>
    </row>
    <row r="11" spans="1:33" ht="15.75">
      <c r="A11" s="164"/>
      <c r="B11" s="165"/>
      <c r="C11" s="166"/>
      <c r="D11" s="166"/>
      <c r="E11" s="165"/>
      <c r="F11" s="167"/>
      <c r="G11" s="6" t="s">
        <v>31</v>
      </c>
      <c r="H11" s="6"/>
      <c r="I11" s="6"/>
      <c r="J11" s="6">
        <v>1</v>
      </c>
      <c r="K11" s="6">
        <v>1</v>
      </c>
      <c r="L11" s="6"/>
      <c r="M11" s="6"/>
      <c r="N11" s="6"/>
      <c r="O11" s="6"/>
      <c r="P11" s="6"/>
      <c r="Q11" s="6"/>
      <c r="R11" s="6"/>
      <c r="S11" s="19"/>
      <c r="T11" s="20">
        <v>1.1000000000000001</v>
      </c>
      <c r="U11" s="19"/>
      <c r="V11" s="13">
        <f>+V10*4</f>
        <v>960</v>
      </c>
      <c r="W11" s="16"/>
      <c r="X11" s="172"/>
      <c r="Y11" s="163"/>
      <c r="Z11" s="163"/>
      <c r="AA11" s="163"/>
      <c r="AB11" s="163"/>
      <c r="AC11" s="163"/>
      <c r="AD11" s="163"/>
      <c r="AE11" s="163"/>
      <c r="AF11" s="163"/>
      <c r="AG11" s="163"/>
    </row>
    <row r="12" spans="1:33" ht="15.75">
      <c r="A12" s="156" t="s">
        <v>33</v>
      </c>
      <c r="B12" s="157">
        <v>5</v>
      </c>
      <c r="C12" s="158" t="s">
        <v>144</v>
      </c>
      <c r="D12" s="159" t="s">
        <v>145</v>
      </c>
      <c r="E12" s="173" t="s">
        <v>146</v>
      </c>
      <c r="F12" s="160" t="s">
        <v>83</v>
      </c>
      <c r="G12" s="7" t="s">
        <v>29</v>
      </c>
      <c r="H12" s="7"/>
      <c r="I12" s="7"/>
      <c r="J12" s="7"/>
      <c r="K12" s="7"/>
      <c r="L12" s="7"/>
      <c r="M12" s="7">
        <v>1</v>
      </c>
      <c r="N12" s="7">
        <v>1</v>
      </c>
      <c r="O12" s="7"/>
      <c r="P12" s="7"/>
      <c r="Q12" s="7"/>
      <c r="R12" s="7"/>
      <c r="S12" s="8"/>
      <c r="T12" s="9"/>
      <c r="U12" s="8"/>
      <c r="V12" s="13"/>
      <c r="W12" s="171" t="s">
        <v>147</v>
      </c>
      <c r="X12" s="172"/>
      <c r="Y12" s="163"/>
      <c r="Z12" s="163"/>
      <c r="AA12" s="163"/>
      <c r="AB12" s="163"/>
      <c r="AC12" s="163"/>
      <c r="AD12" s="163"/>
      <c r="AE12" s="163"/>
      <c r="AF12" s="163"/>
      <c r="AG12" s="163"/>
    </row>
    <row r="13" spans="1:33" ht="15.75">
      <c r="A13" s="164"/>
      <c r="B13" s="165"/>
      <c r="C13" s="166"/>
      <c r="D13" s="166"/>
      <c r="E13" s="165"/>
      <c r="F13" s="167"/>
      <c r="G13" s="6" t="s">
        <v>31</v>
      </c>
      <c r="H13" s="6"/>
      <c r="I13" s="6"/>
      <c r="J13" s="6"/>
      <c r="K13" s="6"/>
      <c r="L13" s="6">
        <v>1</v>
      </c>
      <c r="M13" s="6">
        <v>1</v>
      </c>
      <c r="N13" s="6"/>
      <c r="O13" s="6"/>
      <c r="P13" s="6"/>
      <c r="Q13" s="6"/>
      <c r="R13" s="6"/>
      <c r="S13" s="19"/>
      <c r="T13" s="20"/>
      <c r="U13" s="19"/>
      <c r="V13" s="13"/>
      <c r="W13" s="16"/>
      <c r="X13" s="172"/>
      <c r="Y13" s="163"/>
      <c r="Z13" s="163"/>
      <c r="AA13" s="163"/>
      <c r="AB13" s="163"/>
      <c r="AC13" s="163"/>
      <c r="AD13" s="163"/>
      <c r="AE13" s="163"/>
      <c r="AF13" s="163"/>
      <c r="AG13" s="163"/>
    </row>
    <row r="14" spans="1:33" ht="15.75">
      <c r="A14" s="156" t="s">
        <v>33</v>
      </c>
      <c r="B14" s="157">
        <v>6</v>
      </c>
      <c r="C14" s="158" t="s">
        <v>148</v>
      </c>
      <c r="D14" s="159" t="s">
        <v>149</v>
      </c>
      <c r="E14" s="157" t="s">
        <v>44</v>
      </c>
      <c r="F14" s="160" t="s">
        <v>52</v>
      </c>
      <c r="G14" s="7" t="s">
        <v>29</v>
      </c>
      <c r="H14" s="7"/>
      <c r="I14" s="7"/>
      <c r="J14" s="7">
        <v>1</v>
      </c>
      <c r="K14" s="7">
        <v>1</v>
      </c>
      <c r="L14" s="7">
        <v>1</v>
      </c>
      <c r="M14" s="7"/>
      <c r="N14" s="7"/>
      <c r="O14" s="7"/>
      <c r="P14" s="7"/>
      <c r="Q14" s="7"/>
      <c r="R14" s="7"/>
      <c r="S14" s="8"/>
      <c r="T14" s="9"/>
      <c r="U14" s="8"/>
      <c r="V14" s="13"/>
      <c r="W14" s="13"/>
      <c r="X14" s="13"/>
      <c r="Y14" s="174" t="s">
        <v>150</v>
      </c>
      <c r="Z14" s="163"/>
      <c r="AA14" s="163"/>
      <c r="AB14" s="163"/>
      <c r="AC14" s="163"/>
      <c r="AD14" s="163"/>
      <c r="AE14" s="163"/>
      <c r="AF14" s="163"/>
      <c r="AG14" s="163"/>
    </row>
    <row r="15" spans="1:33" ht="15.75">
      <c r="A15" s="164"/>
      <c r="B15" s="165"/>
      <c r="C15" s="166"/>
      <c r="D15" s="166"/>
      <c r="E15" s="165"/>
      <c r="F15" s="167"/>
      <c r="G15" s="6" t="s">
        <v>31</v>
      </c>
      <c r="H15" s="6"/>
      <c r="I15" s="6"/>
      <c r="J15" s="6"/>
      <c r="K15" s="6"/>
      <c r="L15" s="6">
        <v>1</v>
      </c>
      <c r="M15" s="6">
        <v>1</v>
      </c>
      <c r="N15" s="6"/>
      <c r="O15" s="6"/>
      <c r="P15" s="6"/>
      <c r="Q15" s="6"/>
      <c r="R15" s="6"/>
      <c r="S15" s="19"/>
      <c r="T15" s="20">
        <v>29</v>
      </c>
      <c r="U15" s="19"/>
      <c r="V15" s="13"/>
      <c r="W15" s="13"/>
      <c r="X15" s="13"/>
      <c r="Y15" s="174"/>
      <c r="Z15" s="163"/>
      <c r="AA15" s="163"/>
      <c r="AB15" s="163"/>
      <c r="AC15" s="163"/>
      <c r="AD15" s="163"/>
      <c r="AE15" s="163"/>
      <c r="AF15" s="163"/>
      <c r="AG15" s="163"/>
    </row>
    <row r="16" spans="1:33" ht="15.75">
      <c r="A16" s="156" t="s">
        <v>33</v>
      </c>
      <c r="B16" s="157">
        <v>7</v>
      </c>
      <c r="C16" s="158" t="s">
        <v>151</v>
      </c>
      <c r="D16" s="159" t="s">
        <v>152</v>
      </c>
      <c r="E16" s="157" t="s">
        <v>44</v>
      </c>
      <c r="F16" s="160" t="s">
        <v>153</v>
      </c>
      <c r="G16" s="7" t="s">
        <v>29</v>
      </c>
      <c r="H16" s="7"/>
      <c r="I16" s="7"/>
      <c r="J16" s="7">
        <v>1</v>
      </c>
      <c r="K16" s="7">
        <v>1</v>
      </c>
      <c r="L16" s="7">
        <v>1</v>
      </c>
      <c r="M16" s="7"/>
      <c r="N16" s="7"/>
      <c r="O16" s="7"/>
      <c r="P16" s="7"/>
      <c r="Q16" s="7"/>
      <c r="R16" s="7"/>
      <c r="S16" s="8"/>
      <c r="T16" s="9"/>
      <c r="U16" s="8"/>
      <c r="V16" s="13"/>
      <c r="W16" s="168" t="s">
        <v>154</v>
      </c>
      <c r="X16" s="162" t="s">
        <v>155</v>
      </c>
      <c r="Y16" s="163"/>
      <c r="Z16" s="163"/>
      <c r="AA16" s="163"/>
      <c r="AB16" s="163"/>
      <c r="AC16" s="163"/>
      <c r="AD16" s="163"/>
      <c r="AE16" s="163"/>
      <c r="AF16" s="163"/>
      <c r="AG16" s="163">
        <f>(((3273/60)/60)*24*12*2)/1000</f>
        <v>0.52367999999999992</v>
      </c>
    </row>
    <row r="17" spans="1:33" ht="15.75">
      <c r="A17" s="164"/>
      <c r="B17" s="165"/>
      <c r="C17" s="166"/>
      <c r="D17" s="166"/>
      <c r="E17" s="165"/>
      <c r="F17" s="167" t="s">
        <v>156</v>
      </c>
      <c r="G17" s="6" t="s">
        <v>31</v>
      </c>
      <c r="H17" s="6"/>
      <c r="I17" s="6"/>
      <c r="J17" s="6">
        <v>1</v>
      </c>
      <c r="K17" s="6">
        <v>1</v>
      </c>
      <c r="L17" s="6"/>
      <c r="M17" s="6"/>
      <c r="N17" s="6"/>
      <c r="O17" s="6"/>
      <c r="P17" s="6"/>
      <c r="Q17" s="6"/>
      <c r="R17" s="6"/>
      <c r="S17" s="19"/>
      <c r="T17" s="20"/>
      <c r="U17" s="19"/>
      <c r="V17" s="13"/>
      <c r="W17" s="169"/>
      <c r="X17" s="162"/>
      <c r="Y17" s="163"/>
      <c r="Z17" s="163"/>
      <c r="AA17" s="163"/>
      <c r="AB17" s="163"/>
      <c r="AC17" s="163"/>
      <c r="AD17" s="163"/>
      <c r="AE17" s="163"/>
      <c r="AF17" s="163"/>
      <c r="AG17" s="163"/>
    </row>
    <row r="18" spans="1:33" ht="15.75">
      <c r="A18" s="156" t="s">
        <v>33</v>
      </c>
      <c r="B18" s="157">
        <v>8</v>
      </c>
      <c r="C18" s="158" t="s">
        <v>144</v>
      </c>
      <c r="D18" s="159" t="s">
        <v>157</v>
      </c>
      <c r="E18" s="157" t="s">
        <v>44</v>
      </c>
      <c r="F18" s="160" t="s">
        <v>156</v>
      </c>
      <c r="G18" s="7" t="s">
        <v>29</v>
      </c>
      <c r="H18" s="7"/>
      <c r="I18" s="7"/>
      <c r="J18" s="7"/>
      <c r="K18" s="7"/>
      <c r="L18" s="7">
        <v>1</v>
      </c>
      <c r="M18" s="7">
        <v>1</v>
      </c>
      <c r="N18" s="7">
        <v>1</v>
      </c>
      <c r="O18" s="7">
        <v>1</v>
      </c>
      <c r="P18" s="7"/>
      <c r="Q18" s="7"/>
      <c r="R18" s="7"/>
      <c r="S18" s="8"/>
      <c r="T18" s="9"/>
      <c r="U18" s="8"/>
      <c r="V18" s="13"/>
      <c r="W18" s="143"/>
      <c r="X18" s="13"/>
      <c r="Y18" s="174" t="s">
        <v>158</v>
      </c>
      <c r="Z18" s="174" t="s">
        <v>159</v>
      </c>
      <c r="AA18" s="174" t="s">
        <v>160</v>
      </c>
      <c r="AB18" s="163"/>
      <c r="AC18" s="163"/>
      <c r="AD18" s="163"/>
      <c r="AE18" s="163"/>
      <c r="AF18" s="163"/>
      <c r="AG18" s="163"/>
    </row>
    <row r="19" spans="1:33" ht="15.75">
      <c r="A19" s="164"/>
      <c r="B19" s="165"/>
      <c r="C19" s="166"/>
      <c r="D19" s="166"/>
      <c r="E19" s="165"/>
      <c r="F19" s="167"/>
      <c r="G19" s="6" t="s">
        <v>31</v>
      </c>
      <c r="H19" s="6"/>
      <c r="I19" s="6"/>
      <c r="J19" s="6"/>
      <c r="K19" s="6"/>
      <c r="L19" s="6"/>
      <c r="M19" s="6"/>
      <c r="N19" s="175">
        <v>1</v>
      </c>
      <c r="O19" s="6">
        <v>1</v>
      </c>
      <c r="P19" s="6"/>
      <c r="Q19" s="6"/>
      <c r="R19" s="6"/>
      <c r="S19" s="19"/>
      <c r="T19" s="20"/>
      <c r="U19" s="19"/>
      <c r="V19" s="13"/>
      <c r="W19" s="13"/>
      <c r="X19" s="13"/>
      <c r="Y19" s="174"/>
      <c r="Z19" s="174"/>
      <c r="AA19" s="174"/>
      <c r="AB19" s="163"/>
      <c r="AC19" s="163"/>
      <c r="AD19" s="163"/>
      <c r="AE19" s="163"/>
      <c r="AF19" s="163"/>
      <c r="AG19" s="163"/>
    </row>
    <row r="20" spans="1:33" ht="15.75">
      <c r="A20" s="1" t="s">
        <v>33</v>
      </c>
      <c r="B20" s="2">
        <v>9</v>
      </c>
      <c r="C20" s="3" t="s">
        <v>138</v>
      </c>
      <c r="D20" s="171" t="s">
        <v>161</v>
      </c>
      <c r="E20" s="55" t="s">
        <v>162</v>
      </c>
      <c r="F20" s="50" t="s">
        <v>141</v>
      </c>
      <c r="G20" s="7" t="s">
        <v>29</v>
      </c>
      <c r="H20" s="7"/>
      <c r="I20" s="7"/>
      <c r="J20" s="7"/>
      <c r="K20" s="7">
        <v>1</v>
      </c>
      <c r="L20" s="7">
        <v>1</v>
      </c>
      <c r="M20" s="7">
        <v>1</v>
      </c>
      <c r="N20" s="7">
        <v>1</v>
      </c>
      <c r="O20" s="7">
        <v>1</v>
      </c>
      <c r="P20" s="7">
        <v>1</v>
      </c>
      <c r="Q20" s="7">
        <v>1</v>
      </c>
      <c r="R20" s="7">
        <v>1</v>
      </c>
      <c r="S20" s="7">
        <v>1</v>
      </c>
      <c r="T20" s="9"/>
      <c r="U20" s="8"/>
      <c r="V20" s="13"/>
      <c r="W20" s="13"/>
      <c r="X20" s="13"/>
      <c r="Y20" s="174" t="s">
        <v>163</v>
      </c>
      <c r="Z20" s="174" t="s">
        <v>164</v>
      </c>
      <c r="AA20" s="174" t="s">
        <v>165</v>
      </c>
      <c r="AB20" s="174" t="s">
        <v>166</v>
      </c>
      <c r="AC20" s="174"/>
      <c r="AD20" s="174" t="s">
        <v>167</v>
      </c>
      <c r="AE20" s="174"/>
      <c r="AF20" s="174" t="s">
        <v>168</v>
      </c>
      <c r="AG20" s="174" t="s">
        <v>169</v>
      </c>
    </row>
    <row r="21" spans="1:33" ht="15.75">
      <c r="A21" s="14"/>
      <c r="B21" s="15"/>
      <c r="C21" s="16"/>
      <c r="D21" s="16"/>
      <c r="E21" s="15"/>
      <c r="F21" s="52"/>
      <c r="G21" s="6" t="s">
        <v>31</v>
      </c>
      <c r="H21" s="6"/>
      <c r="I21" s="6"/>
      <c r="J21" s="6"/>
      <c r="K21" s="6"/>
      <c r="L21" s="6"/>
      <c r="M21" s="6">
        <v>1</v>
      </c>
      <c r="N21" s="6">
        <v>1</v>
      </c>
      <c r="O21" s="6">
        <v>1</v>
      </c>
      <c r="P21" s="6">
        <v>1</v>
      </c>
      <c r="Q21" s="6">
        <v>1</v>
      </c>
      <c r="R21" s="19">
        <v>1</v>
      </c>
      <c r="S21" s="19"/>
      <c r="T21" s="20"/>
      <c r="U21" s="19"/>
      <c r="V21" s="13"/>
      <c r="W21" s="13"/>
      <c r="X21" s="13"/>
      <c r="Y21" s="174"/>
      <c r="Z21" s="174"/>
      <c r="AA21" s="174"/>
      <c r="AB21" s="174"/>
      <c r="AC21" s="174"/>
      <c r="AD21" s="174"/>
      <c r="AE21" s="174"/>
      <c r="AF21" s="174"/>
      <c r="AG21" s="174"/>
    </row>
    <row r="22" spans="1:33" ht="15.75">
      <c r="A22" s="1" t="s">
        <v>33</v>
      </c>
      <c r="B22" s="2">
        <v>10</v>
      </c>
      <c r="C22" s="3" t="s">
        <v>170</v>
      </c>
      <c r="D22" s="171" t="s">
        <v>171</v>
      </c>
      <c r="E22" s="55" t="s">
        <v>172</v>
      </c>
      <c r="F22" s="50" t="s">
        <v>127</v>
      </c>
      <c r="G22" s="7" t="s">
        <v>29</v>
      </c>
      <c r="H22" s="7"/>
      <c r="I22" s="7"/>
      <c r="J22" s="7"/>
      <c r="K22" s="7">
        <v>1</v>
      </c>
      <c r="L22" s="7">
        <v>1</v>
      </c>
      <c r="M22" s="7">
        <v>1</v>
      </c>
      <c r="N22" s="7">
        <v>1</v>
      </c>
      <c r="O22" s="7">
        <v>1</v>
      </c>
      <c r="P22" s="7">
        <v>1</v>
      </c>
      <c r="Q22" s="7">
        <v>1</v>
      </c>
      <c r="R22" s="7">
        <v>1</v>
      </c>
      <c r="S22" s="7">
        <v>1</v>
      </c>
      <c r="T22" s="9"/>
      <c r="U22" s="8"/>
      <c r="V22" s="13"/>
      <c r="W22" s="171" t="s">
        <v>173</v>
      </c>
      <c r="X22" s="172"/>
      <c r="Y22" s="174" t="s">
        <v>174</v>
      </c>
      <c r="Z22" s="174" t="s">
        <v>175</v>
      </c>
      <c r="AA22" s="174" t="s">
        <v>176</v>
      </c>
      <c r="AB22" s="174" t="s">
        <v>177</v>
      </c>
      <c r="AC22" s="174"/>
      <c r="AD22" s="174" t="s">
        <v>178</v>
      </c>
      <c r="AE22" s="174" t="s">
        <v>179</v>
      </c>
      <c r="AF22" s="174" t="s">
        <v>180</v>
      </c>
      <c r="AG22" s="174" t="s">
        <v>180</v>
      </c>
    </row>
    <row r="23" spans="1:33" ht="15.75">
      <c r="A23" s="14"/>
      <c r="B23" s="15"/>
      <c r="C23" s="16"/>
      <c r="D23" s="16"/>
      <c r="E23" s="15"/>
      <c r="F23" s="52"/>
      <c r="G23" s="6" t="s">
        <v>31</v>
      </c>
      <c r="H23" s="6"/>
      <c r="I23" s="6"/>
      <c r="J23" s="6"/>
      <c r="K23" s="6"/>
      <c r="L23" s="6"/>
      <c r="M23" s="6"/>
      <c r="N23" s="6">
        <v>1</v>
      </c>
      <c r="O23" s="6">
        <v>1</v>
      </c>
      <c r="P23" s="6">
        <v>1</v>
      </c>
      <c r="Q23" s="6">
        <v>1</v>
      </c>
      <c r="R23" s="6">
        <v>1</v>
      </c>
      <c r="S23" s="19"/>
      <c r="T23" s="20">
        <f>+(((V23/60)*2)/1000)+0.36</f>
        <v>4.7200000000000006</v>
      </c>
      <c r="U23" s="19"/>
      <c r="V23" s="143">
        <f>+(900*12)+(120000)</f>
        <v>130800</v>
      </c>
      <c r="W23" s="16"/>
      <c r="X23" s="172"/>
      <c r="Y23" s="174"/>
      <c r="Z23" s="174"/>
      <c r="AA23" s="174"/>
      <c r="AB23" s="174"/>
      <c r="AC23" s="174"/>
      <c r="AD23" s="174"/>
      <c r="AE23" s="174"/>
      <c r="AF23" s="174"/>
      <c r="AG23" s="174"/>
    </row>
    <row r="24" spans="1:33" ht="15.75">
      <c r="A24" s="1" t="s">
        <v>33</v>
      </c>
      <c r="B24" s="2">
        <v>11</v>
      </c>
      <c r="C24" s="3" t="s">
        <v>54</v>
      </c>
      <c r="D24" s="4" t="s">
        <v>181</v>
      </c>
      <c r="E24" s="2" t="s">
        <v>56</v>
      </c>
      <c r="F24" s="50" t="s">
        <v>61</v>
      </c>
      <c r="G24" s="7" t="s">
        <v>29</v>
      </c>
      <c r="H24" s="7"/>
      <c r="I24" s="7"/>
      <c r="J24" s="7"/>
      <c r="K24" s="7"/>
      <c r="L24" s="7"/>
      <c r="M24" s="7"/>
      <c r="N24" s="7"/>
      <c r="O24" s="7">
        <v>1</v>
      </c>
      <c r="P24" s="7">
        <v>1</v>
      </c>
      <c r="Q24" s="7">
        <v>1</v>
      </c>
      <c r="R24" s="7">
        <v>1</v>
      </c>
      <c r="S24" s="8">
        <v>1</v>
      </c>
      <c r="T24" s="9"/>
      <c r="U24" s="8">
        <v>1</v>
      </c>
      <c r="V24" s="13">
        <f>500*12/1000</f>
        <v>6</v>
      </c>
      <c r="W24" s="171"/>
      <c r="X24" s="172"/>
      <c r="Y24" s="174" t="s">
        <v>182</v>
      </c>
      <c r="Z24" s="174" t="s">
        <v>183</v>
      </c>
      <c r="AA24" s="174" t="s">
        <v>184</v>
      </c>
      <c r="AB24" s="174" t="s">
        <v>94</v>
      </c>
      <c r="AC24" s="174"/>
      <c r="AD24" s="174" t="s">
        <v>185</v>
      </c>
      <c r="AE24" s="174" t="s">
        <v>186</v>
      </c>
      <c r="AF24" s="174" t="s">
        <v>186</v>
      </c>
      <c r="AG24" s="174" t="s">
        <v>186</v>
      </c>
    </row>
    <row r="25" spans="1:33" ht="15.75">
      <c r="A25" s="14"/>
      <c r="B25" s="15"/>
      <c r="C25" s="16"/>
      <c r="D25" s="16"/>
      <c r="E25" s="15"/>
      <c r="F25" s="52"/>
      <c r="G25" s="6" t="s">
        <v>31</v>
      </c>
      <c r="H25" s="6"/>
      <c r="I25" s="6"/>
      <c r="J25" s="6"/>
      <c r="K25" s="6"/>
      <c r="L25" s="6"/>
      <c r="M25" s="6"/>
      <c r="N25" s="6"/>
      <c r="O25" s="6">
        <v>1</v>
      </c>
      <c r="P25" s="6">
        <v>1</v>
      </c>
      <c r="Q25" s="6">
        <v>1</v>
      </c>
      <c r="R25" s="6">
        <v>1</v>
      </c>
      <c r="S25" s="19"/>
      <c r="T25" s="20"/>
      <c r="U25" s="19">
        <v>1</v>
      </c>
      <c r="V25" s="13"/>
      <c r="W25" s="16"/>
      <c r="X25" s="172"/>
      <c r="Y25" s="174"/>
      <c r="Z25" s="174"/>
      <c r="AA25" s="174"/>
      <c r="AB25" s="174"/>
      <c r="AC25" s="174"/>
      <c r="AD25" s="174"/>
      <c r="AE25" s="174"/>
      <c r="AF25" s="174"/>
      <c r="AG25" s="174"/>
    </row>
    <row r="26" spans="1:33" ht="15.75">
      <c r="A26" s="1" t="s">
        <v>33</v>
      </c>
      <c r="B26" s="2">
        <v>12</v>
      </c>
      <c r="C26" s="3" t="s">
        <v>187</v>
      </c>
      <c r="D26" s="4" t="s">
        <v>188</v>
      </c>
      <c r="E26" s="2" t="s">
        <v>44</v>
      </c>
      <c r="F26" s="50" t="s">
        <v>30</v>
      </c>
      <c r="G26" s="7" t="s">
        <v>29</v>
      </c>
      <c r="H26" s="7"/>
      <c r="I26" s="7"/>
      <c r="J26" s="7"/>
      <c r="K26" s="7"/>
      <c r="L26" s="7"/>
      <c r="M26" s="7"/>
      <c r="N26" s="7"/>
      <c r="O26" s="7"/>
      <c r="P26" s="7"/>
      <c r="Q26" s="7">
        <v>1</v>
      </c>
      <c r="R26" s="7">
        <v>1</v>
      </c>
      <c r="S26" s="8">
        <v>1</v>
      </c>
      <c r="T26" s="9"/>
      <c r="U26" s="8"/>
      <c r="V26" s="13"/>
      <c r="W26" s="171"/>
      <c r="X26" s="172"/>
      <c r="Y26" s="174"/>
      <c r="Z26" s="174"/>
      <c r="AA26" s="174"/>
      <c r="AB26" s="174"/>
      <c r="AC26" s="174"/>
      <c r="AD26" s="174" t="s">
        <v>189</v>
      </c>
      <c r="AE26" s="174" t="s">
        <v>190</v>
      </c>
      <c r="AF26" s="174" t="s">
        <v>190</v>
      </c>
      <c r="AG26" s="176" t="s">
        <v>191</v>
      </c>
    </row>
    <row r="27" spans="1:33" ht="15.75">
      <c r="A27" s="14"/>
      <c r="B27" s="15"/>
      <c r="C27" s="16"/>
      <c r="D27" s="16"/>
      <c r="E27" s="15"/>
      <c r="F27" s="52"/>
      <c r="G27" s="6" t="s">
        <v>31</v>
      </c>
      <c r="H27" s="6"/>
      <c r="I27" s="6"/>
      <c r="J27" s="6"/>
      <c r="K27" s="6"/>
      <c r="L27" s="6"/>
      <c r="M27" s="6"/>
      <c r="N27" s="6"/>
      <c r="O27" s="6"/>
      <c r="P27" s="6"/>
      <c r="Q27" s="6">
        <v>1</v>
      </c>
      <c r="R27" s="6">
        <v>1</v>
      </c>
      <c r="S27" s="19"/>
      <c r="T27" s="20"/>
      <c r="U27" s="19"/>
      <c r="V27" s="13"/>
      <c r="W27" s="16"/>
      <c r="X27" s="172"/>
      <c r="Y27" s="174"/>
      <c r="Z27" s="174"/>
      <c r="AA27" s="174"/>
      <c r="AB27" s="174"/>
      <c r="AC27" s="174"/>
      <c r="AD27" s="174"/>
      <c r="AE27" s="174"/>
      <c r="AF27" s="174"/>
      <c r="AG27" s="176"/>
    </row>
    <row r="28" spans="1:33" ht="15.75">
      <c r="A28" s="156" t="s">
        <v>33</v>
      </c>
      <c r="B28" s="157">
        <v>13</v>
      </c>
      <c r="C28" s="158" t="s">
        <v>187</v>
      </c>
      <c r="D28" s="159" t="s">
        <v>192</v>
      </c>
      <c r="E28" s="157" t="s">
        <v>36</v>
      </c>
      <c r="F28" s="160" t="s">
        <v>36</v>
      </c>
      <c r="G28" s="7" t="s">
        <v>29</v>
      </c>
      <c r="H28" s="7"/>
      <c r="I28" s="7"/>
      <c r="J28" s="7"/>
      <c r="K28" s="7"/>
      <c r="L28" s="7"/>
      <c r="M28" s="7"/>
      <c r="N28" s="7"/>
      <c r="O28" s="7">
        <v>1</v>
      </c>
      <c r="P28" s="7">
        <v>1</v>
      </c>
      <c r="Q28" s="7">
        <v>1</v>
      </c>
      <c r="R28" s="7"/>
      <c r="S28" s="8"/>
      <c r="T28" s="9"/>
      <c r="U28" s="8">
        <v>0.5</v>
      </c>
      <c r="V28" s="13">
        <f>+((30/60)*24*12)</f>
        <v>144</v>
      </c>
      <c r="W28" s="171" t="s">
        <v>193</v>
      </c>
      <c r="X28" s="172"/>
      <c r="Y28" s="174"/>
      <c r="Z28" s="174" t="s">
        <v>194</v>
      </c>
      <c r="AA28" s="174" t="s">
        <v>195</v>
      </c>
      <c r="AB28" s="174" t="s">
        <v>196</v>
      </c>
      <c r="AC28" s="174" t="s">
        <v>197</v>
      </c>
      <c r="AD28" s="174" t="s">
        <v>198</v>
      </c>
      <c r="AE28" s="174" t="s">
        <v>199</v>
      </c>
      <c r="AF28" s="174" t="s">
        <v>200</v>
      </c>
      <c r="AG28" s="174" t="s">
        <v>201</v>
      </c>
    </row>
    <row r="29" spans="1:33" ht="15.75">
      <c r="A29" s="164"/>
      <c r="B29" s="165"/>
      <c r="C29" s="166"/>
      <c r="D29" s="166"/>
      <c r="E29" s="165"/>
      <c r="F29" s="167"/>
      <c r="G29" s="6" t="s">
        <v>31</v>
      </c>
      <c r="H29" s="6"/>
      <c r="I29" s="6"/>
      <c r="J29" s="6"/>
      <c r="K29" s="6"/>
      <c r="L29" s="6"/>
      <c r="M29" s="6"/>
      <c r="N29" s="6"/>
      <c r="O29" s="6"/>
      <c r="P29" s="6"/>
      <c r="Q29" s="6">
        <v>1</v>
      </c>
      <c r="R29" s="6"/>
      <c r="S29" s="19"/>
      <c r="T29" s="20">
        <v>0.4</v>
      </c>
      <c r="U29" s="19"/>
      <c r="V29" s="13">
        <f>+V28*2/1000</f>
        <v>0.28799999999999998</v>
      </c>
      <c r="W29" s="16"/>
      <c r="X29" s="172"/>
      <c r="Y29" s="174"/>
      <c r="Z29" s="174"/>
      <c r="AA29" s="174"/>
      <c r="AB29" s="174"/>
      <c r="AC29" s="174"/>
      <c r="AD29" s="174"/>
      <c r="AE29" s="174"/>
      <c r="AF29" s="174"/>
      <c r="AG29" s="174"/>
    </row>
    <row r="30" spans="1:33" ht="15.75">
      <c r="A30" s="177" t="s">
        <v>33</v>
      </c>
      <c r="B30" s="178">
        <v>14</v>
      </c>
      <c r="C30" s="179" t="s">
        <v>62</v>
      </c>
      <c r="D30" s="179" t="s">
        <v>202</v>
      </c>
      <c r="E30" s="180" t="s">
        <v>140</v>
      </c>
      <c r="F30" s="181" t="s">
        <v>66</v>
      </c>
      <c r="G30" s="62" t="s">
        <v>29</v>
      </c>
      <c r="H30" s="62"/>
      <c r="I30" s="62"/>
      <c r="J30" s="62"/>
      <c r="K30" s="62"/>
      <c r="L30" s="62"/>
      <c r="M30" s="62"/>
      <c r="N30" s="62"/>
      <c r="O30" s="62"/>
      <c r="P30" s="62">
        <v>1</v>
      </c>
      <c r="Q30" s="62">
        <v>1</v>
      </c>
      <c r="R30" s="182">
        <v>1</v>
      </c>
      <c r="S30" s="182"/>
      <c r="T30" s="183">
        <v>1.5</v>
      </c>
      <c r="U30" s="182"/>
      <c r="V30" s="13">
        <f>105/60*24</f>
        <v>42</v>
      </c>
      <c r="W30" s="13"/>
      <c r="X30" s="13"/>
      <c r="Y30" s="184"/>
      <c r="Z30" s="185" t="s">
        <v>203</v>
      </c>
      <c r="AA30" s="185"/>
      <c r="AB30" s="185"/>
      <c r="AC30" s="185"/>
      <c r="AD30" s="174" t="s">
        <v>204</v>
      </c>
      <c r="AE30" s="174" t="s">
        <v>204</v>
      </c>
      <c r="AF30" s="174" t="s">
        <v>205</v>
      </c>
      <c r="AG30" s="174" t="s">
        <v>206</v>
      </c>
    </row>
    <row r="31" spans="1:33" ht="15.75">
      <c r="A31" s="177"/>
      <c r="B31" s="186"/>
      <c r="C31" s="179"/>
      <c r="D31" s="179"/>
      <c r="E31" s="180"/>
      <c r="F31" s="187"/>
      <c r="G31" s="6" t="s">
        <v>31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>
        <v>1</v>
      </c>
      <c r="S31" s="19"/>
      <c r="T31" s="20">
        <v>6</v>
      </c>
      <c r="U31" s="19"/>
      <c r="V31" s="13">
        <f>+(V30*12*4)/1000</f>
        <v>2.016</v>
      </c>
      <c r="W31" s="13"/>
      <c r="X31" s="13"/>
      <c r="Y31" s="188"/>
      <c r="Z31" s="185"/>
      <c r="AA31" s="185"/>
      <c r="AB31" s="185"/>
      <c r="AC31" s="185"/>
      <c r="AD31" s="174"/>
      <c r="AE31" s="174"/>
      <c r="AF31" s="174"/>
      <c r="AG31" s="174"/>
    </row>
    <row r="32" spans="1:33" ht="15.75">
      <c r="A32" s="189" t="s">
        <v>33</v>
      </c>
      <c r="B32" s="190">
        <v>15</v>
      </c>
      <c r="C32" s="191" t="s">
        <v>207</v>
      </c>
      <c r="D32" s="191" t="s">
        <v>208</v>
      </c>
      <c r="E32" s="192" t="s">
        <v>140</v>
      </c>
      <c r="F32" s="193" t="s">
        <v>209</v>
      </c>
      <c r="G32" s="7" t="s">
        <v>29</v>
      </c>
      <c r="H32" s="7"/>
      <c r="I32" s="7"/>
      <c r="J32" s="7"/>
      <c r="K32" s="7"/>
      <c r="L32" s="7"/>
      <c r="M32" s="7"/>
      <c r="N32" s="7"/>
      <c r="O32" s="7"/>
      <c r="P32" s="7"/>
      <c r="Q32" s="7">
        <v>1</v>
      </c>
      <c r="R32" s="7">
        <v>1</v>
      </c>
      <c r="S32" s="8">
        <v>1</v>
      </c>
      <c r="T32" s="9"/>
      <c r="U32" s="8">
        <v>0.5</v>
      </c>
      <c r="V32" s="13"/>
      <c r="W32" s="13"/>
      <c r="X32" s="13"/>
      <c r="Y32" s="174"/>
      <c r="Z32" s="174"/>
      <c r="AA32" s="174"/>
      <c r="AB32" s="174"/>
      <c r="AC32" s="13"/>
      <c r="AD32" s="174"/>
      <c r="AE32" s="174" t="s">
        <v>210</v>
      </c>
      <c r="AF32" s="174" t="s">
        <v>210</v>
      </c>
      <c r="AG32" s="163"/>
    </row>
    <row r="33" spans="1:33" ht="15.75">
      <c r="A33" s="189"/>
      <c r="B33" s="194"/>
      <c r="C33" s="191"/>
      <c r="D33" s="191"/>
      <c r="E33" s="192"/>
      <c r="F33" s="195"/>
      <c r="G33" s="6" t="s">
        <v>31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19"/>
      <c r="T33" s="20"/>
      <c r="U33" s="19"/>
      <c r="V33" s="13"/>
      <c r="W33" s="13"/>
      <c r="X33" s="13"/>
      <c r="Y33" s="174"/>
      <c r="Z33" s="174"/>
      <c r="AA33" s="174"/>
      <c r="AB33" s="174"/>
      <c r="AC33" s="13"/>
      <c r="AD33" s="174"/>
      <c r="AE33" s="174"/>
      <c r="AF33" s="174"/>
      <c r="AG33" s="163"/>
    </row>
    <row r="34" spans="1:33" ht="15.75">
      <c r="A34" s="196" t="s">
        <v>33</v>
      </c>
      <c r="B34" s="197">
        <v>16</v>
      </c>
      <c r="C34" s="198" t="s">
        <v>54</v>
      </c>
      <c r="D34" s="199" t="s">
        <v>211</v>
      </c>
      <c r="E34" s="197" t="s">
        <v>56</v>
      </c>
      <c r="F34" s="200" t="s">
        <v>212</v>
      </c>
      <c r="G34" s="7" t="s">
        <v>29</v>
      </c>
      <c r="H34" s="7"/>
      <c r="I34" s="7"/>
      <c r="J34" s="7"/>
      <c r="K34" s="7"/>
      <c r="L34" s="7">
        <v>1</v>
      </c>
      <c r="M34" s="7">
        <v>1</v>
      </c>
      <c r="N34" s="7"/>
      <c r="O34" s="7"/>
      <c r="P34" s="7"/>
      <c r="Q34" s="7"/>
      <c r="R34" s="7"/>
      <c r="S34" s="8"/>
      <c r="T34" s="9">
        <v>1.7</v>
      </c>
      <c r="U34" s="8"/>
      <c r="V34" s="13">
        <v>1.5</v>
      </c>
      <c r="W34" s="13">
        <f>+V34*24*12*4</f>
        <v>1728</v>
      </c>
      <c r="X34" s="13"/>
      <c r="Y34" s="174" t="s">
        <v>213</v>
      </c>
      <c r="Z34" s="163"/>
      <c r="AA34" s="163"/>
      <c r="AB34" s="163"/>
      <c r="AC34" s="163"/>
      <c r="AD34" s="163"/>
      <c r="AE34" s="163"/>
      <c r="AF34" s="163"/>
      <c r="AG34" s="163"/>
    </row>
    <row r="35" spans="1:33" ht="15.75">
      <c r="A35" s="164"/>
      <c r="B35" s="165"/>
      <c r="C35" s="166"/>
      <c r="D35" s="166"/>
      <c r="E35" s="165"/>
      <c r="F35" s="167"/>
      <c r="G35" s="6" t="s">
        <v>31</v>
      </c>
      <c r="H35" s="6"/>
      <c r="I35" s="6"/>
      <c r="J35" s="6"/>
      <c r="K35" s="6"/>
      <c r="L35" s="6"/>
      <c r="M35" s="6">
        <v>1</v>
      </c>
      <c r="N35" s="6"/>
      <c r="O35" s="6"/>
      <c r="P35" s="6"/>
      <c r="Q35" s="6"/>
      <c r="R35" s="6"/>
      <c r="S35" s="19"/>
      <c r="T35" s="20">
        <v>2.2999999999999998</v>
      </c>
      <c r="U35" s="19"/>
      <c r="V35" s="13">
        <f>2*24*12</f>
        <v>576</v>
      </c>
      <c r="W35" s="13"/>
      <c r="X35" s="13"/>
      <c r="Y35" s="174"/>
      <c r="Z35" s="163"/>
      <c r="AA35" s="163"/>
      <c r="AB35" s="163"/>
      <c r="AC35" s="163"/>
      <c r="AD35" s="163"/>
      <c r="AE35" s="163"/>
      <c r="AF35" s="163"/>
      <c r="AG35" s="163"/>
    </row>
    <row r="36" spans="1:33" ht="15.75">
      <c r="A36" s="201" t="s">
        <v>33</v>
      </c>
      <c r="B36" s="60">
        <v>17</v>
      </c>
      <c r="C36" s="202" t="s">
        <v>138</v>
      </c>
      <c r="D36" s="203" t="s">
        <v>214</v>
      </c>
      <c r="E36" s="204" t="s">
        <v>162</v>
      </c>
      <c r="F36" s="50"/>
      <c r="G36" s="7" t="s">
        <v>29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>
        <v>1</v>
      </c>
      <c r="S36" s="8">
        <v>1</v>
      </c>
      <c r="T36" s="9"/>
      <c r="U36" s="8"/>
      <c r="V36" s="13">
        <f>576*4/1000</f>
        <v>2.3039999999999998</v>
      </c>
      <c r="W36" s="13"/>
      <c r="X36" s="13"/>
      <c r="Y36" s="161"/>
      <c r="Z36" s="161"/>
      <c r="AA36" s="161"/>
      <c r="AB36" s="161"/>
      <c r="AC36" s="161"/>
      <c r="AD36" s="161"/>
      <c r="AE36" s="161"/>
      <c r="AF36" s="161" t="s">
        <v>215</v>
      </c>
      <c r="AG36" s="161" t="s">
        <v>215</v>
      </c>
    </row>
    <row r="37" spans="1:33" ht="16.5" thickBot="1">
      <c r="A37" s="205"/>
      <c r="B37" s="206"/>
      <c r="C37" s="207"/>
      <c r="D37" s="208"/>
      <c r="E37" s="209"/>
      <c r="F37" s="210"/>
      <c r="G37" s="211" t="s">
        <v>31</v>
      </c>
      <c r="H37" s="211"/>
      <c r="I37" s="211"/>
      <c r="J37" s="211"/>
      <c r="K37" s="211"/>
      <c r="L37" s="211"/>
      <c r="M37" s="211"/>
      <c r="N37" s="211"/>
      <c r="O37" s="211"/>
      <c r="P37" s="211"/>
      <c r="Q37" s="211"/>
      <c r="R37" s="211"/>
      <c r="S37" s="212"/>
      <c r="T37" s="213"/>
      <c r="U37" s="212"/>
      <c r="V37" s="13"/>
      <c r="W37" s="13"/>
      <c r="X37" s="13"/>
      <c r="Y37" s="161"/>
      <c r="Z37" s="161"/>
      <c r="AA37" s="161"/>
      <c r="AB37" s="161"/>
      <c r="AC37" s="161"/>
      <c r="AD37" s="161"/>
      <c r="AE37" s="161"/>
      <c r="AF37" s="161"/>
      <c r="AG37" s="161"/>
    </row>
    <row r="38" spans="1:33" ht="16.5" thickBot="1">
      <c r="A38" s="130"/>
      <c r="B38" s="130"/>
      <c r="C38" s="131"/>
      <c r="D38" s="131"/>
      <c r="E38" s="131"/>
      <c r="F38" s="131"/>
      <c r="G38" s="13"/>
      <c r="H38" s="13">
        <f>SUM(H4:H37)</f>
        <v>4</v>
      </c>
      <c r="I38" s="13">
        <f>SUM(I4:I37)</f>
        <v>5</v>
      </c>
      <c r="J38" s="13">
        <f t="shared" ref="J38:S38" si="0">SUM(J4:J37)</f>
        <v>11</v>
      </c>
      <c r="K38" s="13">
        <f t="shared" si="0"/>
        <v>9</v>
      </c>
      <c r="L38" s="13">
        <f t="shared" si="0"/>
        <v>8</v>
      </c>
      <c r="M38" s="13">
        <f t="shared" si="0"/>
        <v>9</v>
      </c>
      <c r="N38" s="13">
        <f t="shared" si="0"/>
        <v>7</v>
      </c>
      <c r="O38" s="13">
        <f t="shared" si="0"/>
        <v>9</v>
      </c>
      <c r="P38" s="13">
        <f t="shared" si="0"/>
        <v>8</v>
      </c>
      <c r="Q38" s="13">
        <f t="shared" si="0"/>
        <v>12</v>
      </c>
      <c r="R38" s="13">
        <f t="shared" si="0"/>
        <v>12</v>
      </c>
      <c r="S38" s="13">
        <f t="shared" si="0"/>
        <v>6</v>
      </c>
      <c r="T38" s="132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</row>
    <row r="39" spans="1:33" ht="16.5" thickBot="1">
      <c r="A39" s="130"/>
      <c r="B39" s="130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5" t="s">
        <v>112</v>
      </c>
      <c r="O39" s="136"/>
      <c r="P39" s="136"/>
      <c r="Q39" s="136"/>
      <c r="R39" s="136"/>
      <c r="S39" s="137"/>
      <c r="T39" s="138">
        <f>SUMIF($H$4:$H$37,"Plan",$U$4:$U$37)</f>
        <v>0</v>
      </c>
      <c r="U39" s="139">
        <f>SUMIF($H$4:$H$37,"Plan",$V$4:$V$37)</f>
        <v>0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</row>
    <row r="40" spans="1:33" ht="16.5" thickBot="1">
      <c r="A40" s="130"/>
      <c r="B40" s="130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44" t="s">
        <v>113</v>
      </c>
      <c r="O40" s="145"/>
      <c r="P40" s="145"/>
      <c r="Q40" s="145"/>
      <c r="R40" s="145"/>
      <c r="S40" s="146"/>
      <c r="T40" s="138">
        <f>SUMIF($H$4:$H$37,"Result",$U$4:$U$37)</f>
        <v>0</v>
      </c>
      <c r="U40" s="139">
        <f>SUMIF($H$4:$H$37,"Result",$V$4:$V$37)</f>
        <v>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</row>
  </sheetData>
  <mergeCells count="261">
    <mergeCell ref="AE36:AE37"/>
    <mergeCell ref="AF36:AF37"/>
    <mergeCell ref="AG36:AG37"/>
    <mergeCell ref="N39:S39"/>
    <mergeCell ref="N40:S40"/>
    <mergeCell ref="Y36:Y37"/>
    <mergeCell ref="Z36:Z37"/>
    <mergeCell ref="AA36:AA37"/>
    <mergeCell ref="AB36:AB37"/>
    <mergeCell ref="AC36:AC37"/>
    <mergeCell ref="AD36:AD37"/>
    <mergeCell ref="AC34:AC35"/>
    <mergeCell ref="AD34:AD35"/>
    <mergeCell ref="AE34:AE35"/>
    <mergeCell ref="AF34:AF35"/>
    <mergeCell ref="AG34:AG35"/>
    <mergeCell ref="A36:A37"/>
    <mergeCell ref="B36:B37"/>
    <mergeCell ref="C36:C37"/>
    <mergeCell ref="D36:D37"/>
    <mergeCell ref="E36:E37"/>
    <mergeCell ref="AG32:AG33"/>
    <mergeCell ref="A34:A35"/>
    <mergeCell ref="B34:B35"/>
    <mergeCell ref="C34:C35"/>
    <mergeCell ref="D34:D35"/>
    <mergeCell ref="E34:E35"/>
    <mergeCell ref="Y34:Y35"/>
    <mergeCell ref="Z34:Z35"/>
    <mergeCell ref="AA34:AA35"/>
    <mergeCell ref="AB34:AB35"/>
    <mergeCell ref="Z32:Z33"/>
    <mergeCell ref="AA32:AA33"/>
    <mergeCell ref="AB32:AB33"/>
    <mergeCell ref="AD32:AD33"/>
    <mergeCell ref="AE32:AE33"/>
    <mergeCell ref="AF32:AF33"/>
    <mergeCell ref="A32:A33"/>
    <mergeCell ref="B32:B33"/>
    <mergeCell ref="C32:C33"/>
    <mergeCell ref="D32:D33"/>
    <mergeCell ref="E32:E33"/>
    <mergeCell ref="Y32:Y33"/>
    <mergeCell ref="Y30:Y31"/>
    <mergeCell ref="Z30:AC31"/>
    <mergeCell ref="AD30:AD31"/>
    <mergeCell ref="AE30:AE31"/>
    <mergeCell ref="AF30:AF31"/>
    <mergeCell ref="AG30:AG31"/>
    <mergeCell ref="AC28:AC29"/>
    <mergeCell ref="AD28:AD29"/>
    <mergeCell ref="AE28:AE29"/>
    <mergeCell ref="AF28:AF29"/>
    <mergeCell ref="AG28:AG29"/>
    <mergeCell ref="A30:A31"/>
    <mergeCell ref="B30:B31"/>
    <mergeCell ref="C30:C31"/>
    <mergeCell ref="D30:D31"/>
    <mergeCell ref="E30:E31"/>
    <mergeCell ref="W28:W29"/>
    <mergeCell ref="X28:X29"/>
    <mergeCell ref="Y28:Y29"/>
    <mergeCell ref="Z28:Z29"/>
    <mergeCell ref="AA28:AA29"/>
    <mergeCell ref="AB28:AB29"/>
    <mergeCell ref="AC26:AC27"/>
    <mergeCell ref="AD26:AD27"/>
    <mergeCell ref="AE26:AE27"/>
    <mergeCell ref="AF26:AF27"/>
    <mergeCell ref="AG26:AG27"/>
    <mergeCell ref="A28:A29"/>
    <mergeCell ref="B28:B29"/>
    <mergeCell ref="C28:C29"/>
    <mergeCell ref="D28:D29"/>
    <mergeCell ref="E28:E29"/>
    <mergeCell ref="W26:W27"/>
    <mergeCell ref="X26:X27"/>
    <mergeCell ref="Y26:Y27"/>
    <mergeCell ref="Z26:Z27"/>
    <mergeCell ref="AA26:AA27"/>
    <mergeCell ref="AB26:AB27"/>
    <mergeCell ref="AC24:AC25"/>
    <mergeCell ref="AD24:AD25"/>
    <mergeCell ref="AE24:AE25"/>
    <mergeCell ref="AF24:AF25"/>
    <mergeCell ref="AG24:AG25"/>
    <mergeCell ref="A26:A27"/>
    <mergeCell ref="B26:B27"/>
    <mergeCell ref="C26:C27"/>
    <mergeCell ref="D26:D27"/>
    <mergeCell ref="E26:E27"/>
    <mergeCell ref="W24:W25"/>
    <mergeCell ref="X24:X25"/>
    <mergeCell ref="Y24:Y25"/>
    <mergeCell ref="Z24:Z25"/>
    <mergeCell ref="AA24:AA25"/>
    <mergeCell ref="AB24:AB25"/>
    <mergeCell ref="AC22:AC23"/>
    <mergeCell ref="AD22:AD23"/>
    <mergeCell ref="AE22:AE23"/>
    <mergeCell ref="AF22:AF23"/>
    <mergeCell ref="AG22:AG23"/>
    <mergeCell ref="A24:A25"/>
    <mergeCell ref="B24:B25"/>
    <mergeCell ref="C24:C25"/>
    <mergeCell ref="D24:D25"/>
    <mergeCell ref="E24:E25"/>
    <mergeCell ref="W22:W23"/>
    <mergeCell ref="X22:X23"/>
    <mergeCell ref="Y22:Y23"/>
    <mergeCell ref="Z22:Z23"/>
    <mergeCell ref="AA22:AA23"/>
    <mergeCell ref="AB22:AB23"/>
    <mergeCell ref="AC20:AC21"/>
    <mergeCell ref="AD20:AD21"/>
    <mergeCell ref="AE20:AE21"/>
    <mergeCell ref="AF20:AF21"/>
    <mergeCell ref="AG20:AG21"/>
    <mergeCell ref="A22:A23"/>
    <mergeCell ref="B22:B23"/>
    <mergeCell ref="C22:C23"/>
    <mergeCell ref="D22:D23"/>
    <mergeCell ref="E22:E23"/>
    <mergeCell ref="AG18:AG19"/>
    <mergeCell ref="A20:A21"/>
    <mergeCell ref="B20:B21"/>
    <mergeCell ref="C20:C21"/>
    <mergeCell ref="D20:D21"/>
    <mergeCell ref="E20:E21"/>
    <mergeCell ref="Y20:Y21"/>
    <mergeCell ref="Z20:Z21"/>
    <mergeCell ref="AA20:AA21"/>
    <mergeCell ref="AB20:AB21"/>
    <mergeCell ref="AA18:AA19"/>
    <mergeCell ref="AB18:AB19"/>
    <mergeCell ref="AC18:AC19"/>
    <mergeCell ref="AD18:AD19"/>
    <mergeCell ref="AE18:AE19"/>
    <mergeCell ref="AF18:AF19"/>
    <mergeCell ref="AE16:AE17"/>
    <mergeCell ref="AF16:AF17"/>
    <mergeCell ref="AG16:AG17"/>
    <mergeCell ref="A18:A19"/>
    <mergeCell ref="B18:B19"/>
    <mergeCell ref="C18:C19"/>
    <mergeCell ref="D18:D19"/>
    <mergeCell ref="E18:E19"/>
    <mergeCell ref="Y18:Y19"/>
    <mergeCell ref="Z18:Z19"/>
    <mergeCell ref="Y16:Y17"/>
    <mergeCell ref="Z16:Z17"/>
    <mergeCell ref="AA16:AA17"/>
    <mergeCell ref="AB16:AB17"/>
    <mergeCell ref="AC16:AC17"/>
    <mergeCell ref="AD16:AD17"/>
    <mergeCell ref="AE14:AE15"/>
    <mergeCell ref="AF14:AF15"/>
    <mergeCell ref="AG14:AG15"/>
    <mergeCell ref="A16:A17"/>
    <mergeCell ref="B16:B17"/>
    <mergeCell ref="C16:C17"/>
    <mergeCell ref="D16:D17"/>
    <mergeCell ref="E16:E17"/>
    <mergeCell ref="W16:W17"/>
    <mergeCell ref="X16:X17"/>
    <mergeCell ref="Y14:Y15"/>
    <mergeCell ref="Z14:Z15"/>
    <mergeCell ref="AA14:AA15"/>
    <mergeCell ref="AB14:AB15"/>
    <mergeCell ref="AC14:AC15"/>
    <mergeCell ref="AD14:AD15"/>
    <mergeCell ref="AC12:AC13"/>
    <mergeCell ref="AD12:AD13"/>
    <mergeCell ref="AE12:AE13"/>
    <mergeCell ref="AF12:AF13"/>
    <mergeCell ref="AG12:AG13"/>
    <mergeCell ref="A14:A15"/>
    <mergeCell ref="B14:B15"/>
    <mergeCell ref="C14:C15"/>
    <mergeCell ref="D14:D15"/>
    <mergeCell ref="E14:E15"/>
    <mergeCell ref="W12:W13"/>
    <mergeCell ref="X12:X13"/>
    <mergeCell ref="Y12:Y13"/>
    <mergeCell ref="Z12:Z13"/>
    <mergeCell ref="AA12:AA13"/>
    <mergeCell ref="AB12:AB13"/>
    <mergeCell ref="AC10:AC11"/>
    <mergeCell ref="AD10:AD11"/>
    <mergeCell ref="AE10:AE11"/>
    <mergeCell ref="AF10:AF11"/>
    <mergeCell ref="AG10:AG11"/>
    <mergeCell ref="A12:A13"/>
    <mergeCell ref="B12:B13"/>
    <mergeCell ref="C12:C13"/>
    <mergeCell ref="D12:D13"/>
    <mergeCell ref="E12:E13"/>
    <mergeCell ref="W10:W11"/>
    <mergeCell ref="X10:X11"/>
    <mergeCell ref="Y10:Y11"/>
    <mergeCell ref="Z10:Z11"/>
    <mergeCell ref="AA10:AA11"/>
    <mergeCell ref="AB10:AB11"/>
    <mergeCell ref="AC8:AC9"/>
    <mergeCell ref="AD8:AD9"/>
    <mergeCell ref="AE8:AE9"/>
    <mergeCell ref="AF8:AF9"/>
    <mergeCell ref="AG8:AG9"/>
    <mergeCell ref="A10:A11"/>
    <mergeCell ref="B10:B11"/>
    <mergeCell ref="C10:C11"/>
    <mergeCell ref="D10:D11"/>
    <mergeCell ref="E10:E11"/>
    <mergeCell ref="W8:W9"/>
    <mergeCell ref="X8:X9"/>
    <mergeCell ref="Y8:Y9"/>
    <mergeCell ref="Z8:Z9"/>
    <mergeCell ref="AA8:AA9"/>
    <mergeCell ref="AB8:AB9"/>
    <mergeCell ref="AC6:AC7"/>
    <mergeCell ref="AD6:AD7"/>
    <mergeCell ref="AE6:AE7"/>
    <mergeCell ref="AF6:AF7"/>
    <mergeCell ref="AG6:AG7"/>
    <mergeCell ref="A8:A9"/>
    <mergeCell ref="B8:B9"/>
    <mergeCell ref="C8:C9"/>
    <mergeCell ref="D8:D9"/>
    <mergeCell ref="E8:E9"/>
    <mergeCell ref="W6:W7"/>
    <mergeCell ref="X6:X7"/>
    <mergeCell ref="Y6:Y7"/>
    <mergeCell ref="Z6:Z7"/>
    <mergeCell ref="AA6:AA7"/>
    <mergeCell ref="AB6:AB7"/>
    <mergeCell ref="AC4:AC5"/>
    <mergeCell ref="AD4:AD5"/>
    <mergeCell ref="AE4:AE5"/>
    <mergeCell ref="AF4:AF5"/>
    <mergeCell ref="AG4:AG5"/>
    <mergeCell ref="A6:A7"/>
    <mergeCell ref="B6:B7"/>
    <mergeCell ref="C6:C7"/>
    <mergeCell ref="D6:D7"/>
    <mergeCell ref="E6:E7"/>
    <mergeCell ref="W4:W5"/>
    <mergeCell ref="X4:X5"/>
    <mergeCell ref="Y4:Y5"/>
    <mergeCell ref="Z4:Z5"/>
    <mergeCell ref="AA4:AA5"/>
    <mergeCell ref="AB4:AB5"/>
    <mergeCell ref="A1:A2"/>
    <mergeCell ref="B1:B2"/>
    <mergeCell ref="C1:C2"/>
    <mergeCell ref="D1:D2"/>
    <mergeCell ref="E1:E2"/>
    <mergeCell ref="A4:A5"/>
    <mergeCell ref="B4:B5"/>
    <mergeCell ref="C4:C5"/>
    <mergeCell ref="D4:D5"/>
    <mergeCell ref="E4:E5"/>
  </mergeCells>
  <conditionalFormatting sqref="H38:U3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S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4:S2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:S9 H14:S15 H18:S2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0:S3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6:S1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6:S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:S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0:S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8:S2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DB65C-4F9E-484E-B287-8EB7C937E7A7}">
  <dimension ref="B1:W35"/>
  <sheetViews>
    <sheetView workbookViewId="0">
      <selection activeCell="D11" sqref="D11:D12"/>
    </sheetView>
  </sheetViews>
  <sheetFormatPr defaultColWidth="9.140625" defaultRowHeight="15.75"/>
  <cols>
    <col min="1" max="1" width="3" style="13" customWidth="1"/>
    <col min="2" max="2" width="7.5703125" style="13" customWidth="1"/>
    <col min="3" max="3" width="3.85546875" style="13" bestFit="1" customWidth="1"/>
    <col min="4" max="4" width="16" style="13" bestFit="1" customWidth="1"/>
    <col min="5" max="5" width="39.85546875" style="13" customWidth="1"/>
    <col min="6" max="6" width="10.42578125" style="13" bestFit="1" customWidth="1"/>
    <col min="7" max="7" width="10.42578125" style="13" customWidth="1"/>
    <col min="8" max="19" width="4.5703125" style="13" customWidth="1"/>
    <col min="20" max="20" width="6.42578125" style="13" bestFit="1" customWidth="1"/>
    <col min="21" max="21" width="6.140625" style="13" customWidth="1"/>
    <col min="22" max="22" width="42.42578125" style="13" customWidth="1"/>
    <col min="23" max="16384" width="9.140625" style="13"/>
  </cols>
  <sheetData>
    <row r="1" spans="2:23" ht="16.5" thickBot="1"/>
    <row r="2" spans="2:23" ht="31.5">
      <c r="B2" s="214" t="s">
        <v>0</v>
      </c>
      <c r="C2" s="215" t="s">
        <v>1</v>
      </c>
      <c r="D2" s="215" t="s">
        <v>2</v>
      </c>
      <c r="E2" s="215" t="s">
        <v>3</v>
      </c>
      <c r="F2" s="215" t="s">
        <v>216</v>
      </c>
      <c r="G2" s="216" t="s">
        <v>6</v>
      </c>
      <c r="H2" s="215" t="s">
        <v>7</v>
      </c>
      <c r="I2" s="215" t="s">
        <v>8</v>
      </c>
      <c r="J2" s="215" t="s">
        <v>9</v>
      </c>
      <c r="K2" s="215" t="s">
        <v>10</v>
      </c>
      <c r="L2" s="215" t="s">
        <v>11</v>
      </c>
      <c r="M2" s="215" t="s">
        <v>12</v>
      </c>
      <c r="N2" s="215" t="s">
        <v>13</v>
      </c>
      <c r="O2" s="215" t="s">
        <v>14</v>
      </c>
      <c r="P2" s="215" t="s">
        <v>15</v>
      </c>
      <c r="Q2" s="215" t="s">
        <v>16</v>
      </c>
      <c r="R2" s="215" t="s">
        <v>17</v>
      </c>
      <c r="S2" s="217" t="s">
        <v>18</v>
      </c>
      <c r="T2" s="214" t="s">
        <v>217</v>
      </c>
      <c r="U2" s="218" t="s">
        <v>20</v>
      </c>
      <c r="V2" s="219" t="s">
        <v>218</v>
      </c>
      <c r="W2" s="220" t="s">
        <v>219</v>
      </c>
    </row>
    <row r="3" spans="2:23">
      <c r="B3" s="221" t="s">
        <v>25</v>
      </c>
      <c r="C3" s="222">
        <v>1</v>
      </c>
      <c r="D3" s="223" t="s">
        <v>62</v>
      </c>
      <c r="E3" s="223" t="s">
        <v>220</v>
      </c>
      <c r="F3" s="223" t="s">
        <v>44</v>
      </c>
      <c r="G3" s="62" t="s">
        <v>29</v>
      </c>
      <c r="H3" s="62"/>
      <c r="I3" s="62"/>
      <c r="J3" s="62">
        <v>1</v>
      </c>
      <c r="K3" s="62">
        <v>1</v>
      </c>
      <c r="L3" s="62"/>
      <c r="M3" s="62"/>
      <c r="N3" s="62"/>
      <c r="O3" s="62"/>
      <c r="P3" s="62"/>
      <c r="Q3" s="62"/>
      <c r="R3" s="62"/>
      <c r="S3" s="224"/>
      <c r="T3" s="225"/>
      <c r="U3" s="182">
        <v>1</v>
      </c>
      <c r="V3" s="226" t="s">
        <v>221</v>
      </c>
      <c r="W3" s="227" t="s">
        <v>10</v>
      </c>
    </row>
    <row r="4" spans="2:23">
      <c r="B4" s="228"/>
      <c r="C4" s="229"/>
      <c r="D4" s="230"/>
      <c r="E4" s="230"/>
      <c r="F4" s="230"/>
      <c r="G4" s="6" t="s">
        <v>31</v>
      </c>
      <c r="H4" s="6"/>
      <c r="I4" s="6"/>
      <c r="J4" s="231">
        <v>1</v>
      </c>
      <c r="K4" s="231">
        <v>1</v>
      </c>
      <c r="L4" s="6"/>
      <c r="M4" s="6"/>
      <c r="N4" s="6"/>
      <c r="O4" s="6"/>
      <c r="P4" s="6"/>
      <c r="Q4" s="6"/>
      <c r="R4" s="6"/>
      <c r="S4" s="89"/>
      <c r="T4" s="232"/>
      <c r="U4" s="19"/>
      <c r="V4" s="233"/>
      <c r="W4" s="227"/>
    </row>
    <row r="5" spans="2:23">
      <c r="B5" s="221" t="s">
        <v>25</v>
      </c>
      <c r="C5" s="222">
        <v>2</v>
      </c>
      <c r="D5" s="223" t="s">
        <v>54</v>
      </c>
      <c r="E5" s="223" t="s">
        <v>222</v>
      </c>
      <c r="F5" s="223" t="s">
        <v>44</v>
      </c>
      <c r="G5" s="62" t="s">
        <v>29</v>
      </c>
      <c r="H5" s="62"/>
      <c r="I5" s="62"/>
      <c r="J5" s="62"/>
      <c r="K5" s="62">
        <v>1</v>
      </c>
      <c r="L5" s="62">
        <v>1</v>
      </c>
      <c r="M5" s="62"/>
      <c r="N5" s="62"/>
      <c r="O5" s="62"/>
      <c r="P5" s="62"/>
      <c r="Q5" s="62"/>
      <c r="R5" s="62"/>
      <c r="S5" s="224"/>
      <c r="T5" s="225"/>
      <c r="U5" s="182">
        <v>1</v>
      </c>
      <c r="V5" s="234" t="s">
        <v>221</v>
      </c>
      <c r="W5" s="227"/>
    </row>
    <row r="6" spans="2:23">
      <c r="B6" s="228"/>
      <c r="C6" s="229"/>
      <c r="D6" s="230"/>
      <c r="E6" s="230"/>
      <c r="F6" s="230"/>
      <c r="G6" s="6" t="s">
        <v>31</v>
      </c>
      <c r="H6" s="6"/>
      <c r="I6" s="6"/>
      <c r="J6" s="6"/>
      <c r="K6" s="231">
        <v>1</v>
      </c>
      <c r="L6" s="6">
        <v>1</v>
      </c>
      <c r="M6" s="6"/>
      <c r="N6" s="6"/>
      <c r="O6" s="6"/>
      <c r="P6" s="6"/>
      <c r="Q6" s="6"/>
      <c r="R6" s="6"/>
      <c r="S6" s="89"/>
      <c r="T6" s="232"/>
      <c r="U6" s="19"/>
      <c r="V6" s="235"/>
      <c r="W6" s="227" t="s">
        <v>223</v>
      </c>
    </row>
    <row r="7" spans="2:23">
      <c r="B7" s="221" t="s">
        <v>25</v>
      </c>
      <c r="C7" s="222">
        <v>3</v>
      </c>
      <c r="D7" s="223" t="s">
        <v>62</v>
      </c>
      <c r="E7" s="223" t="s">
        <v>224</v>
      </c>
      <c r="F7" s="223" t="s">
        <v>56</v>
      </c>
      <c r="G7" s="62" t="s">
        <v>29</v>
      </c>
      <c r="H7" s="62"/>
      <c r="I7" s="62"/>
      <c r="J7" s="62">
        <v>1</v>
      </c>
      <c r="K7" s="62">
        <v>1</v>
      </c>
      <c r="L7" s="62">
        <v>1</v>
      </c>
      <c r="M7" s="62"/>
      <c r="N7" s="62"/>
      <c r="O7" s="62"/>
      <c r="P7" s="62"/>
      <c r="Q7" s="62"/>
      <c r="R7" s="62"/>
      <c r="S7" s="224"/>
      <c r="T7" s="225"/>
      <c r="U7" s="182"/>
      <c r="V7" s="234" t="s">
        <v>221</v>
      </c>
      <c r="W7" s="227" t="s">
        <v>10</v>
      </c>
    </row>
    <row r="8" spans="2:23">
      <c r="B8" s="228"/>
      <c r="C8" s="229"/>
      <c r="D8" s="230"/>
      <c r="E8" s="230"/>
      <c r="F8" s="230"/>
      <c r="G8" s="6" t="s">
        <v>31</v>
      </c>
      <c r="H8" s="6"/>
      <c r="I8" s="6"/>
      <c r="J8" s="231">
        <v>1</v>
      </c>
      <c r="K8" s="231">
        <v>1</v>
      </c>
      <c r="L8" s="6"/>
      <c r="M8" s="6"/>
      <c r="N8" s="6"/>
      <c r="O8" s="6"/>
      <c r="P8" s="6"/>
      <c r="Q8" s="6"/>
      <c r="R8" s="6"/>
      <c r="S8" s="89"/>
      <c r="T8" s="232"/>
      <c r="U8" s="19"/>
      <c r="V8" s="235"/>
      <c r="W8" s="227"/>
    </row>
    <row r="9" spans="2:23">
      <c r="B9" s="221" t="s">
        <v>25</v>
      </c>
      <c r="C9" s="222">
        <v>4</v>
      </c>
      <c r="D9" s="223" t="s">
        <v>62</v>
      </c>
      <c r="E9" s="223" t="s">
        <v>225</v>
      </c>
      <c r="F9" s="223" t="s">
        <v>226</v>
      </c>
      <c r="G9" s="62" t="s">
        <v>29</v>
      </c>
      <c r="H9" s="62"/>
      <c r="I9" s="62"/>
      <c r="J9" s="62">
        <v>1</v>
      </c>
      <c r="K9" s="62">
        <v>1</v>
      </c>
      <c r="L9" s="62">
        <v>1</v>
      </c>
      <c r="M9" s="62"/>
      <c r="N9" s="62"/>
      <c r="O9" s="62"/>
      <c r="P9" s="62"/>
      <c r="Q9" s="62"/>
      <c r="R9" s="62"/>
      <c r="S9" s="224"/>
      <c r="T9" s="225"/>
      <c r="U9" s="182"/>
      <c r="V9" s="234" t="s">
        <v>221</v>
      </c>
      <c r="W9" s="227"/>
    </row>
    <row r="10" spans="2:23">
      <c r="B10" s="228"/>
      <c r="C10" s="229"/>
      <c r="D10" s="230"/>
      <c r="E10" s="230"/>
      <c r="F10" s="230"/>
      <c r="G10" s="6" t="s">
        <v>31</v>
      </c>
      <c r="H10" s="6"/>
      <c r="I10" s="6"/>
      <c r="J10" s="231">
        <v>1</v>
      </c>
      <c r="K10" s="231">
        <v>1</v>
      </c>
      <c r="L10" s="6">
        <v>1</v>
      </c>
      <c r="M10" s="6"/>
      <c r="N10" s="6"/>
      <c r="O10" s="6"/>
      <c r="P10" s="6"/>
      <c r="Q10" s="6"/>
      <c r="R10" s="6"/>
      <c r="S10" s="89"/>
      <c r="T10" s="232"/>
      <c r="U10" s="19"/>
      <c r="V10" s="235"/>
      <c r="W10" s="227" t="s">
        <v>223</v>
      </c>
    </row>
    <row r="11" spans="2:23">
      <c r="B11" s="59" t="s">
        <v>25</v>
      </c>
      <c r="C11" s="60">
        <v>5</v>
      </c>
      <c r="D11" s="4" t="s">
        <v>62</v>
      </c>
      <c r="E11" s="4" t="s">
        <v>227</v>
      </c>
      <c r="F11" s="4" t="s">
        <v>36</v>
      </c>
      <c r="G11" s="62" t="s">
        <v>29</v>
      </c>
      <c r="H11" s="62"/>
      <c r="I11" s="62"/>
      <c r="J11" s="62">
        <v>1</v>
      </c>
      <c r="K11" s="62">
        <v>1</v>
      </c>
      <c r="L11" s="62">
        <v>1</v>
      </c>
      <c r="M11" s="62">
        <v>1</v>
      </c>
      <c r="N11" s="62"/>
      <c r="O11" s="62"/>
      <c r="P11" s="62"/>
      <c r="Q11" s="62"/>
      <c r="R11" s="62"/>
      <c r="S11" s="224"/>
      <c r="T11" s="225"/>
      <c r="U11" s="182"/>
      <c r="V11" s="236" t="s">
        <v>228</v>
      </c>
      <c r="W11" s="227"/>
    </row>
    <row r="12" spans="2:23">
      <c r="B12" s="14"/>
      <c r="C12" s="15"/>
      <c r="D12" s="16"/>
      <c r="E12" s="16"/>
      <c r="F12" s="16"/>
      <c r="G12" s="6" t="s">
        <v>31</v>
      </c>
      <c r="H12" s="6"/>
      <c r="I12" s="6"/>
      <c r="J12" s="6">
        <v>1</v>
      </c>
      <c r="K12" s="6">
        <v>1</v>
      </c>
      <c r="L12" s="6">
        <v>1</v>
      </c>
      <c r="M12" s="6"/>
      <c r="N12" s="6"/>
      <c r="O12" s="6"/>
      <c r="P12" s="6"/>
      <c r="Q12" s="6"/>
      <c r="R12" s="6"/>
      <c r="S12" s="89"/>
      <c r="T12" s="232"/>
      <c r="U12" s="19"/>
      <c r="V12" s="235"/>
      <c r="W12" s="227"/>
    </row>
    <row r="13" spans="2:23">
      <c r="B13" s="59" t="s">
        <v>25</v>
      </c>
      <c r="C13" s="60">
        <v>6</v>
      </c>
      <c r="D13" s="4" t="s">
        <v>54</v>
      </c>
      <c r="E13" s="4" t="s">
        <v>229</v>
      </c>
      <c r="F13" s="4" t="s">
        <v>56</v>
      </c>
      <c r="G13" s="62" t="s">
        <v>29</v>
      </c>
      <c r="H13" s="62"/>
      <c r="I13" s="62"/>
      <c r="J13" s="62"/>
      <c r="K13" s="62"/>
      <c r="L13" s="62"/>
      <c r="M13" s="62">
        <v>1</v>
      </c>
      <c r="N13" s="62">
        <v>1</v>
      </c>
      <c r="O13" s="62"/>
      <c r="P13" s="62"/>
      <c r="Q13" s="62"/>
      <c r="R13" s="62"/>
      <c r="S13" s="224"/>
      <c r="T13" s="225"/>
      <c r="U13" s="182">
        <v>1</v>
      </c>
      <c r="V13" s="234" t="s">
        <v>230</v>
      </c>
      <c r="W13" s="227"/>
    </row>
    <row r="14" spans="2:23">
      <c r="B14" s="14"/>
      <c r="C14" s="15"/>
      <c r="D14" s="16"/>
      <c r="E14" s="16"/>
      <c r="F14" s="16"/>
      <c r="G14" s="6" t="s">
        <v>31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89"/>
      <c r="T14" s="232"/>
      <c r="U14" s="19"/>
      <c r="V14" s="235"/>
      <c r="W14" s="227"/>
    </row>
    <row r="15" spans="2:23">
      <c r="B15" s="59" t="s">
        <v>25</v>
      </c>
      <c r="C15" s="60">
        <v>7</v>
      </c>
      <c r="D15" s="4" t="s">
        <v>231</v>
      </c>
      <c r="E15" s="4" t="s">
        <v>232</v>
      </c>
      <c r="F15" s="4" t="s">
        <v>74</v>
      </c>
      <c r="G15" s="62" t="s">
        <v>29</v>
      </c>
      <c r="H15" s="62"/>
      <c r="I15" s="62"/>
      <c r="J15" s="62"/>
      <c r="K15" s="62"/>
      <c r="L15" s="62"/>
      <c r="M15" s="62">
        <v>1</v>
      </c>
      <c r="N15" s="62">
        <v>1</v>
      </c>
      <c r="O15" s="62">
        <v>1</v>
      </c>
      <c r="P15" s="62"/>
      <c r="Q15" s="62"/>
      <c r="R15" s="62">
        <v>1</v>
      </c>
      <c r="S15" s="224">
        <v>1</v>
      </c>
      <c r="T15" s="225"/>
      <c r="U15" s="182"/>
      <c r="V15" s="234"/>
      <c r="W15" s="227"/>
    </row>
    <row r="16" spans="2:23">
      <c r="B16" s="14"/>
      <c r="C16" s="15"/>
      <c r="D16" s="16"/>
      <c r="E16" s="16"/>
      <c r="F16" s="16"/>
      <c r="G16" s="6" t="s">
        <v>31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89"/>
      <c r="T16" s="232"/>
      <c r="U16" s="19"/>
      <c r="V16" s="235"/>
      <c r="W16" s="227"/>
    </row>
    <row r="17" spans="2:23">
      <c r="B17" s="59" t="s">
        <v>25</v>
      </c>
      <c r="C17" s="60">
        <v>8</v>
      </c>
      <c r="D17" s="4" t="s">
        <v>62</v>
      </c>
      <c r="E17" s="4" t="s">
        <v>233</v>
      </c>
      <c r="F17" s="4" t="s">
        <v>44</v>
      </c>
      <c r="G17" s="62" t="s">
        <v>29</v>
      </c>
      <c r="H17" s="62"/>
      <c r="I17" s="62"/>
      <c r="J17" s="62"/>
      <c r="K17" s="62"/>
      <c r="L17" s="62">
        <v>1</v>
      </c>
      <c r="M17" s="62">
        <v>1</v>
      </c>
      <c r="N17" s="62">
        <v>1</v>
      </c>
      <c r="O17" s="62">
        <v>1</v>
      </c>
      <c r="P17" s="62">
        <v>1</v>
      </c>
      <c r="Q17" s="62">
        <v>1</v>
      </c>
      <c r="R17" s="62"/>
      <c r="S17" s="224"/>
      <c r="T17" s="225"/>
      <c r="U17" s="182"/>
      <c r="V17" s="234" t="s">
        <v>234</v>
      </c>
      <c r="W17" s="227"/>
    </row>
    <row r="18" spans="2:23">
      <c r="B18" s="14"/>
      <c r="C18" s="15"/>
      <c r="D18" s="16"/>
      <c r="E18" s="16"/>
      <c r="F18" s="16"/>
      <c r="G18" s="6" t="s">
        <v>31</v>
      </c>
      <c r="H18" s="6"/>
      <c r="I18" s="6"/>
      <c r="J18" s="6"/>
      <c r="K18" s="6"/>
      <c r="L18" s="6">
        <v>1</v>
      </c>
      <c r="M18" s="6"/>
      <c r="N18" s="6"/>
      <c r="O18" s="6"/>
      <c r="P18" s="6"/>
      <c r="Q18" s="6"/>
      <c r="R18" s="6"/>
      <c r="S18" s="89"/>
      <c r="T18" s="232"/>
      <c r="U18" s="19"/>
      <c r="V18" s="235"/>
      <c r="W18" s="227"/>
    </row>
    <row r="19" spans="2:23">
      <c r="B19" s="59" t="s">
        <v>25</v>
      </c>
      <c r="C19" s="60">
        <v>9</v>
      </c>
      <c r="D19" s="4" t="s">
        <v>26</v>
      </c>
      <c r="E19" s="4" t="s">
        <v>235</v>
      </c>
      <c r="F19" s="4" t="s">
        <v>226</v>
      </c>
      <c r="G19" s="62" t="s">
        <v>29</v>
      </c>
      <c r="H19" s="62"/>
      <c r="I19" s="62"/>
      <c r="J19" s="62"/>
      <c r="K19" s="62"/>
      <c r="L19" s="62">
        <v>1</v>
      </c>
      <c r="M19" s="62">
        <v>1</v>
      </c>
      <c r="N19" s="62">
        <v>1</v>
      </c>
      <c r="O19" s="62">
        <v>1</v>
      </c>
      <c r="P19" s="62">
        <v>1</v>
      </c>
      <c r="Q19" s="62">
        <v>1</v>
      </c>
      <c r="R19" s="62"/>
      <c r="S19" s="224"/>
      <c r="T19" s="225">
        <v>13.5</v>
      </c>
      <c r="U19" s="182"/>
      <c r="V19" s="234" t="s">
        <v>236</v>
      </c>
      <c r="W19" s="227"/>
    </row>
    <row r="20" spans="2:23">
      <c r="B20" s="14"/>
      <c r="C20" s="15"/>
      <c r="D20" s="16"/>
      <c r="E20" s="16"/>
      <c r="F20" s="16"/>
      <c r="G20" s="6" t="s">
        <v>31</v>
      </c>
      <c r="H20" s="6"/>
      <c r="I20" s="6"/>
      <c r="J20" s="6"/>
      <c r="K20" s="6"/>
      <c r="L20" s="6">
        <v>1</v>
      </c>
      <c r="M20" s="6"/>
      <c r="N20" s="6"/>
      <c r="O20" s="6"/>
      <c r="P20" s="6"/>
      <c r="Q20" s="6"/>
      <c r="R20" s="6"/>
      <c r="S20" s="89"/>
      <c r="T20" s="232"/>
      <c r="U20" s="19"/>
      <c r="V20" s="235"/>
      <c r="W20" s="227"/>
    </row>
    <row r="21" spans="2:23">
      <c r="B21" s="59" t="s">
        <v>25</v>
      </c>
      <c r="C21" s="60">
        <v>10</v>
      </c>
      <c r="D21" s="4" t="s">
        <v>237</v>
      </c>
      <c r="E21" s="4" t="s">
        <v>238</v>
      </c>
      <c r="F21" s="4" t="s">
        <v>56</v>
      </c>
      <c r="G21" s="62" t="s">
        <v>29</v>
      </c>
      <c r="H21" s="62"/>
      <c r="I21" s="62"/>
      <c r="J21" s="62"/>
      <c r="K21" s="62"/>
      <c r="L21" s="62"/>
      <c r="M21" s="62"/>
      <c r="N21" s="62"/>
      <c r="O21" s="62">
        <v>1</v>
      </c>
      <c r="P21" s="62">
        <v>1</v>
      </c>
      <c r="Q21" s="62">
        <v>1</v>
      </c>
      <c r="R21" s="62">
        <v>1</v>
      </c>
      <c r="S21" s="224">
        <v>1</v>
      </c>
      <c r="T21" s="225">
        <v>8.4</v>
      </c>
      <c r="U21" s="182"/>
      <c r="V21" s="234"/>
      <c r="W21" s="227"/>
    </row>
    <row r="22" spans="2:23">
      <c r="B22" s="14"/>
      <c r="C22" s="15"/>
      <c r="D22" s="16"/>
      <c r="E22" s="16"/>
      <c r="F22" s="16"/>
      <c r="G22" s="6" t="s">
        <v>31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89"/>
      <c r="T22" s="232"/>
      <c r="U22" s="19"/>
      <c r="V22" s="235"/>
      <c r="W22" s="227"/>
    </row>
    <row r="23" spans="2:23">
      <c r="B23" s="59" t="s">
        <v>25</v>
      </c>
      <c r="C23" s="60">
        <v>11</v>
      </c>
      <c r="D23" s="4" t="s">
        <v>239</v>
      </c>
      <c r="E23" s="4" t="s">
        <v>240</v>
      </c>
      <c r="F23" s="4" t="s">
        <v>44</v>
      </c>
      <c r="G23" s="62" t="s">
        <v>29</v>
      </c>
      <c r="H23" s="62"/>
      <c r="I23" s="62"/>
      <c r="J23" s="62"/>
      <c r="K23" s="62"/>
      <c r="L23" s="62"/>
      <c r="M23" s="62"/>
      <c r="N23" s="62"/>
      <c r="O23" s="62"/>
      <c r="P23" s="62">
        <v>1</v>
      </c>
      <c r="Q23" s="62">
        <v>1</v>
      </c>
      <c r="R23" s="62">
        <v>1</v>
      </c>
      <c r="S23" s="224">
        <v>1</v>
      </c>
      <c r="T23" s="225">
        <v>12.59</v>
      </c>
      <c r="U23" s="182"/>
      <c r="V23" s="234"/>
      <c r="W23" s="227"/>
    </row>
    <row r="24" spans="2:23">
      <c r="B24" s="14"/>
      <c r="C24" s="15"/>
      <c r="D24" s="16"/>
      <c r="E24" s="16"/>
      <c r="F24" s="16"/>
      <c r="G24" s="6" t="s">
        <v>31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89"/>
      <c r="T24" s="232"/>
      <c r="U24" s="19"/>
      <c r="V24" s="235"/>
      <c r="W24" s="227"/>
    </row>
    <row r="25" spans="2:23">
      <c r="B25" s="59" t="s">
        <v>25</v>
      </c>
      <c r="C25" s="60">
        <v>12</v>
      </c>
      <c r="D25" s="4" t="s">
        <v>241</v>
      </c>
      <c r="E25" s="4" t="s">
        <v>242</v>
      </c>
      <c r="F25" s="4" t="s">
        <v>74</v>
      </c>
      <c r="G25" s="62" t="s">
        <v>29</v>
      </c>
      <c r="H25" s="62"/>
      <c r="I25" s="62"/>
      <c r="J25" s="62"/>
      <c r="K25" s="62"/>
      <c r="L25" s="62"/>
      <c r="M25" s="62"/>
      <c r="N25" s="62"/>
      <c r="O25" s="62"/>
      <c r="P25" s="62"/>
      <c r="Q25" s="62">
        <v>1</v>
      </c>
      <c r="R25" s="62">
        <v>1</v>
      </c>
      <c r="S25" s="224">
        <v>1</v>
      </c>
      <c r="T25" s="225"/>
      <c r="U25" s="182"/>
      <c r="V25" s="234"/>
      <c r="W25" s="227"/>
    </row>
    <row r="26" spans="2:23">
      <c r="B26" s="14"/>
      <c r="C26" s="15"/>
      <c r="D26" s="16"/>
      <c r="E26" s="16"/>
      <c r="F26" s="16"/>
      <c r="G26" s="6" t="s">
        <v>31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89"/>
      <c r="T26" s="232"/>
      <c r="U26" s="19"/>
      <c r="V26" s="235"/>
      <c r="W26" s="227"/>
    </row>
    <row r="27" spans="2:23">
      <c r="B27" s="59" t="s">
        <v>25</v>
      </c>
      <c r="C27" s="60">
        <v>13</v>
      </c>
      <c r="D27" s="4" t="s">
        <v>231</v>
      </c>
      <c r="E27" s="4" t="s">
        <v>243</v>
      </c>
      <c r="F27" s="4" t="s">
        <v>36</v>
      </c>
      <c r="G27" s="62" t="s">
        <v>29</v>
      </c>
      <c r="H27" s="62"/>
      <c r="I27" s="62"/>
      <c r="J27" s="62">
        <v>1</v>
      </c>
      <c r="K27" s="62">
        <v>1</v>
      </c>
      <c r="L27" s="62">
        <v>1</v>
      </c>
      <c r="M27" s="62"/>
      <c r="N27" s="62"/>
      <c r="O27" s="62">
        <v>1</v>
      </c>
      <c r="P27" s="62">
        <v>1</v>
      </c>
      <c r="Q27" s="62">
        <v>1</v>
      </c>
      <c r="R27" s="62"/>
      <c r="S27" s="224"/>
      <c r="T27" s="225"/>
      <c r="U27" s="182"/>
      <c r="V27" s="236" t="s">
        <v>244</v>
      </c>
      <c r="W27" s="227"/>
    </row>
    <row r="28" spans="2:23" ht="16.5" thickBot="1">
      <c r="B28" s="237"/>
      <c r="C28" s="206"/>
      <c r="D28" s="17"/>
      <c r="E28" s="17"/>
      <c r="F28" s="17"/>
      <c r="G28" s="211" t="s">
        <v>31</v>
      </c>
      <c r="H28" s="211"/>
      <c r="I28" s="211"/>
      <c r="J28" s="211">
        <v>1</v>
      </c>
      <c r="K28" s="211">
        <v>1</v>
      </c>
      <c r="L28" s="211">
        <v>1</v>
      </c>
      <c r="M28" s="211"/>
      <c r="N28" s="211"/>
      <c r="O28" s="211"/>
      <c r="P28" s="211"/>
      <c r="Q28" s="211"/>
      <c r="R28" s="211"/>
      <c r="S28" s="238"/>
      <c r="T28" s="239"/>
      <c r="U28" s="212"/>
      <c r="V28" s="240"/>
      <c r="W28" s="227"/>
    </row>
    <row r="29" spans="2:23">
      <c r="B29" s="241"/>
      <c r="C29" s="242"/>
      <c r="D29" s="243"/>
      <c r="E29" s="243"/>
      <c r="F29" s="243"/>
      <c r="G29" s="243"/>
      <c r="H29" s="243"/>
      <c r="I29" s="243"/>
      <c r="J29" s="243"/>
      <c r="K29" s="243"/>
      <c r="L29" s="243"/>
      <c r="M29" s="243"/>
      <c r="N29" s="244" t="s">
        <v>112</v>
      </c>
      <c r="O29" s="245"/>
      <c r="P29" s="245"/>
      <c r="Q29" s="245"/>
      <c r="R29" s="245"/>
      <c r="S29" s="246"/>
      <c r="T29" s="247">
        <f>SUMIF($G$3:$G$28,"Plan",$T$3:$T$28)</f>
        <v>34.489999999999995</v>
      </c>
      <c r="U29" s="248">
        <f>SUMIF($G$3:$G$28,"Plan",$U$3:$U$28)</f>
        <v>3</v>
      </c>
    </row>
    <row r="30" spans="2:23" s="243" customFormat="1" ht="16.5" thickBot="1">
      <c r="B30" s="242"/>
      <c r="C30" s="242"/>
      <c r="N30" s="144" t="s">
        <v>113</v>
      </c>
      <c r="O30" s="145"/>
      <c r="P30" s="145"/>
      <c r="Q30" s="145"/>
      <c r="R30" s="145"/>
      <c r="S30" s="146"/>
      <c r="T30" s="249">
        <f>SUMIF($G$3:$G$28,"Result",$T$3:$T$28)</f>
        <v>0</v>
      </c>
      <c r="U30" s="250">
        <f>SUMIF($G$3:$G$28,"Result",$U$3:$U$28)</f>
        <v>0</v>
      </c>
    </row>
    <row r="31" spans="2:23">
      <c r="B31" s="242"/>
      <c r="C31" s="242"/>
      <c r="D31" s="243"/>
      <c r="E31" s="243"/>
      <c r="F31" s="243"/>
      <c r="G31" s="243"/>
      <c r="H31" s="243"/>
      <c r="I31" s="243"/>
      <c r="J31" s="243"/>
      <c r="K31" s="243"/>
      <c r="L31" s="243"/>
      <c r="M31" s="243"/>
      <c r="N31" s="243"/>
      <c r="O31" s="243"/>
      <c r="P31" s="243"/>
      <c r="Q31" s="243"/>
      <c r="R31" s="243"/>
      <c r="S31" s="243"/>
      <c r="T31" s="243"/>
      <c r="U31" s="243"/>
    </row>
    <row r="34" spans="5:5" ht="24.75" thickBot="1">
      <c r="E34" s="151" t="s">
        <v>114</v>
      </c>
    </row>
    <row r="35" spans="5:5" ht="38.25" thickBot="1">
      <c r="E35" s="153" t="s">
        <v>115</v>
      </c>
    </row>
  </sheetData>
  <mergeCells count="80">
    <mergeCell ref="N29:S29"/>
    <mergeCell ref="N30:S30"/>
    <mergeCell ref="B27:B28"/>
    <mergeCell ref="C27:C28"/>
    <mergeCell ref="D27:D28"/>
    <mergeCell ref="E27:E28"/>
    <mergeCell ref="F27:F28"/>
    <mergeCell ref="V27:V28"/>
    <mergeCell ref="B25:B26"/>
    <mergeCell ref="C25:C26"/>
    <mergeCell ref="D25:D26"/>
    <mergeCell ref="E25:E26"/>
    <mergeCell ref="F25:F26"/>
    <mergeCell ref="V25:V26"/>
    <mergeCell ref="B23:B24"/>
    <mergeCell ref="C23:C24"/>
    <mergeCell ref="D23:D24"/>
    <mergeCell ref="E23:E24"/>
    <mergeCell ref="F23:F24"/>
    <mergeCell ref="V23:V24"/>
    <mergeCell ref="B21:B22"/>
    <mergeCell ref="C21:C22"/>
    <mergeCell ref="D21:D22"/>
    <mergeCell ref="E21:E22"/>
    <mergeCell ref="F21:F22"/>
    <mergeCell ref="V21:V22"/>
    <mergeCell ref="B19:B20"/>
    <mergeCell ref="C19:C20"/>
    <mergeCell ref="D19:D20"/>
    <mergeCell ref="E19:E20"/>
    <mergeCell ref="F19:F20"/>
    <mergeCell ref="V19:V20"/>
    <mergeCell ref="B17:B18"/>
    <mergeCell ref="C17:C18"/>
    <mergeCell ref="D17:D18"/>
    <mergeCell ref="E17:E18"/>
    <mergeCell ref="F17:F18"/>
    <mergeCell ref="V17:V18"/>
    <mergeCell ref="B15:B16"/>
    <mergeCell ref="C15:C16"/>
    <mergeCell ref="D15:D16"/>
    <mergeCell ref="E15:E16"/>
    <mergeCell ref="F15:F16"/>
    <mergeCell ref="V15:V16"/>
    <mergeCell ref="B13:B14"/>
    <mergeCell ref="C13:C14"/>
    <mergeCell ref="D13:D14"/>
    <mergeCell ref="E13:E14"/>
    <mergeCell ref="F13:F14"/>
    <mergeCell ref="V13:V14"/>
    <mergeCell ref="B11:B12"/>
    <mergeCell ref="C11:C12"/>
    <mergeCell ref="D11:D12"/>
    <mergeCell ref="E11:E12"/>
    <mergeCell ref="F11:F12"/>
    <mergeCell ref="V11:V12"/>
    <mergeCell ref="B9:B10"/>
    <mergeCell ref="C9:C10"/>
    <mergeCell ref="D9:D10"/>
    <mergeCell ref="E9:E10"/>
    <mergeCell ref="F9:F10"/>
    <mergeCell ref="V9:V10"/>
    <mergeCell ref="B7:B8"/>
    <mergeCell ref="C7:C8"/>
    <mergeCell ref="D7:D8"/>
    <mergeCell ref="E7:E8"/>
    <mergeCell ref="F7:F8"/>
    <mergeCell ref="V7:V8"/>
    <mergeCell ref="B5:B6"/>
    <mergeCell ref="C5:C6"/>
    <mergeCell ref="D5:D6"/>
    <mergeCell ref="E5:E6"/>
    <mergeCell ref="F5:F6"/>
    <mergeCell ref="V5:V6"/>
    <mergeCell ref="B3:B4"/>
    <mergeCell ref="C3:C4"/>
    <mergeCell ref="D3:D4"/>
    <mergeCell ref="E3:E4"/>
    <mergeCell ref="F3:F4"/>
    <mergeCell ref="V3:V4"/>
  </mergeCells>
  <conditionalFormatting sqref="H27:S2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S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S5 H7:S7 H6:J6 L6:S6 H9:S9 H8:I8 L8:S8 H11:S26 H10:I10 L10:S1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8:K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:K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25B6-CD50-48E5-98D3-50122BDD85E3}">
  <dimension ref="A1:AB74"/>
  <sheetViews>
    <sheetView workbookViewId="0">
      <selection activeCell="D9" sqref="D9:D10"/>
    </sheetView>
  </sheetViews>
  <sheetFormatPr defaultColWidth="9.140625" defaultRowHeight="15.75"/>
  <cols>
    <col min="1" max="1" width="5.140625" style="13" customWidth="1"/>
    <col min="2" max="2" width="7.5703125" style="13" customWidth="1"/>
    <col min="3" max="3" width="4.140625" style="13" bestFit="1" customWidth="1"/>
    <col min="4" max="4" width="16" style="13" bestFit="1" customWidth="1"/>
    <col min="5" max="5" width="42.42578125" style="13" customWidth="1"/>
    <col min="6" max="6" width="10.42578125" style="13" bestFit="1" customWidth="1"/>
    <col min="7" max="7" width="10.42578125" style="13" customWidth="1"/>
    <col min="8" max="19" width="4.5703125" style="13" customWidth="1"/>
    <col min="20" max="20" width="6.42578125" style="13" bestFit="1" customWidth="1"/>
    <col min="21" max="21" width="12.5703125" style="251" bestFit="1" customWidth="1"/>
    <col min="22" max="22" width="6.140625" style="13" customWidth="1"/>
    <col min="23" max="23" width="54.85546875" style="13" customWidth="1"/>
    <col min="24" max="24" width="62.5703125" style="13" customWidth="1"/>
    <col min="25" max="27" width="54.85546875" style="13" bestFit="1" customWidth="1"/>
    <col min="28" max="16384" width="9.140625" style="13"/>
  </cols>
  <sheetData>
    <row r="1" spans="2:28" ht="16.5" thickBot="1">
      <c r="U1" s="251">
        <f>63+13.5+1</f>
        <v>77.5</v>
      </c>
    </row>
    <row r="2" spans="2:28" ht="35.25" customHeight="1">
      <c r="B2" s="214" t="s">
        <v>0</v>
      </c>
      <c r="C2" s="215" t="s">
        <v>1</v>
      </c>
      <c r="D2" s="215" t="s">
        <v>245</v>
      </c>
      <c r="E2" s="215" t="s">
        <v>3</v>
      </c>
      <c r="F2" s="215" t="s">
        <v>216</v>
      </c>
      <c r="G2" s="216" t="s">
        <v>6</v>
      </c>
      <c r="H2" s="215" t="s">
        <v>7</v>
      </c>
      <c r="I2" s="215" t="s">
        <v>8</v>
      </c>
      <c r="J2" s="215" t="s">
        <v>9</v>
      </c>
      <c r="K2" s="215" t="s">
        <v>10</v>
      </c>
      <c r="L2" s="215" t="s">
        <v>11</v>
      </c>
      <c r="M2" s="215" t="s">
        <v>12</v>
      </c>
      <c r="N2" s="215" t="s">
        <v>13</v>
      </c>
      <c r="O2" s="215" t="s">
        <v>14</v>
      </c>
      <c r="P2" s="215" t="s">
        <v>15</v>
      </c>
      <c r="Q2" s="215" t="s">
        <v>16</v>
      </c>
      <c r="R2" s="215" t="s">
        <v>17</v>
      </c>
      <c r="S2" s="217" t="s">
        <v>18</v>
      </c>
      <c r="T2" s="214" t="s">
        <v>217</v>
      </c>
      <c r="U2" s="252" t="s">
        <v>246</v>
      </c>
      <c r="V2" s="218" t="s">
        <v>20</v>
      </c>
      <c r="W2" s="253">
        <v>44260</v>
      </c>
      <c r="X2" s="253">
        <v>44267</v>
      </c>
      <c r="Y2" s="253">
        <v>44274</v>
      </c>
      <c r="Z2" s="253">
        <v>44281</v>
      </c>
      <c r="AA2" s="253">
        <v>44288</v>
      </c>
    </row>
    <row r="3" spans="2:28">
      <c r="B3" s="91" t="s">
        <v>25</v>
      </c>
      <c r="C3" s="94">
        <v>1</v>
      </c>
      <c r="D3" s="93" t="s">
        <v>62</v>
      </c>
      <c r="E3" s="93" t="s">
        <v>220</v>
      </c>
      <c r="F3" s="93" t="s">
        <v>44</v>
      </c>
      <c r="G3" s="62" t="s">
        <v>29</v>
      </c>
      <c r="H3" s="62"/>
      <c r="I3" s="62"/>
      <c r="J3" s="62">
        <v>1</v>
      </c>
      <c r="K3" s="62">
        <v>1</v>
      </c>
      <c r="L3" s="62"/>
      <c r="M3" s="62"/>
      <c r="N3" s="62"/>
      <c r="O3" s="62"/>
      <c r="P3" s="62"/>
      <c r="Q3" s="62"/>
      <c r="R3" s="62"/>
      <c r="S3" s="224"/>
      <c r="T3" s="225"/>
      <c r="U3" s="254"/>
      <c r="V3" s="224"/>
      <c r="W3" s="202" t="s">
        <v>221</v>
      </c>
      <c r="X3" s="202" t="s">
        <v>221</v>
      </c>
      <c r="Y3" s="202" t="s">
        <v>221</v>
      </c>
      <c r="Z3" s="202" t="s">
        <v>221</v>
      </c>
      <c r="AA3" s="202" t="s">
        <v>221</v>
      </c>
    </row>
    <row r="4" spans="2:28">
      <c r="B4" s="102"/>
      <c r="C4" s="103"/>
      <c r="D4" s="104"/>
      <c r="E4" s="104"/>
      <c r="F4" s="104"/>
      <c r="G4" s="6" t="s">
        <v>31</v>
      </c>
      <c r="H4" s="6"/>
      <c r="I4" s="6"/>
      <c r="J4" s="231">
        <v>1</v>
      </c>
      <c r="K4" s="231">
        <v>1</v>
      </c>
      <c r="L4" s="6"/>
      <c r="M4" s="6"/>
      <c r="N4" s="6"/>
      <c r="O4" s="6"/>
      <c r="P4" s="6"/>
      <c r="Q4" s="6"/>
      <c r="R4" s="6"/>
      <c r="S4" s="89"/>
      <c r="T4" s="232"/>
      <c r="U4" s="255"/>
      <c r="V4" s="89"/>
      <c r="W4" s="202"/>
      <c r="X4" s="202"/>
      <c r="Y4" s="202"/>
      <c r="Z4" s="202"/>
      <c r="AA4" s="202"/>
    </row>
    <row r="5" spans="2:28">
      <c r="B5" s="91" t="s">
        <v>25</v>
      </c>
      <c r="C5" s="94">
        <v>2</v>
      </c>
      <c r="D5" s="93" t="s">
        <v>54</v>
      </c>
      <c r="E5" s="93" t="s">
        <v>222</v>
      </c>
      <c r="F5" s="93" t="s">
        <v>44</v>
      </c>
      <c r="G5" s="62" t="s">
        <v>29</v>
      </c>
      <c r="H5" s="62"/>
      <c r="I5" s="62"/>
      <c r="J5" s="62"/>
      <c r="K5" s="62">
        <v>1</v>
      </c>
      <c r="L5" s="62">
        <v>1</v>
      </c>
      <c r="M5" s="62"/>
      <c r="N5" s="62"/>
      <c r="O5" s="62"/>
      <c r="P5" s="62"/>
      <c r="Q5" s="62"/>
      <c r="R5" s="62"/>
      <c r="S5" s="224"/>
      <c r="T5" s="225"/>
      <c r="U5" s="254" t="s">
        <v>247</v>
      </c>
      <c r="V5" s="224">
        <v>1</v>
      </c>
      <c r="W5" s="202" t="s">
        <v>221</v>
      </c>
      <c r="X5" s="202" t="s">
        <v>221</v>
      </c>
      <c r="Y5" s="202" t="s">
        <v>221</v>
      </c>
      <c r="Z5" s="202" t="s">
        <v>221</v>
      </c>
      <c r="AA5" s="202" t="s">
        <v>221</v>
      </c>
    </row>
    <row r="6" spans="2:28">
      <c r="B6" s="102"/>
      <c r="C6" s="103"/>
      <c r="D6" s="104"/>
      <c r="E6" s="104"/>
      <c r="F6" s="104"/>
      <c r="G6" s="6" t="s">
        <v>31</v>
      </c>
      <c r="H6" s="6"/>
      <c r="I6" s="6"/>
      <c r="J6" s="6"/>
      <c r="K6" s="231">
        <v>1</v>
      </c>
      <c r="L6" s="6">
        <v>1</v>
      </c>
      <c r="M6" s="6"/>
      <c r="N6" s="6"/>
      <c r="O6" s="6"/>
      <c r="P6" s="6"/>
      <c r="Q6" s="6"/>
      <c r="R6" s="6"/>
      <c r="S6" s="89"/>
      <c r="T6" s="232"/>
      <c r="U6" s="255"/>
      <c r="V6" s="89"/>
      <c r="W6" s="202"/>
      <c r="X6" s="202"/>
      <c r="Y6" s="202"/>
      <c r="Z6" s="202"/>
      <c r="AA6" s="202"/>
    </row>
    <row r="7" spans="2:28">
      <c r="B7" s="91" t="s">
        <v>25</v>
      </c>
      <c r="C7" s="94">
        <v>3</v>
      </c>
      <c r="D7" s="93" t="s">
        <v>62</v>
      </c>
      <c r="E7" s="93" t="s">
        <v>224</v>
      </c>
      <c r="F7" s="93" t="s">
        <v>56</v>
      </c>
      <c r="G7" s="62" t="s">
        <v>29</v>
      </c>
      <c r="H7" s="62"/>
      <c r="I7" s="62"/>
      <c r="J7" s="62">
        <v>1</v>
      </c>
      <c r="K7" s="62">
        <v>1</v>
      </c>
      <c r="L7" s="62">
        <v>1</v>
      </c>
      <c r="M7" s="62"/>
      <c r="N7" s="62"/>
      <c r="O7" s="62"/>
      <c r="P7" s="62"/>
      <c r="Q7" s="62"/>
      <c r="R7" s="62"/>
      <c r="S7" s="224"/>
      <c r="T7" s="225"/>
      <c r="U7" s="254"/>
      <c r="V7" s="224"/>
      <c r="W7" s="202" t="s">
        <v>221</v>
      </c>
      <c r="X7" s="202" t="s">
        <v>221</v>
      </c>
      <c r="Y7" s="202" t="s">
        <v>221</v>
      </c>
      <c r="Z7" s="202" t="s">
        <v>221</v>
      </c>
      <c r="AA7" s="202" t="s">
        <v>221</v>
      </c>
    </row>
    <row r="8" spans="2:28">
      <c r="B8" s="102"/>
      <c r="C8" s="103"/>
      <c r="D8" s="104"/>
      <c r="E8" s="104"/>
      <c r="F8" s="104"/>
      <c r="G8" s="6" t="s">
        <v>31</v>
      </c>
      <c r="H8" s="6"/>
      <c r="I8" s="6"/>
      <c r="J8" s="231">
        <v>1</v>
      </c>
      <c r="K8" s="231">
        <v>1</v>
      </c>
      <c r="L8" s="6">
        <v>1</v>
      </c>
      <c r="M8" s="6"/>
      <c r="N8" s="6"/>
      <c r="O8" s="6"/>
      <c r="P8" s="6"/>
      <c r="Q8" s="6"/>
      <c r="R8" s="6"/>
      <c r="S8" s="89"/>
      <c r="T8" s="232"/>
      <c r="U8" s="255"/>
      <c r="V8" s="89"/>
      <c r="W8" s="202"/>
      <c r="X8" s="202"/>
      <c r="Y8" s="202"/>
      <c r="Z8" s="202"/>
      <c r="AA8" s="202"/>
    </row>
    <row r="9" spans="2:28">
      <c r="B9" s="91" t="s">
        <v>25</v>
      </c>
      <c r="C9" s="94">
        <v>4</v>
      </c>
      <c r="D9" s="93" t="s">
        <v>62</v>
      </c>
      <c r="E9" s="93" t="s">
        <v>225</v>
      </c>
      <c r="F9" s="93" t="s">
        <v>226</v>
      </c>
      <c r="G9" s="62" t="s">
        <v>29</v>
      </c>
      <c r="H9" s="62"/>
      <c r="I9" s="62"/>
      <c r="J9" s="62">
        <v>1</v>
      </c>
      <c r="K9" s="62">
        <v>1</v>
      </c>
      <c r="L9" s="62">
        <v>1</v>
      </c>
      <c r="M9" s="62"/>
      <c r="N9" s="62"/>
      <c r="O9" s="62"/>
      <c r="P9" s="62"/>
      <c r="Q9" s="62"/>
      <c r="R9" s="62"/>
      <c r="S9" s="224"/>
      <c r="T9" s="225"/>
      <c r="U9" s="254"/>
      <c r="V9" s="224"/>
      <c r="W9" s="202" t="s">
        <v>221</v>
      </c>
      <c r="X9" s="202" t="s">
        <v>221</v>
      </c>
      <c r="Y9" s="202" t="s">
        <v>221</v>
      </c>
      <c r="Z9" s="202" t="s">
        <v>221</v>
      </c>
      <c r="AA9" s="202" t="s">
        <v>221</v>
      </c>
    </row>
    <row r="10" spans="2:28">
      <c r="B10" s="102"/>
      <c r="C10" s="103"/>
      <c r="D10" s="104"/>
      <c r="E10" s="104"/>
      <c r="F10" s="104"/>
      <c r="G10" s="6" t="s">
        <v>31</v>
      </c>
      <c r="H10" s="6"/>
      <c r="I10" s="6"/>
      <c r="J10" s="231">
        <v>1</v>
      </c>
      <c r="K10" s="231">
        <v>1</v>
      </c>
      <c r="L10" s="6">
        <v>1</v>
      </c>
      <c r="M10" s="6"/>
      <c r="N10" s="6"/>
      <c r="O10" s="6"/>
      <c r="P10" s="6"/>
      <c r="Q10" s="6"/>
      <c r="R10" s="6"/>
      <c r="S10" s="89"/>
      <c r="T10" s="232"/>
      <c r="U10" s="255"/>
      <c r="V10" s="89"/>
      <c r="W10" s="202"/>
      <c r="X10" s="202"/>
      <c r="Y10" s="202"/>
      <c r="Z10" s="202"/>
      <c r="AA10" s="202"/>
      <c r="AB10" s="13" t="s">
        <v>248</v>
      </c>
    </row>
    <row r="11" spans="2:28" ht="15.75" customHeight="1">
      <c r="B11" s="91" t="s">
        <v>25</v>
      </c>
      <c r="C11" s="94">
        <v>5</v>
      </c>
      <c r="D11" s="93" t="s">
        <v>62</v>
      </c>
      <c r="E11" s="93" t="s">
        <v>227</v>
      </c>
      <c r="F11" s="93" t="s">
        <v>36</v>
      </c>
      <c r="G11" s="62" t="s">
        <v>29</v>
      </c>
      <c r="H11" s="62"/>
      <c r="I11" s="62"/>
      <c r="J11" s="62">
        <v>1</v>
      </c>
      <c r="K11" s="62">
        <v>1</v>
      </c>
      <c r="L11" s="62">
        <v>1</v>
      </c>
      <c r="M11" s="62">
        <v>1</v>
      </c>
      <c r="N11" s="62"/>
      <c r="O11" s="62"/>
      <c r="P11" s="62"/>
      <c r="Q11" s="62"/>
      <c r="R11" s="62"/>
      <c r="S11" s="224"/>
      <c r="T11" s="225"/>
      <c r="U11" s="254">
        <v>63</v>
      </c>
      <c r="V11" s="224"/>
      <c r="W11" s="202" t="s">
        <v>221</v>
      </c>
      <c r="X11" s="202" t="s">
        <v>221</v>
      </c>
      <c r="Y11" s="202" t="s">
        <v>221</v>
      </c>
      <c r="Z11" s="202" t="s">
        <v>221</v>
      </c>
      <c r="AA11" s="202" t="s">
        <v>221</v>
      </c>
    </row>
    <row r="12" spans="2:28">
      <c r="B12" s="102"/>
      <c r="C12" s="103"/>
      <c r="D12" s="104"/>
      <c r="E12" s="104"/>
      <c r="F12" s="104"/>
      <c r="G12" s="6" t="s">
        <v>31</v>
      </c>
      <c r="H12" s="6"/>
      <c r="I12" s="6"/>
      <c r="J12" s="6">
        <v>1</v>
      </c>
      <c r="K12" s="6">
        <v>1</v>
      </c>
      <c r="L12" s="6">
        <v>1</v>
      </c>
      <c r="M12" s="6">
        <v>1</v>
      </c>
      <c r="N12" s="6"/>
      <c r="O12" s="6"/>
      <c r="P12" s="6"/>
      <c r="Q12" s="6"/>
      <c r="R12" s="6"/>
      <c r="S12" s="89"/>
      <c r="T12" s="232"/>
      <c r="U12" s="255"/>
      <c r="V12" s="89"/>
      <c r="W12" s="202"/>
      <c r="X12" s="202"/>
      <c r="Y12" s="202"/>
      <c r="Z12" s="202"/>
      <c r="AA12" s="202"/>
      <c r="AB12" s="13" t="s">
        <v>248</v>
      </c>
    </row>
    <row r="13" spans="2:28" ht="15.75" customHeight="1">
      <c r="B13" s="91" t="s">
        <v>25</v>
      </c>
      <c r="C13" s="94">
        <v>6</v>
      </c>
      <c r="D13" s="93" t="s">
        <v>54</v>
      </c>
      <c r="E13" s="93" t="s">
        <v>229</v>
      </c>
      <c r="F13" s="93" t="s">
        <v>56</v>
      </c>
      <c r="G13" s="62" t="s">
        <v>29</v>
      </c>
      <c r="H13" s="62"/>
      <c r="I13" s="62"/>
      <c r="J13" s="62"/>
      <c r="K13" s="62"/>
      <c r="L13" s="62"/>
      <c r="M13" s="62">
        <v>1</v>
      </c>
      <c r="N13" s="62">
        <v>1</v>
      </c>
      <c r="O13" s="256">
        <v>1</v>
      </c>
      <c r="P13" s="256">
        <v>1</v>
      </c>
      <c r="Q13" s="62">
        <v>1</v>
      </c>
      <c r="R13" s="62"/>
      <c r="S13" s="224"/>
      <c r="T13" s="225"/>
      <c r="U13" s="254" t="s">
        <v>249</v>
      </c>
      <c r="V13" s="224">
        <v>3</v>
      </c>
      <c r="W13" s="161" t="s">
        <v>250</v>
      </c>
      <c r="X13" s="161" t="s">
        <v>251</v>
      </c>
      <c r="Y13" s="202" t="s">
        <v>252</v>
      </c>
      <c r="Z13" s="202" t="s">
        <v>253</v>
      </c>
      <c r="AA13" s="161" t="s">
        <v>254</v>
      </c>
      <c r="AB13" s="13" t="s">
        <v>255</v>
      </c>
    </row>
    <row r="14" spans="2:28">
      <c r="B14" s="102"/>
      <c r="C14" s="103"/>
      <c r="D14" s="104"/>
      <c r="E14" s="104"/>
      <c r="F14" s="104"/>
      <c r="G14" s="6" t="s">
        <v>31</v>
      </c>
      <c r="H14" s="6"/>
      <c r="I14" s="6"/>
      <c r="J14" s="6"/>
      <c r="K14" s="6"/>
      <c r="L14" s="6"/>
      <c r="M14" s="6">
        <v>1</v>
      </c>
      <c r="N14" s="6">
        <v>1</v>
      </c>
      <c r="O14" s="6">
        <v>1</v>
      </c>
      <c r="P14" s="6">
        <v>1</v>
      </c>
      <c r="Q14" s="6">
        <v>1</v>
      </c>
      <c r="R14" s="6"/>
      <c r="S14" s="89"/>
      <c r="T14" s="232"/>
      <c r="U14" s="255"/>
      <c r="V14" s="89"/>
      <c r="W14" s="202"/>
      <c r="X14" s="202"/>
      <c r="Y14" s="202"/>
      <c r="Z14" s="202"/>
      <c r="AA14" s="202"/>
      <c r="AB14" s="13" t="s">
        <v>256</v>
      </c>
    </row>
    <row r="15" spans="2:28">
      <c r="B15" s="91" t="s">
        <v>25</v>
      </c>
      <c r="C15" s="94">
        <v>7</v>
      </c>
      <c r="D15" s="93" t="s">
        <v>231</v>
      </c>
      <c r="E15" s="93" t="s">
        <v>232</v>
      </c>
      <c r="F15" s="93" t="s">
        <v>74</v>
      </c>
      <c r="G15" s="62" t="s">
        <v>29</v>
      </c>
      <c r="H15" s="62"/>
      <c r="I15" s="62"/>
      <c r="J15" s="62"/>
      <c r="K15" s="62"/>
      <c r="L15" s="62"/>
      <c r="M15" s="62">
        <v>1</v>
      </c>
      <c r="N15" s="62">
        <v>1</v>
      </c>
      <c r="O15" s="62">
        <v>1</v>
      </c>
      <c r="P15" s="62"/>
      <c r="Q15" s="62"/>
      <c r="R15" s="62">
        <v>1</v>
      </c>
      <c r="S15" s="224">
        <v>1</v>
      </c>
      <c r="T15" s="225"/>
      <c r="U15" s="254"/>
      <c r="V15" s="224"/>
      <c r="W15" s="257" t="s">
        <v>257</v>
      </c>
      <c r="X15" s="257" t="s">
        <v>258</v>
      </c>
      <c r="Y15" s="257" t="s">
        <v>258</v>
      </c>
      <c r="Z15" s="257" t="s">
        <v>258</v>
      </c>
      <c r="AA15" s="257" t="s">
        <v>258</v>
      </c>
    </row>
    <row r="16" spans="2:28">
      <c r="B16" s="102"/>
      <c r="C16" s="103"/>
      <c r="D16" s="104"/>
      <c r="E16" s="104"/>
      <c r="F16" s="104"/>
      <c r="G16" s="6" t="s">
        <v>31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89"/>
      <c r="T16" s="232"/>
      <c r="U16" s="255"/>
      <c r="V16" s="89"/>
      <c r="W16" s="257"/>
      <c r="X16" s="257"/>
      <c r="Y16" s="257"/>
      <c r="Z16" s="257"/>
      <c r="AA16" s="257"/>
    </row>
    <row r="17" spans="1:28">
      <c r="B17" s="91" t="s">
        <v>25</v>
      </c>
      <c r="C17" s="94">
        <v>8</v>
      </c>
      <c r="D17" s="93" t="s">
        <v>62</v>
      </c>
      <c r="E17" s="93" t="s">
        <v>233</v>
      </c>
      <c r="F17" s="93" t="s">
        <v>44</v>
      </c>
      <c r="G17" s="62" t="s">
        <v>29</v>
      </c>
      <c r="H17" s="62"/>
      <c r="I17" s="62"/>
      <c r="J17" s="62"/>
      <c r="K17" s="62"/>
      <c r="L17" s="62">
        <v>1</v>
      </c>
      <c r="M17" s="62">
        <v>1</v>
      </c>
      <c r="N17" s="62">
        <v>1</v>
      </c>
      <c r="O17" s="62">
        <v>1</v>
      </c>
      <c r="P17" s="62">
        <v>1</v>
      </c>
      <c r="Q17" s="62">
        <v>1</v>
      </c>
      <c r="R17" s="62"/>
      <c r="S17" s="224"/>
      <c r="T17" s="225"/>
      <c r="U17" s="254"/>
      <c r="V17" s="224"/>
      <c r="W17" s="161" t="s">
        <v>259</v>
      </c>
      <c r="X17" s="161" t="s">
        <v>259</v>
      </c>
      <c r="Y17" s="161" t="s">
        <v>259</v>
      </c>
      <c r="Z17" s="161" t="s">
        <v>259</v>
      </c>
      <c r="AA17" s="161" t="s">
        <v>259</v>
      </c>
    </row>
    <row r="18" spans="1:28">
      <c r="B18" s="102"/>
      <c r="C18" s="103"/>
      <c r="D18" s="104"/>
      <c r="E18" s="104"/>
      <c r="F18" s="104"/>
      <c r="G18" s="6" t="s">
        <v>31</v>
      </c>
      <c r="H18" s="6"/>
      <c r="I18" s="6"/>
      <c r="J18" s="6"/>
      <c r="K18" s="6"/>
      <c r="L18" s="6">
        <v>1</v>
      </c>
      <c r="M18" s="6">
        <v>1</v>
      </c>
      <c r="N18" s="6">
        <v>1</v>
      </c>
      <c r="O18" s="6">
        <v>1</v>
      </c>
      <c r="P18" s="6">
        <v>1</v>
      </c>
      <c r="Q18" s="6">
        <v>1</v>
      </c>
      <c r="R18" s="6"/>
      <c r="S18" s="89"/>
      <c r="T18" s="232"/>
      <c r="U18" s="255"/>
      <c r="V18" s="89"/>
      <c r="W18" s="161"/>
      <c r="X18" s="161"/>
      <c r="Y18" s="161"/>
      <c r="Z18" s="161"/>
      <c r="AA18" s="161"/>
    </row>
    <row r="19" spans="1:28">
      <c r="B19" s="59" t="s">
        <v>25</v>
      </c>
      <c r="C19" s="60">
        <v>9</v>
      </c>
      <c r="D19" s="4" t="s">
        <v>26</v>
      </c>
      <c r="E19" s="4" t="s">
        <v>235</v>
      </c>
      <c r="F19" s="4" t="s">
        <v>226</v>
      </c>
      <c r="G19" s="62" t="s">
        <v>29</v>
      </c>
      <c r="H19" s="62"/>
      <c r="I19" s="62"/>
      <c r="J19" s="62"/>
      <c r="K19" s="62"/>
      <c r="L19" s="62">
        <v>1</v>
      </c>
      <c r="M19" s="62">
        <v>1</v>
      </c>
      <c r="N19" s="62">
        <v>1</v>
      </c>
      <c r="O19" s="62">
        <v>1</v>
      </c>
      <c r="P19" s="62">
        <v>1</v>
      </c>
      <c r="Q19" s="62">
        <v>1</v>
      </c>
      <c r="R19" s="62">
        <v>1</v>
      </c>
      <c r="S19" s="224"/>
      <c r="T19" s="225">
        <v>13.5</v>
      </c>
      <c r="U19" s="254">
        <v>13.5</v>
      </c>
      <c r="V19" s="224"/>
      <c r="W19" s="161" t="s">
        <v>260</v>
      </c>
      <c r="X19" s="161" t="s">
        <v>261</v>
      </c>
      <c r="Y19" s="161" t="s">
        <v>262</v>
      </c>
      <c r="Z19" s="161" t="s">
        <v>263</v>
      </c>
      <c r="AA19" s="161" t="s">
        <v>264</v>
      </c>
    </row>
    <row r="20" spans="1:28" ht="152.25" customHeight="1">
      <c r="B20" s="14"/>
      <c r="C20" s="15"/>
      <c r="D20" s="16"/>
      <c r="E20" s="16"/>
      <c r="F20" s="16"/>
      <c r="G20" s="6" t="s">
        <v>31</v>
      </c>
      <c r="H20" s="6"/>
      <c r="I20" s="6"/>
      <c r="J20" s="6"/>
      <c r="K20" s="6"/>
      <c r="L20" s="6">
        <v>1</v>
      </c>
      <c r="M20" s="6">
        <v>1</v>
      </c>
      <c r="N20" s="6">
        <v>1</v>
      </c>
      <c r="O20" s="6">
        <v>1</v>
      </c>
      <c r="P20" s="6">
        <v>1</v>
      </c>
      <c r="Q20" s="6"/>
      <c r="R20" s="6"/>
      <c r="S20" s="89"/>
      <c r="T20" s="232"/>
      <c r="U20" s="255"/>
      <c r="V20" s="89"/>
      <c r="W20" s="202"/>
      <c r="X20" s="202"/>
      <c r="Y20" s="202"/>
      <c r="Z20" s="202"/>
      <c r="AA20" s="202"/>
    </row>
    <row r="21" spans="1:28">
      <c r="B21" s="258" t="s">
        <v>25</v>
      </c>
      <c r="C21" s="259">
        <v>10</v>
      </c>
      <c r="D21" s="260" t="s">
        <v>237</v>
      </c>
      <c r="E21" s="260" t="s">
        <v>238</v>
      </c>
      <c r="F21" s="260" t="s">
        <v>56</v>
      </c>
      <c r="G21" s="62" t="s">
        <v>29</v>
      </c>
      <c r="H21" s="62"/>
      <c r="I21" s="62"/>
      <c r="J21" s="62"/>
      <c r="K21" s="62"/>
      <c r="L21" s="62"/>
      <c r="M21" s="62"/>
      <c r="N21" s="62"/>
      <c r="O21" s="62">
        <v>1</v>
      </c>
      <c r="P21" s="62">
        <v>1</v>
      </c>
      <c r="Q21" s="62">
        <v>1</v>
      </c>
      <c r="R21" s="62">
        <v>1</v>
      </c>
      <c r="S21" s="224">
        <v>1</v>
      </c>
      <c r="T21" s="225"/>
      <c r="U21" s="254"/>
      <c r="V21" s="224">
        <v>2</v>
      </c>
      <c r="W21" s="161" t="s">
        <v>265</v>
      </c>
      <c r="X21" s="161" t="s">
        <v>266</v>
      </c>
      <c r="Y21" s="161"/>
      <c r="Z21" s="161" t="s">
        <v>267</v>
      </c>
      <c r="AA21" s="161" t="s">
        <v>268</v>
      </c>
    </row>
    <row r="22" spans="1:28" ht="45" customHeight="1">
      <c r="B22" s="261"/>
      <c r="C22" s="262"/>
      <c r="D22" s="263"/>
      <c r="E22" s="263"/>
      <c r="F22" s="263"/>
      <c r="G22" s="6" t="s">
        <v>31</v>
      </c>
      <c r="H22" s="6"/>
      <c r="I22" s="6"/>
      <c r="J22" s="6"/>
      <c r="K22" s="6"/>
      <c r="L22" s="6"/>
      <c r="M22" s="6"/>
      <c r="N22" s="6"/>
      <c r="O22" s="6">
        <v>1</v>
      </c>
      <c r="P22" s="6">
        <v>1</v>
      </c>
      <c r="Q22" s="6"/>
      <c r="R22" s="6"/>
      <c r="S22" s="89"/>
      <c r="T22" s="232"/>
      <c r="U22" s="255"/>
      <c r="V22" s="89"/>
      <c r="W22" s="202"/>
      <c r="X22" s="202"/>
      <c r="Y22" s="202"/>
      <c r="Z22" s="202"/>
      <c r="AA22" s="202"/>
    </row>
    <row r="23" spans="1:28">
      <c r="B23" s="91" t="s">
        <v>25</v>
      </c>
      <c r="C23" s="94">
        <v>11</v>
      </c>
      <c r="D23" s="93" t="s">
        <v>239</v>
      </c>
      <c r="E23" s="93" t="s">
        <v>240</v>
      </c>
      <c r="F23" s="93" t="s">
        <v>44</v>
      </c>
      <c r="G23" s="62" t="s">
        <v>29</v>
      </c>
      <c r="H23" s="62"/>
      <c r="I23" s="62"/>
      <c r="J23" s="62"/>
      <c r="K23" s="62"/>
      <c r="L23" s="62"/>
      <c r="M23" s="62"/>
      <c r="N23" s="62"/>
      <c r="O23" s="62"/>
      <c r="P23" s="62">
        <v>1</v>
      </c>
      <c r="Q23" s="62">
        <v>1</v>
      </c>
      <c r="R23" s="62">
        <v>1</v>
      </c>
      <c r="S23" s="224">
        <v>1</v>
      </c>
      <c r="T23" s="225">
        <v>12.59</v>
      </c>
      <c r="U23" s="254"/>
      <c r="V23" s="224"/>
      <c r="W23" s="203" t="s">
        <v>269</v>
      </c>
      <c r="X23" s="203" t="s">
        <v>269</v>
      </c>
      <c r="Y23" s="203" t="s">
        <v>269</v>
      </c>
      <c r="Z23" s="203" t="s">
        <v>269</v>
      </c>
      <c r="AA23" s="257" t="s">
        <v>258</v>
      </c>
    </row>
    <row r="24" spans="1:28">
      <c r="B24" s="102"/>
      <c r="C24" s="103"/>
      <c r="D24" s="104"/>
      <c r="E24" s="104"/>
      <c r="F24" s="104"/>
      <c r="G24" s="6" t="s">
        <v>31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89"/>
      <c r="T24" s="232"/>
      <c r="U24" s="255"/>
      <c r="V24" s="89"/>
      <c r="W24" s="203"/>
      <c r="X24" s="203"/>
      <c r="Y24" s="203"/>
      <c r="Z24" s="203"/>
      <c r="AA24" s="257"/>
    </row>
    <row r="25" spans="1:28">
      <c r="B25" s="91" t="s">
        <v>25</v>
      </c>
      <c r="C25" s="94">
        <v>12</v>
      </c>
      <c r="D25" s="93" t="s">
        <v>241</v>
      </c>
      <c r="E25" s="93" t="s">
        <v>242</v>
      </c>
      <c r="F25" s="93" t="s">
        <v>74</v>
      </c>
      <c r="G25" s="62" t="s">
        <v>29</v>
      </c>
      <c r="H25" s="62"/>
      <c r="I25" s="62"/>
      <c r="J25" s="62"/>
      <c r="K25" s="62"/>
      <c r="L25" s="62"/>
      <c r="M25" s="62"/>
      <c r="N25" s="62"/>
      <c r="O25" s="62"/>
      <c r="P25" s="62"/>
      <c r="Q25" s="62">
        <v>1</v>
      </c>
      <c r="R25" s="62">
        <v>1</v>
      </c>
      <c r="S25" s="224">
        <v>1</v>
      </c>
      <c r="T25" s="225"/>
      <c r="U25" s="254"/>
      <c r="V25" s="224"/>
      <c r="W25" s="257" t="s">
        <v>258</v>
      </c>
      <c r="X25" s="257" t="s">
        <v>258</v>
      </c>
      <c r="Y25" s="257" t="s">
        <v>258</v>
      </c>
      <c r="Z25" s="257" t="s">
        <v>258</v>
      </c>
      <c r="AA25" s="257" t="s">
        <v>258</v>
      </c>
    </row>
    <row r="26" spans="1:28">
      <c r="B26" s="102"/>
      <c r="C26" s="103"/>
      <c r="D26" s="104"/>
      <c r="E26" s="104"/>
      <c r="F26" s="104"/>
      <c r="G26" s="6" t="s">
        <v>31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89"/>
      <c r="T26" s="232"/>
      <c r="U26" s="255"/>
      <c r="V26" s="89"/>
      <c r="W26" s="257"/>
      <c r="X26" s="257"/>
      <c r="Y26" s="257"/>
      <c r="Z26" s="257"/>
      <c r="AA26" s="257"/>
    </row>
    <row r="27" spans="1:28">
      <c r="B27" s="264" t="s">
        <v>25</v>
      </c>
      <c r="C27" s="265">
        <v>13</v>
      </c>
      <c r="D27" s="36" t="s">
        <v>231</v>
      </c>
      <c r="E27" s="36" t="s">
        <v>243</v>
      </c>
      <c r="F27" s="36" t="s">
        <v>36</v>
      </c>
      <c r="G27" s="62" t="s">
        <v>29</v>
      </c>
      <c r="H27" s="62"/>
      <c r="I27" s="62"/>
      <c r="J27" s="62">
        <v>1</v>
      </c>
      <c r="K27" s="62">
        <v>1</v>
      </c>
      <c r="L27" s="62">
        <v>1</v>
      </c>
      <c r="M27" s="62"/>
      <c r="N27" s="62"/>
      <c r="O27" s="62">
        <v>1</v>
      </c>
      <c r="P27" s="62">
        <v>1</v>
      </c>
      <c r="Q27" s="62">
        <v>1</v>
      </c>
      <c r="R27" s="62"/>
      <c r="S27" s="224"/>
      <c r="T27" s="225"/>
      <c r="U27" s="254"/>
      <c r="V27" s="224"/>
      <c r="W27" s="161" t="s">
        <v>270</v>
      </c>
      <c r="X27" s="161" t="s">
        <v>271</v>
      </c>
      <c r="Y27" s="171" t="str">
        <f t="shared" ref="Y27" si="0">$Y$29</f>
        <v>Completed</v>
      </c>
      <c r="Z27" s="161"/>
      <c r="AA27" s="161" t="s">
        <v>272</v>
      </c>
    </row>
    <row r="28" spans="1:28" ht="55.5" customHeight="1" thickBot="1">
      <c r="B28" s="266"/>
      <c r="C28" s="267"/>
      <c r="D28" s="268"/>
      <c r="E28" s="268"/>
      <c r="F28" s="268"/>
      <c r="G28" s="211" t="s">
        <v>31</v>
      </c>
      <c r="H28" s="211"/>
      <c r="I28" s="211"/>
      <c r="J28" s="211">
        <v>1</v>
      </c>
      <c r="K28" s="211">
        <v>1</v>
      </c>
      <c r="L28" s="211">
        <v>1</v>
      </c>
      <c r="M28" s="211"/>
      <c r="N28" s="211"/>
      <c r="O28" s="211">
        <v>1</v>
      </c>
      <c r="P28" s="211">
        <v>1</v>
      </c>
      <c r="Q28" s="211">
        <v>1</v>
      </c>
      <c r="R28" s="211"/>
      <c r="S28" s="238"/>
      <c r="T28" s="239"/>
      <c r="U28" s="269"/>
      <c r="V28" s="238"/>
      <c r="W28" s="202"/>
      <c r="X28" s="202"/>
      <c r="Y28" s="270"/>
      <c r="Z28" s="202"/>
      <c r="AA28" s="202"/>
    </row>
    <row r="29" spans="1:28">
      <c r="A29" s="13" t="s">
        <v>81</v>
      </c>
      <c r="B29" s="91" t="s">
        <v>25</v>
      </c>
      <c r="C29" s="94">
        <v>14</v>
      </c>
      <c r="D29" s="93" t="s">
        <v>34</v>
      </c>
      <c r="E29" s="93" t="s">
        <v>273</v>
      </c>
      <c r="F29" s="93" t="s">
        <v>226</v>
      </c>
      <c r="G29" s="62" t="s">
        <v>29</v>
      </c>
      <c r="H29" s="62"/>
      <c r="I29" s="62"/>
      <c r="J29" s="62"/>
      <c r="K29" s="62"/>
      <c r="L29" s="62">
        <v>1</v>
      </c>
      <c r="M29" s="62">
        <v>1</v>
      </c>
      <c r="N29" s="62"/>
      <c r="O29" s="62"/>
      <c r="P29" s="62"/>
      <c r="Q29" s="62"/>
      <c r="R29" s="62"/>
      <c r="S29" s="224"/>
      <c r="T29" s="225"/>
      <c r="U29" s="254">
        <v>1.038</v>
      </c>
      <c r="V29" s="224"/>
      <c r="W29" s="202" t="s">
        <v>221</v>
      </c>
      <c r="X29" s="202" t="s">
        <v>221</v>
      </c>
      <c r="Y29" s="202" t="s">
        <v>221</v>
      </c>
      <c r="Z29" s="202" t="s">
        <v>221</v>
      </c>
      <c r="AA29" s="202" t="s">
        <v>221</v>
      </c>
    </row>
    <row r="30" spans="1:28" ht="16.5" thickBot="1">
      <c r="B30" s="271"/>
      <c r="C30" s="272"/>
      <c r="D30" s="273"/>
      <c r="E30" s="273"/>
      <c r="F30" s="273"/>
      <c r="G30" s="211" t="s">
        <v>31</v>
      </c>
      <c r="H30" s="211"/>
      <c r="I30" s="211"/>
      <c r="J30" s="211"/>
      <c r="K30" s="211"/>
      <c r="L30" s="211">
        <v>1</v>
      </c>
      <c r="M30" s="211">
        <v>1</v>
      </c>
      <c r="N30" s="211"/>
      <c r="O30" s="211"/>
      <c r="P30" s="211"/>
      <c r="Q30" s="211"/>
      <c r="R30" s="211"/>
      <c r="S30" s="238"/>
      <c r="T30" s="239"/>
      <c r="U30" s="269"/>
      <c r="V30" s="238"/>
      <c r="W30" s="202"/>
      <c r="X30" s="202"/>
      <c r="Y30" s="202"/>
      <c r="Z30" s="202"/>
      <c r="AA30" s="202"/>
      <c r="AB30" s="13" t="s">
        <v>248</v>
      </c>
    </row>
    <row r="31" spans="1:28">
      <c r="A31" s="13" t="s">
        <v>81</v>
      </c>
      <c r="B31" s="91" t="s">
        <v>25</v>
      </c>
      <c r="C31" s="94">
        <v>15</v>
      </c>
      <c r="D31" s="93" t="s">
        <v>34</v>
      </c>
      <c r="E31" s="93" t="s">
        <v>274</v>
      </c>
      <c r="F31" s="93" t="s">
        <v>56</v>
      </c>
      <c r="G31" s="62" t="s">
        <v>29</v>
      </c>
      <c r="H31" s="62"/>
      <c r="I31" s="62"/>
      <c r="J31" s="62"/>
      <c r="K31" s="62"/>
      <c r="L31" s="62"/>
      <c r="M31" s="62"/>
      <c r="N31" s="62">
        <v>1</v>
      </c>
      <c r="O31" s="62"/>
      <c r="P31" s="62"/>
      <c r="Q31" s="62"/>
      <c r="R31" s="62"/>
      <c r="S31" s="224"/>
      <c r="T31" s="225"/>
      <c r="U31" s="254"/>
      <c r="V31" s="224"/>
      <c r="W31" s="202" t="s">
        <v>221</v>
      </c>
      <c r="X31" s="202" t="s">
        <v>221</v>
      </c>
      <c r="Y31" s="202" t="s">
        <v>221</v>
      </c>
      <c r="Z31" s="202" t="s">
        <v>221</v>
      </c>
      <c r="AA31" s="202" t="s">
        <v>221</v>
      </c>
    </row>
    <row r="32" spans="1:28" ht="16.5" thickBot="1">
      <c r="B32" s="271"/>
      <c r="C32" s="272"/>
      <c r="D32" s="273"/>
      <c r="E32" s="273"/>
      <c r="F32" s="273"/>
      <c r="G32" s="211" t="s">
        <v>31</v>
      </c>
      <c r="H32" s="211"/>
      <c r="I32" s="211"/>
      <c r="J32" s="211"/>
      <c r="K32" s="211"/>
      <c r="L32" s="211"/>
      <c r="M32" s="211"/>
      <c r="N32" s="211">
        <v>1</v>
      </c>
      <c r="O32" s="211"/>
      <c r="P32" s="211"/>
      <c r="Q32" s="211"/>
      <c r="R32" s="211"/>
      <c r="S32" s="238"/>
      <c r="T32" s="239"/>
      <c r="U32" s="269"/>
      <c r="V32" s="238"/>
      <c r="W32" s="202"/>
      <c r="X32" s="202"/>
      <c r="Y32" s="202"/>
      <c r="Z32" s="202"/>
      <c r="AA32" s="202"/>
    </row>
    <row r="33" spans="1:27">
      <c r="B33" s="91" t="s">
        <v>25</v>
      </c>
      <c r="C33" s="94">
        <v>16</v>
      </c>
      <c r="D33" s="93" t="s">
        <v>275</v>
      </c>
      <c r="E33" s="93" t="s">
        <v>276</v>
      </c>
      <c r="F33" s="93" t="s">
        <v>44</v>
      </c>
      <c r="G33" s="62" t="s">
        <v>29</v>
      </c>
      <c r="H33" s="62"/>
      <c r="I33" s="62"/>
      <c r="J33" s="62"/>
      <c r="K33" s="62"/>
      <c r="L33" s="62"/>
      <c r="M33" s="62"/>
      <c r="N33" s="62"/>
      <c r="O33" s="62">
        <v>1</v>
      </c>
      <c r="P33" s="62">
        <v>1</v>
      </c>
      <c r="Q33" s="62"/>
      <c r="R33" s="62"/>
      <c r="S33" s="224"/>
      <c r="T33" s="225"/>
      <c r="U33" s="254"/>
      <c r="V33" s="224"/>
      <c r="W33" s="202" t="s">
        <v>221</v>
      </c>
      <c r="X33" s="202" t="s">
        <v>221</v>
      </c>
      <c r="Y33" s="202" t="s">
        <v>221</v>
      </c>
      <c r="Z33" s="202" t="s">
        <v>221</v>
      </c>
      <c r="AA33" s="202" t="s">
        <v>221</v>
      </c>
    </row>
    <row r="34" spans="1:27" ht="16.5" thickBot="1">
      <c r="B34" s="271"/>
      <c r="C34" s="272"/>
      <c r="D34" s="273"/>
      <c r="E34" s="273"/>
      <c r="F34" s="273"/>
      <c r="G34" s="211" t="s">
        <v>31</v>
      </c>
      <c r="H34" s="211"/>
      <c r="I34" s="211"/>
      <c r="J34" s="211"/>
      <c r="K34" s="211"/>
      <c r="L34" s="211"/>
      <c r="M34" s="211"/>
      <c r="N34" s="211"/>
      <c r="O34" s="211">
        <v>1</v>
      </c>
      <c r="P34" s="211"/>
      <c r="Q34" s="211"/>
      <c r="R34" s="211"/>
      <c r="S34" s="238"/>
      <c r="T34" s="239"/>
      <c r="U34" s="269"/>
      <c r="V34" s="238"/>
      <c r="W34" s="202"/>
      <c r="X34" s="202"/>
      <c r="Y34" s="202"/>
      <c r="Z34" s="202"/>
      <c r="AA34" s="202"/>
    </row>
    <row r="35" spans="1:27">
      <c r="B35" s="91" t="s">
        <v>25</v>
      </c>
      <c r="C35" s="94">
        <v>17</v>
      </c>
      <c r="D35" s="93" t="s">
        <v>62</v>
      </c>
      <c r="E35" s="93" t="s">
        <v>277</v>
      </c>
      <c r="F35" s="93" t="s">
        <v>36</v>
      </c>
      <c r="G35" s="62" t="s">
        <v>29</v>
      </c>
      <c r="H35" s="62"/>
      <c r="I35" s="62"/>
      <c r="J35" s="62"/>
      <c r="K35" s="62"/>
      <c r="L35" s="62"/>
      <c r="M35" s="62"/>
      <c r="N35" s="62"/>
      <c r="O35" s="62"/>
      <c r="P35" s="62">
        <v>1</v>
      </c>
      <c r="Q35" s="62">
        <v>1</v>
      </c>
      <c r="R35" s="62"/>
      <c r="S35" s="224"/>
      <c r="T35" s="225"/>
      <c r="U35" s="254"/>
      <c r="V35" s="224"/>
      <c r="W35" s="202" t="s">
        <v>221</v>
      </c>
      <c r="X35" s="202" t="s">
        <v>221</v>
      </c>
      <c r="Y35" s="202" t="s">
        <v>221</v>
      </c>
      <c r="Z35" s="202" t="s">
        <v>221</v>
      </c>
      <c r="AA35" s="202" t="s">
        <v>221</v>
      </c>
    </row>
    <row r="36" spans="1:27" ht="16.5" thickBot="1">
      <c r="A36" s="13" t="s">
        <v>81</v>
      </c>
      <c r="B36" s="271"/>
      <c r="C36" s="272"/>
      <c r="D36" s="273"/>
      <c r="E36" s="273"/>
      <c r="F36" s="273"/>
      <c r="G36" s="211" t="s">
        <v>31</v>
      </c>
      <c r="H36" s="211"/>
      <c r="I36" s="211"/>
      <c r="J36" s="211"/>
      <c r="K36" s="211"/>
      <c r="L36" s="211"/>
      <c r="M36" s="211"/>
      <c r="N36" s="211"/>
      <c r="O36" s="211"/>
      <c r="P36" s="211"/>
      <c r="Q36" s="211"/>
      <c r="R36" s="211"/>
      <c r="S36" s="238"/>
      <c r="T36" s="239"/>
      <c r="U36" s="269"/>
      <c r="V36" s="238"/>
      <c r="W36" s="202"/>
      <c r="X36" s="202"/>
      <c r="Y36" s="202"/>
      <c r="Z36" s="202"/>
      <c r="AA36" s="202"/>
    </row>
    <row r="37" spans="1:27">
      <c r="B37" s="91" t="s">
        <v>25</v>
      </c>
      <c r="C37" s="94">
        <v>18</v>
      </c>
      <c r="D37" s="93" t="s">
        <v>62</v>
      </c>
      <c r="E37" s="93" t="s">
        <v>278</v>
      </c>
      <c r="F37" s="93" t="s">
        <v>279</v>
      </c>
      <c r="G37" s="62" t="s">
        <v>29</v>
      </c>
      <c r="H37" s="62"/>
      <c r="I37" s="62"/>
      <c r="J37" s="62"/>
      <c r="K37" s="62"/>
      <c r="L37" s="62"/>
      <c r="M37" s="62"/>
      <c r="N37" s="62"/>
      <c r="O37" s="62"/>
      <c r="P37" s="62">
        <v>1</v>
      </c>
      <c r="Q37" s="62">
        <v>1</v>
      </c>
      <c r="R37" s="62"/>
      <c r="S37" s="224"/>
      <c r="T37" s="225"/>
      <c r="U37" s="254"/>
      <c r="V37" s="224"/>
      <c r="W37" s="202" t="s">
        <v>221</v>
      </c>
      <c r="X37" s="202" t="s">
        <v>221</v>
      </c>
      <c r="Y37" s="202" t="s">
        <v>221</v>
      </c>
      <c r="Z37" s="202" t="s">
        <v>221</v>
      </c>
      <c r="AA37" s="202" t="s">
        <v>221</v>
      </c>
    </row>
    <row r="38" spans="1:27" ht="16.5" thickBot="1">
      <c r="A38" s="13" t="s">
        <v>81</v>
      </c>
      <c r="B38" s="271"/>
      <c r="C38" s="272"/>
      <c r="D38" s="273"/>
      <c r="E38" s="273"/>
      <c r="F38" s="273"/>
      <c r="G38" s="211" t="s">
        <v>31</v>
      </c>
      <c r="H38" s="211"/>
      <c r="I38" s="211"/>
      <c r="J38" s="211"/>
      <c r="K38" s="211"/>
      <c r="L38" s="211"/>
      <c r="M38" s="211"/>
      <c r="N38" s="211"/>
      <c r="O38" s="211"/>
      <c r="P38" s="211"/>
      <c r="Q38" s="211"/>
      <c r="R38" s="211"/>
      <c r="S38" s="238"/>
      <c r="T38" s="239"/>
      <c r="U38" s="269"/>
      <c r="V38" s="238"/>
      <c r="W38" s="202"/>
      <c r="X38" s="202"/>
      <c r="Y38" s="202"/>
      <c r="Z38" s="202"/>
      <c r="AA38" s="202"/>
    </row>
    <row r="39" spans="1:27">
      <c r="B39" s="91" t="s">
        <v>25</v>
      </c>
      <c r="C39" s="94">
        <v>19</v>
      </c>
      <c r="D39" s="93" t="s">
        <v>62</v>
      </c>
      <c r="E39" s="93" t="s">
        <v>280</v>
      </c>
      <c r="F39" s="93" t="s">
        <v>56</v>
      </c>
      <c r="G39" s="62" t="s">
        <v>29</v>
      </c>
      <c r="H39" s="62"/>
      <c r="I39" s="62"/>
      <c r="J39" s="62"/>
      <c r="K39" s="62"/>
      <c r="L39" s="62"/>
      <c r="M39" s="62"/>
      <c r="N39" s="62"/>
      <c r="O39" s="62"/>
      <c r="P39" s="62">
        <v>1</v>
      </c>
      <c r="Q39" s="62">
        <v>1</v>
      </c>
      <c r="R39" s="62"/>
      <c r="S39" s="224"/>
      <c r="T39" s="225"/>
      <c r="U39" s="254"/>
      <c r="V39" s="224"/>
      <c r="W39" s="202" t="s">
        <v>221</v>
      </c>
      <c r="X39" s="202" t="s">
        <v>221</v>
      </c>
      <c r="Y39" s="202" t="s">
        <v>221</v>
      </c>
      <c r="Z39" s="202" t="s">
        <v>221</v>
      </c>
      <c r="AA39" s="202" t="s">
        <v>221</v>
      </c>
    </row>
    <row r="40" spans="1:27" ht="16.5" thickBot="1">
      <c r="A40" s="13" t="s">
        <v>81</v>
      </c>
      <c r="B40" s="271"/>
      <c r="C40" s="272"/>
      <c r="D40" s="273"/>
      <c r="E40" s="273"/>
      <c r="F40" s="273"/>
      <c r="G40" s="211" t="s">
        <v>31</v>
      </c>
      <c r="H40" s="211"/>
      <c r="I40" s="211"/>
      <c r="J40" s="211"/>
      <c r="K40" s="211"/>
      <c r="L40" s="211"/>
      <c r="M40" s="211"/>
      <c r="N40" s="211"/>
      <c r="O40" s="211"/>
      <c r="P40" s="211"/>
      <c r="Q40" s="211"/>
      <c r="R40" s="211"/>
      <c r="S40" s="238"/>
      <c r="T40" s="239"/>
      <c r="U40" s="269"/>
      <c r="V40" s="238"/>
      <c r="W40" s="202"/>
      <c r="X40" s="202"/>
      <c r="Y40" s="202"/>
      <c r="Z40" s="202"/>
      <c r="AA40" s="202"/>
    </row>
    <row r="41" spans="1:27">
      <c r="B41" s="91" t="s">
        <v>25</v>
      </c>
      <c r="C41" s="94">
        <v>20</v>
      </c>
      <c r="D41" s="93" t="s">
        <v>62</v>
      </c>
      <c r="E41" s="93" t="s">
        <v>281</v>
      </c>
      <c r="F41" s="93" t="s">
        <v>56</v>
      </c>
      <c r="G41" s="62" t="s">
        <v>29</v>
      </c>
      <c r="H41" s="62"/>
      <c r="I41" s="62"/>
      <c r="J41" s="62"/>
      <c r="K41" s="62"/>
      <c r="L41" s="62"/>
      <c r="M41" s="62"/>
      <c r="N41" s="62"/>
      <c r="O41" s="62"/>
      <c r="P41" s="62">
        <v>1</v>
      </c>
      <c r="Q41" s="62">
        <v>1</v>
      </c>
      <c r="R41" s="62"/>
      <c r="S41" s="224"/>
      <c r="T41" s="225"/>
      <c r="U41" s="254"/>
      <c r="V41" s="224"/>
      <c r="W41" s="202" t="s">
        <v>221</v>
      </c>
      <c r="X41" s="202" t="s">
        <v>221</v>
      </c>
      <c r="Y41" s="202" t="s">
        <v>221</v>
      </c>
      <c r="Z41" s="202" t="s">
        <v>221</v>
      </c>
      <c r="AA41" s="202" t="s">
        <v>221</v>
      </c>
    </row>
    <row r="42" spans="1:27" ht="16.5" thickBot="1">
      <c r="A42" s="13" t="s">
        <v>81</v>
      </c>
      <c r="B42" s="271"/>
      <c r="C42" s="272"/>
      <c r="D42" s="273"/>
      <c r="E42" s="273"/>
      <c r="F42" s="273"/>
      <c r="G42" s="211" t="s">
        <v>31</v>
      </c>
      <c r="H42" s="211"/>
      <c r="I42" s="211"/>
      <c r="J42" s="211"/>
      <c r="K42" s="211"/>
      <c r="L42" s="211"/>
      <c r="M42" s="211"/>
      <c r="N42" s="211"/>
      <c r="O42" s="211"/>
      <c r="P42" s="211"/>
      <c r="Q42" s="211"/>
      <c r="R42" s="211"/>
      <c r="S42" s="238"/>
      <c r="T42" s="239"/>
      <c r="U42" s="269"/>
      <c r="V42" s="238"/>
      <c r="W42" s="202"/>
      <c r="X42" s="202"/>
      <c r="Y42" s="202"/>
      <c r="Z42" s="202"/>
      <c r="AA42" s="202"/>
    </row>
    <row r="43" spans="1:27">
      <c r="B43" s="91" t="s">
        <v>25</v>
      </c>
      <c r="C43" s="94">
        <v>21</v>
      </c>
      <c r="D43" s="93" t="s">
        <v>282</v>
      </c>
      <c r="E43" s="93" t="s">
        <v>283</v>
      </c>
      <c r="F43" s="93" t="s">
        <v>36</v>
      </c>
      <c r="G43" s="62" t="s">
        <v>29</v>
      </c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>
        <v>1</v>
      </c>
      <c r="S43" s="224"/>
      <c r="T43" s="225"/>
      <c r="U43" s="254"/>
      <c r="V43" s="224"/>
      <c r="W43" s="161" t="s">
        <v>284</v>
      </c>
      <c r="X43" s="161" t="s">
        <v>285</v>
      </c>
      <c r="Y43" s="202"/>
      <c r="Z43" s="202" t="s">
        <v>286</v>
      </c>
      <c r="AA43" s="202" t="s">
        <v>286</v>
      </c>
    </row>
    <row r="44" spans="1:27" ht="16.5" thickBot="1">
      <c r="A44" s="13" t="s">
        <v>81</v>
      </c>
      <c r="B44" s="271"/>
      <c r="C44" s="272"/>
      <c r="D44" s="273"/>
      <c r="E44" s="273"/>
      <c r="F44" s="273"/>
      <c r="G44" s="211" t="s">
        <v>31</v>
      </c>
      <c r="H44" s="211"/>
      <c r="I44" s="211"/>
      <c r="J44" s="211"/>
      <c r="K44" s="211"/>
      <c r="L44" s="211"/>
      <c r="M44" s="211"/>
      <c r="N44" s="211"/>
      <c r="O44" s="211"/>
      <c r="P44" s="211"/>
      <c r="Q44" s="211"/>
      <c r="R44" s="211"/>
      <c r="S44" s="238"/>
      <c r="T44" s="239"/>
      <c r="U44" s="269"/>
      <c r="V44" s="238"/>
      <c r="W44" s="202"/>
      <c r="X44" s="202"/>
      <c r="Y44" s="202"/>
      <c r="Z44" s="202"/>
      <c r="AA44" s="202"/>
    </row>
    <row r="45" spans="1:27">
      <c r="B45" s="241"/>
      <c r="C45" s="242"/>
      <c r="D45" s="243"/>
      <c r="E45" s="243"/>
      <c r="F45" s="243"/>
      <c r="G45" s="243"/>
      <c r="H45" s="243"/>
      <c r="I45" s="243"/>
      <c r="J45" s="243"/>
      <c r="K45" s="243"/>
      <c r="L45" s="243"/>
      <c r="M45" s="243"/>
      <c r="N45" s="244" t="s">
        <v>112</v>
      </c>
      <c r="O45" s="245"/>
      <c r="P45" s="245"/>
      <c r="Q45" s="245"/>
      <c r="R45" s="245"/>
      <c r="S45" s="246"/>
      <c r="T45" s="247">
        <f>SUMIF($G$3:$G$28,"Plan",$T$3:$T$44)</f>
        <v>26.09</v>
      </c>
      <c r="U45" s="274">
        <f>SUM(U3:U44)</f>
        <v>77.537999999999997</v>
      </c>
      <c r="V45" s="248">
        <f>SUMIF($G$3:$G$28,"Plan",$V$3:$V$44)</f>
        <v>6</v>
      </c>
    </row>
    <row r="46" spans="1:27" s="243" customFormat="1" ht="16.5" thickBot="1">
      <c r="B46" s="242"/>
      <c r="C46" s="242"/>
      <c r="N46" s="144" t="s">
        <v>113</v>
      </c>
      <c r="O46" s="145"/>
      <c r="P46" s="145"/>
      <c r="Q46" s="145"/>
      <c r="R46" s="145"/>
      <c r="S46" s="146"/>
      <c r="T46" s="249">
        <f>SUMIF($G$3:$G$28,"Result",$T$3:$T$28)</f>
        <v>0</v>
      </c>
      <c r="U46" s="275"/>
      <c r="V46" s="250">
        <f>SUMIF($G$3:$G$28,"Result",$V$3:$V$28)</f>
        <v>0</v>
      </c>
    </row>
    <row r="47" spans="1:27">
      <c r="B47" s="242"/>
      <c r="C47" s="242"/>
      <c r="D47" s="243"/>
      <c r="E47" s="243"/>
      <c r="F47" s="243"/>
      <c r="G47" s="243"/>
      <c r="H47" s="243"/>
      <c r="I47" s="243"/>
      <c r="J47" s="243"/>
      <c r="K47" s="243"/>
      <c r="L47" s="243"/>
      <c r="M47" s="243"/>
      <c r="N47" s="243"/>
      <c r="O47" s="243"/>
      <c r="P47" s="243"/>
      <c r="Q47" s="243"/>
      <c r="R47" s="243"/>
      <c r="S47" s="243"/>
      <c r="T47" s="243"/>
      <c r="U47" s="276"/>
      <c r="V47" s="243"/>
      <c r="W47" s="13">
        <v>4152</v>
      </c>
      <c r="X47" s="13">
        <f>W47/8</f>
        <v>519</v>
      </c>
    </row>
    <row r="48" spans="1:27">
      <c r="W48" s="13">
        <f>+X47*2/1000</f>
        <v>1.038</v>
      </c>
    </row>
    <row r="50" spans="5:5" ht="24.75" thickBot="1">
      <c r="E50" s="151" t="s">
        <v>114</v>
      </c>
    </row>
    <row r="51" spans="5:5" ht="38.25" thickBot="1">
      <c r="E51" s="153" t="s">
        <v>115</v>
      </c>
    </row>
    <row r="74" spans="5:6">
      <c r="E74" s="13" t="s">
        <v>287</v>
      </c>
      <c r="F74" s="13" t="s">
        <v>288</v>
      </c>
    </row>
  </sheetData>
  <mergeCells count="212">
    <mergeCell ref="X43:X44"/>
    <mergeCell ref="Y43:Y44"/>
    <mergeCell ref="Z43:Z44"/>
    <mergeCell ref="AA43:AA44"/>
    <mergeCell ref="N45:S45"/>
    <mergeCell ref="N46:S46"/>
    <mergeCell ref="X41:X42"/>
    <mergeCell ref="Y41:Y42"/>
    <mergeCell ref="Z41:Z42"/>
    <mergeCell ref="AA41:AA42"/>
    <mergeCell ref="B43:B44"/>
    <mergeCell ref="C43:C44"/>
    <mergeCell ref="D43:D44"/>
    <mergeCell ref="E43:E44"/>
    <mergeCell ref="F43:F44"/>
    <mergeCell ref="W43:W44"/>
    <mergeCell ref="X39:X40"/>
    <mergeCell ref="Y39:Y40"/>
    <mergeCell ref="Z39:Z40"/>
    <mergeCell ref="AA39:AA40"/>
    <mergeCell ref="B41:B42"/>
    <mergeCell ref="C41:C42"/>
    <mergeCell ref="D41:D42"/>
    <mergeCell ref="E41:E42"/>
    <mergeCell ref="F41:F42"/>
    <mergeCell ref="W41:W42"/>
    <mergeCell ref="X37:X38"/>
    <mergeCell ref="Y37:Y38"/>
    <mergeCell ref="Z37:Z38"/>
    <mergeCell ref="AA37:AA38"/>
    <mergeCell ref="B39:B40"/>
    <mergeCell ref="C39:C40"/>
    <mergeCell ref="D39:D40"/>
    <mergeCell ref="E39:E40"/>
    <mergeCell ref="F39:F40"/>
    <mergeCell ref="W39:W40"/>
    <mergeCell ref="X35:X36"/>
    <mergeCell ref="Y35:Y36"/>
    <mergeCell ref="Z35:Z36"/>
    <mergeCell ref="AA35:AA36"/>
    <mergeCell ref="B37:B38"/>
    <mergeCell ref="C37:C38"/>
    <mergeCell ref="D37:D38"/>
    <mergeCell ref="E37:E38"/>
    <mergeCell ref="F37:F38"/>
    <mergeCell ref="W37:W38"/>
    <mergeCell ref="X33:X34"/>
    <mergeCell ref="Y33:Y34"/>
    <mergeCell ref="Z33:Z34"/>
    <mergeCell ref="AA33:AA34"/>
    <mergeCell ref="B35:B36"/>
    <mergeCell ref="C35:C36"/>
    <mergeCell ref="D35:D36"/>
    <mergeCell ref="E35:E36"/>
    <mergeCell ref="F35:F36"/>
    <mergeCell ref="W35:W36"/>
    <mergeCell ref="X31:X32"/>
    <mergeCell ref="Y31:Y32"/>
    <mergeCell ref="Z31:Z32"/>
    <mergeCell ref="AA31:AA32"/>
    <mergeCell ref="B33:B34"/>
    <mergeCell ref="C33:C34"/>
    <mergeCell ref="D33:D34"/>
    <mergeCell ref="E33:E34"/>
    <mergeCell ref="F33:F34"/>
    <mergeCell ref="W33:W34"/>
    <mergeCell ref="X29:X30"/>
    <mergeCell ref="Y29:Y30"/>
    <mergeCell ref="Z29:Z30"/>
    <mergeCell ref="AA29:AA30"/>
    <mergeCell ref="B31:B32"/>
    <mergeCell ref="C31:C32"/>
    <mergeCell ref="D31:D32"/>
    <mergeCell ref="E31:E32"/>
    <mergeCell ref="F31:F32"/>
    <mergeCell ref="W31:W32"/>
    <mergeCell ref="X27:X28"/>
    <mergeCell ref="Y27:Y28"/>
    <mergeCell ref="Z27:Z28"/>
    <mergeCell ref="AA27:AA28"/>
    <mergeCell ref="B29:B30"/>
    <mergeCell ref="C29:C30"/>
    <mergeCell ref="D29:D30"/>
    <mergeCell ref="E29:E30"/>
    <mergeCell ref="F29:F30"/>
    <mergeCell ref="W29:W30"/>
    <mergeCell ref="X25:X26"/>
    <mergeCell ref="Y25:Y26"/>
    <mergeCell ref="Z25:Z26"/>
    <mergeCell ref="AA25:AA26"/>
    <mergeCell ref="B27:B28"/>
    <mergeCell ref="C27:C28"/>
    <mergeCell ref="D27:D28"/>
    <mergeCell ref="E27:E28"/>
    <mergeCell ref="F27:F28"/>
    <mergeCell ref="W27:W28"/>
    <mergeCell ref="X23:X24"/>
    <mergeCell ref="Y23:Y24"/>
    <mergeCell ref="Z23:Z24"/>
    <mergeCell ref="AA23:AA24"/>
    <mergeCell ref="B25:B26"/>
    <mergeCell ref="C25:C26"/>
    <mergeCell ref="D25:D26"/>
    <mergeCell ref="E25:E26"/>
    <mergeCell ref="F25:F26"/>
    <mergeCell ref="W25:W26"/>
    <mergeCell ref="X21:X22"/>
    <mergeCell ref="Y21:Y22"/>
    <mergeCell ref="Z21:Z22"/>
    <mergeCell ref="AA21:AA22"/>
    <mergeCell ref="B23:B24"/>
    <mergeCell ref="C23:C24"/>
    <mergeCell ref="D23:D24"/>
    <mergeCell ref="E23:E24"/>
    <mergeCell ref="F23:F24"/>
    <mergeCell ref="W23:W24"/>
    <mergeCell ref="X19:X20"/>
    <mergeCell ref="Y19:Y20"/>
    <mergeCell ref="Z19:Z20"/>
    <mergeCell ref="AA19:AA20"/>
    <mergeCell ref="B21:B22"/>
    <mergeCell ref="C21:C22"/>
    <mergeCell ref="D21:D22"/>
    <mergeCell ref="E21:E22"/>
    <mergeCell ref="F21:F22"/>
    <mergeCell ref="W21:W22"/>
    <mergeCell ref="X17:X18"/>
    <mergeCell ref="Y17:Y18"/>
    <mergeCell ref="Z17:Z18"/>
    <mergeCell ref="AA17:AA18"/>
    <mergeCell ref="B19:B20"/>
    <mergeCell ref="C19:C20"/>
    <mergeCell ref="D19:D20"/>
    <mergeCell ref="E19:E20"/>
    <mergeCell ref="F19:F20"/>
    <mergeCell ref="W19:W20"/>
    <mergeCell ref="X15:X16"/>
    <mergeCell ref="Y15:Y16"/>
    <mergeCell ref="Z15:Z16"/>
    <mergeCell ref="AA15:AA16"/>
    <mergeCell ref="B17:B18"/>
    <mergeCell ref="C17:C18"/>
    <mergeCell ref="D17:D18"/>
    <mergeCell ref="E17:E18"/>
    <mergeCell ref="F17:F18"/>
    <mergeCell ref="W17:W18"/>
    <mergeCell ref="X13:X14"/>
    <mergeCell ref="Y13:Y14"/>
    <mergeCell ref="Z13:Z14"/>
    <mergeCell ref="AA13:AA14"/>
    <mergeCell ref="B15:B16"/>
    <mergeCell ref="C15:C16"/>
    <mergeCell ref="D15:D16"/>
    <mergeCell ref="E15:E16"/>
    <mergeCell ref="F15:F16"/>
    <mergeCell ref="W15:W16"/>
    <mergeCell ref="X11:X12"/>
    <mergeCell ref="Y11:Y12"/>
    <mergeCell ref="Z11:Z12"/>
    <mergeCell ref="AA11:AA12"/>
    <mergeCell ref="B13:B14"/>
    <mergeCell ref="C13:C14"/>
    <mergeCell ref="D13:D14"/>
    <mergeCell ref="E13:E14"/>
    <mergeCell ref="F13:F14"/>
    <mergeCell ref="W13:W14"/>
    <mergeCell ref="X9:X10"/>
    <mergeCell ref="Y9:Y10"/>
    <mergeCell ref="Z9:Z10"/>
    <mergeCell ref="AA9:AA10"/>
    <mergeCell ref="B11:B12"/>
    <mergeCell ref="C11:C12"/>
    <mergeCell ref="D11:D12"/>
    <mergeCell ref="E11:E12"/>
    <mergeCell ref="F11:F12"/>
    <mergeCell ref="W11:W12"/>
    <mergeCell ref="X7:X8"/>
    <mergeCell ref="Y7:Y8"/>
    <mergeCell ref="Z7:Z8"/>
    <mergeCell ref="AA7:AA8"/>
    <mergeCell ref="B9:B10"/>
    <mergeCell ref="C9:C10"/>
    <mergeCell ref="D9:D10"/>
    <mergeCell ref="E9:E10"/>
    <mergeCell ref="F9:F10"/>
    <mergeCell ref="W9:W10"/>
    <mergeCell ref="X5:X6"/>
    <mergeCell ref="Y5:Y6"/>
    <mergeCell ref="Z5:Z6"/>
    <mergeCell ref="AA5:AA6"/>
    <mergeCell ref="B7:B8"/>
    <mergeCell ref="C7:C8"/>
    <mergeCell ref="D7:D8"/>
    <mergeCell ref="E7:E8"/>
    <mergeCell ref="F7:F8"/>
    <mergeCell ref="W7:W8"/>
    <mergeCell ref="X3:X4"/>
    <mergeCell ref="Y3:Y4"/>
    <mergeCell ref="Z3:Z4"/>
    <mergeCell ref="AA3:AA4"/>
    <mergeCell ref="B5:B6"/>
    <mergeCell ref="C5:C6"/>
    <mergeCell ref="D5:D6"/>
    <mergeCell ref="E5:E6"/>
    <mergeCell ref="F5:F6"/>
    <mergeCell ref="W5:W6"/>
    <mergeCell ref="B3:B4"/>
    <mergeCell ref="C3:C4"/>
    <mergeCell ref="D3:D4"/>
    <mergeCell ref="E3:E4"/>
    <mergeCell ref="F3:F4"/>
    <mergeCell ref="W3:W4"/>
  </mergeCells>
  <conditionalFormatting sqref="H27:S28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S4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S5 H7:S7 H6:J6 L6:S6 H9:S9 H8:I8 L8:S8 H10:I10 L10:S10 H11:S26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8:K8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:K10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:W16 W45:W1048576 W19:W28">
    <cfRule type="containsText" dxfId="17" priority="25" operator="containsText" text="Completed">
      <formula>NOT(ISERROR(SEARCH("Completed",W1)))</formula>
    </cfRule>
  </conditionalFormatting>
  <conditionalFormatting sqref="H29:S30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9:W32">
    <cfRule type="containsText" dxfId="16" priority="23" operator="containsText" text="Completed">
      <formula>NOT(ISERROR(SEARCH("Completed",W29)))</formula>
    </cfRule>
  </conditionalFormatting>
  <conditionalFormatting sqref="H31:S32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33:W42">
    <cfRule type="containsText" dxfId="15" priority="21" operator="containsText" text="Completed">
      <formula>NOT(ISERROR(SEARCH("Completed",W33)))</formula>
    </cfRule>
  </conditionalFormatting>
  <conditionalFormatting sqref="H33:S3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5:S3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7:S38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43:W44">
    <cfRule type="containsText" dxfId="14" priority="17" operator="containsText" text="Completed">
      <formula>NOT(ISERROR(SEARCH("Completed",W43)))</formula>
    </cfRule>
  </conditionalFormatting>
  <conditionalFormatting sqref="H43:S4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9:S42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45:Z1048576 Z1:Z28">
    <cfRule type="containsText" dxfId="13" priority="14" operator="containsText" text="Completed">
      <formula>NOT(ISERROR(SEARCH("Completed",Z1)))</formula>
    </cfRule>
  </conditionalFormatting>
  <conditionalFormatting sqref="Z29:Z42">
    <cfRule type="containsText" dxfId="12" priority="13" operator="containsText" text="Completed">
      <formula>NOT(ISERROR(SEARCH("Completed",Z29)))</formula>
    </cfRule>
  </conditionalFormatting>
  <conditionalFormatting sqref="Z43:Z44">
    <cfRule type="containsText" dxfId="11" priority="12" operator="containsText" text="Completed">
      <formula>NOT(ISERROR(SEARCH("Completed",Z43)))</formula>
    </cfRule>
  </conditionalFormatting>
  <conditionalFormatting sqref="X1:X16 X45:X1048576 X19:X28">
    <cfRule type="containsText" dxfId="10" priority="11" operator="containsText" text="Completed">
      <formula>NOT(ISERROR(SEARCH("Completed",X1)))</formula>
    </cfRule>
  </conditionalFormatting>
  <conditionalFormatting sqref="X29:X42">
    <cfRule type="containsText" dxfId="9" priority="10" operator="containsText" text="Completed">
      <formula>NOT(ISERROR(SEARCH("Completed",X29)))</formula>
    </cfRule>
  </conditionalFormatting>
  <conditionalFormatting sqref="X43:X44">
    <cfRule type="containsText" dxfId="8" priority="9" operator="containsText" text="Completed">
      <formula>NOT(ISERROR(SEARCH("Completed",X43)))</formula>
    </cfRule>
  </conditionalFormatting>
  <conditionalFormatting sqref="Y1:Y28 Y45:Y1048576">
    <cfRule type="containsText" dxfId="7" priority="8" operator="containsText" text="Completed">
      <formula>NOT(ISERROR(SEARCH("Completed",Y1)))</formula>
    </cfRule>
  </conditionalFormatting>
  <conditionalFormatting sqref="Y29:Y42">
    <cfRule type="containsText" dxfId="6" priority="7" operator="containsText" text="Completed">
      <formula>NOT(ISERROR(SEARCH("Completed",Y29)))</formula>
    </cfRule>
  </conditionalFormatting>
  <conditionalFormatting sqref="Y43:Y44">
    <cfRule type="containsText" dxfId="5" priority="6" operator="containsText" text="Completed">
      <formula>NOT(ISERROR(SEARCH("Completed",Y43)))</formula>
    </cfRule>
  </conditionalFormatting>
  <conditionalFormatting sqref="W17:W18">
    <cfRule type="containsText" dxfId="4" priority="5" operator="containsText" text="Completed">
      <formula>NOT(ISERROR(SEARCH("Completed",W17)))</formula>
    </cfRule>
  </conditionalFormatting>
  <conditionalFormatting sqref="X17:X18">
    <cfRule type="containsText" dxfId="3" priority="4" operator="containsText" text="Completed">
      <formula>NOT(ISERROR(SEARCH("Completed",X17)))</formula>
    </cfRule>
  </conditionalFormatting>
  <conditionalFormatting sqref="AA45:AA1048576 AA1:AA28">
    <cfRule type="containsText" dxfId="2" priority="3" operator="containsText" text="Completed">
      <formula>NOT(ISERROR(SEARCH("Completed",AA1)))</formula>
    </cfRule>
  </conditionalFormatting>
  <conditionalFormatting sqref="AA29:AA42">
    <cfRule type="containsText" dxfId="1" priority="2" operator="containsText" text="Completed">
      <formula>NOT(ISERROR(SEARCH("Completed",AA29)))</formula>
    </cfRule>
  </conditionalFormatting>
  <conditionalFormatting sqref="AA43:AA44">
    <cfRule type="containsText" dxfId="0" priority="1" operator="containsText" text="Completed">
      <formula>NOT(ISERROR(SEARCH("Completed",AA43)))</formula>
    </cfRule>
  </conditionalFormatting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74DF-AF18-4BA6-8FE6-D618E2A8F53A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2022</vt:lpstr>
      <vt:lpstr>3.2023</vt:lpstr>
      <vt:lpstr>8.2020</vt:lpstr>
      <vt:lpstr>3.2020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NHU_Minh</dc:creator>
  <cp:lastModifiedBy>NGUYEN NHU_Minh</cp:lastModifiedBy>
  <dcterms:created xsi:type="dcterms:W3CDTF">2024-11-29T05:54:25Z</dcterms:created>
  <dcterms:modified xsi:type="dcterms:W3CDTF">2024-11-29T06:10:22Z</dcterms:modified>
</cp:coreProperties>
</file>