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K6885\Desktop\"/>
    </mc:Choice>
  </mc:AlternateContent>
  <xr:revisionPtr revIDLastSave="0" documentId="13_ncr:1_{544C0E4D-172A-4F62-B7CC-2FD525453611}" xr6:coauthVersionLast="36" xr6:coauthVersionMax="47" xr10:uidLastSave="{00000000-0000-0000-0000-000000000000}"/>
  <bookViews>
    <workbookView xWindow="-105" yWindow="-105" windowWidth="19425" windowHeight="10425" xr2:uid="{9D78E882-2261-4610-AC3B-9A87A4070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E30" i="1"/>
  <c r="I26" i="1" l="1"/>
  <c r="F34" i="1"/>
  <c r="D28" i="1"/>
  <c r="D29" i="1"/>
  <c r="E29" i="1"/>
  <c r="E28" i="1"/>
  <c r="D30" i="1"/>
  <c r="C38" i="1"/>
  <c r="C20" i="1"/>
  <c r="D20" i="1"/>
  <c r="D17" i="1"/>
  <c r="D16" i="1"/>
  <c r="F35" i="1"/>
  <c r="G39" i="1"/>
  <c r="D38" i="1" l="1"/>
  <c r="E35" i="1"/>
  <c r="G30" i="1"/>
  <c r="G28" i="1"/>
  <c r="E31" i="1" l="1"/>
  <c r="B38" i="1" l="1"/>
  <c r="E38" i="1" s="1"/>
  <c r="E11" i="1"/>
  <c r="E13" i="1" s="1"/>
  <c r="B20" i="1" s="1"/>
  <c r="E20" i="1" s="1"/>
  <c r="E22" i="1" s="1"/>
  <c r="I5" i="1"/>
  <c r="J5" i="1" s="1"/>
  <c r="J6" i="1" s="1"/>
</calcChain>
</file>

<file path=xl/sharedStrings.xml><?xml version="1.0" encoding="utf-8"?>
<sst xmlns="http://schemas.openxmlformats.org/spreadsheetml/2006/main" count="50" uniqueCount="36">
  <si>
    <t>ROI /Y</t>
  </si>
  <si>
    <t>Total (hours)</t>
  </si>
  <si>
    <t>Total investment</t>
  </si>
  <si>
    <t>Efficiency/M</t>
  </si>
  <si>
    <t>Efficiency/Y</t>
  </si>
  <si>
    <t>Investment</t>
  </si>
  <si>
    <t>Paper</t>
  </si>
  <si>
    <t>1 pcs</t>
  </si>
  <si>
    <t>1 gram</t>
  </si>
  <si>
    <t>Total Investment</t>
  </si>
  <si>
    <t>Normal support time</t>
  </si>
  <si>
    <t>Qty</t>
  </si>
  <si>
    <t>Time</t>
  </si>
  <si>
    <t>Item</t>
  </si>
  <si>
    <t>Amount / Year (USD)</t>
  </si>
  <si>
    <t>1. Make Asset Life Cycle Management System (ALCMS)</t>
  </si>
  <si>
    <t>2. Upgrade FOSS</t>
  </si>
  <si>
    <t>Before (hours)</t>
  </si>
  <si>
    <t>After (hours)</t>
  </si>
  <si>
    <t>Efficiency (hours)</t>
  </si>
  <si>
    <t>1 Develop  (1,5h/day)</t>
  </si>
  <si>
    <t>Scan Barcode Device</t>
  </si>
  <si>
    <t>Total Inventory (H/M)</t>
  </si>
  <si>
    <t>Total Inventory (H/Y)</t>
  </si>
  <si>
    <t>115 pcs</t>
  </si>
  <si>
    <t>10 pc</t>
  </si>
  <si>
    <t>&lt;=1.5</t>
  </si>
  <si>
    <t>*</t>
  </si>
  <si>
    <t>ROI</t>
  </si>
  <si>
    <t>8 Month</t>
  </si>
  <si>
    <t>2 Month</t>
  </si>
  <si>
    <t>5 Month</t>
  </si>
  <si>
    <t xml:space="preserve">Minh (DEV 5h/day) </t>
  </si>
  <si>
    <t>Phong (DEV 5h/day)</t>
  </si>
  <si>
    <t>Hien (Trainning 2h/day)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</si>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</sst>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2" xfId="0" applyFont="1" applyFill="1" applyBorder="1"/>
    <xf numFmtId="0" fontId="3" fillId="2" borderId="0" xfId="0" applyFont="1" applyFill="1"/>
    <xf numFmtId="0" fontId="0" fillId="0" borderId="0" xfId="0" applyAlignment="1">
      <alignment horizontal="right"/>
    </xf>
    <xf numFmtId="0" fontId="1" fillId="0" borderId="0" xfId="0" quotePrefix="1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6688-148B-4419-BBFE-399D5584487F}">
  <dimension ref="A4:K43"/>
  <sheetViews>
    <sheetView tabSelected="1" topLeftCell="A3" zoomScale="80" zoomScaleNormal="80" workbookViewId="0">
      <selection activeCell="I31" sqref="I31"/>
    </sheetView>
  </sheetViews>
  <sheetFormatPr defaultRowHeight="15" x14ac:dyDescent="0.25"/>
  <cols>
    <col min="2" max="2" width="23.7109375" customWidth="1"/>
    <col min="3" max="3" width="17" customWidth="1"/>
    <col min="4" max="4" width="24.5703125" customWidth="1"/>
    <col min="5" max="5" width="20.7109375" customWidth="1"/>
    <col min="6" max="6" width="23.140625" customWidth="1"/>
    <col min="7" max="7" width="21.7109375" customWidth="1"/>
    <col min="8" max="8" width="16.28515625" customWidth="1"/>
    <col min="9" max="9" width="25.140625" customWidth="1"/>
    <col min="10" max="10" width="14.28515625" customWidth="1"/>
    <col min="11" max="11" width="31" customWidth="1"/>
    <col min="12" max="12" width="25.42578125" customWidth="1"/>
    <col min="13" max="14" width="15.85546875" customWidth="1"/>
  </cols>
  <sheetData>
    <row r="4" spans="1:11" x14ac:dyDescent="0.25">
      <c r="G4" s="1" t="s">
        <v>5</v>
      </c>
      <c r="H4" s="1" t="s">
        <v>3</v>
      </c>
      <c r="I4" s="1" t="s">
        <v>4</v>
      </c>
      <c r="J4" s="1" t="s">
        <v>0</v>
      </c>
    </row>
    <row r="5" spans="1:11" x14ac:dyDescent="0.25">
      <c r="G5" s="1">
        <v>100</v>
      </c>
      <c r="H5" s="1">
        <v>5</v>
      </c>
      <c r="I5" s="1">
        <f>12*5</f>
        <v>60</v>
      </c>
      <c r="J5" s="1">
        <f>G5/I5</f>
        <v>1.6666666666666667</v>
      </c>
    </row>
    <row r="6" spans="1:11" x14ac:dyDescent="0.25">
      <c r="A6" s="2" t="s">
        <v>15</v>
      </c>
      <c r="G6" s="1"/>
      <c r="H6" s="1"/>
      <c r="I6" s="1"/>
      <c r="J6" s="1">
        <f>J5*12</f>
        <v>20</v>
      </c>
    </row>
    <row r="8" spans="1:11" x14ac:dyDescent="0.25">
      <c r="J8" s="2"/>
      <c r="K8" s="2"/>
    </row>
    <row r="9" spans="1:11" x14ac:dyDescent="0.25">
      <c r="B9" s="26" t="s">
        <v>13</v>
      </c>
      <c r="C9" s="26" t="s">
        <v>11</v>
      </c>
      <c r="D9" s="26" t="s">
        <v>1</v>
      </c>
      <c r="E9" s="26" t="s">
        <v>14</v>
      </c>
      <c r="G9" s="19" t="s">
        <v>25</v>
      </c>
      <c r="H9">
        <v>5000</v>
      </c>
    </row>
    <row r="10" spans="1:11" x14ac:dyDescent="0.25">
      <c r="B10" s="5" t="s">
        <v>6</v>
      </c>
      <c r="C10" s="4" t="s">
        <v>8</v>
      </c>
      <c r="D10" s="9"/>
      <c r="E10" s="10">
        <v>2.5</v>
      </c>
      <c r="I10" s="22" t="s">
        <v>26</v>
      </c>
    </row>
    <row r="11" spans="1:11" x14ac:dyDescent="0.25">
      <c r="B11" s="5" t="s">
        <v>21</v>
      </c>
      <c r="C11" s="4" t="s">
        <v>7</v>
      </c>
      <c r="D11" s="9"/>
      <c r="E11" s="10">
        <f>15000000/24000</f>
        <v>625</v>
      </c>
    </row>
    <row r="12" spans="1:11" x14ac:dyDescent="0.25">
      <c r="B12" s="5" t="s">
        <v>20</v>
      </c>
      <c r="C12" s="4" t="s">
        <v>31</v>
      </c>
      <c r="D12" s="9">
        <f>24*5*1.5</f>
        <v>180</v>
      </c>
      <c r="E12" s="10">
        <f>D12*4</f>
        <v>720</v>
      </c>
    </row>
    <row r="13" spans="1:11" ht="18.75" x14ac:dyDescent="0.25">
      <c r="D13" s="11" t="s">
        <v>2</v>
      </c>
      <c r="E13" s="12">
        <f>E11+E12+E10</f>
        <v>1347.5</v>
      </c>
    </row>
    <row r="14" spans="1:11" x14ac:dyDescent="0.25">
      <c r="B14" s="25" t="s">
        <v>35</v>
      </c>
    </row>
    <row r="15" spans="1:11" x14ac:dyDescent="0.25">
      <c r="B15" s="7"/>
      <c r="C15" s="8" t="s">
        <v>12</v>
      </c>
      <c r="D15" s="8" t="s">
        <v>14</v>
      </c>
      <c r="E15" s="3"/>
    </row>
    <row r="16" spans="1:11" x14ac:dyDescent="0.25">
      <c r="B16" s="9" t="s">
        <v>22</v>
      </c>
      <c r="C16" s="9">
        <v>38.07</v>
      </c>
      <c r="D16" s="9">
        <f>4*C16</f>
        <v>152.28</v>
      </c>
    </row>
    <row r="17" spans="1:9" x14ac:dyDescent="0.25">
      <c r="B17" s="9" t="s">
        <v>23</v>
      </c>
      <c r="C17" s="9">
        <v>456.8</v>
      </c>
      <c r="D17" s="9">
        <f>4*C17</f>
        <v>1827.2</v>
      </c>
    </row>
    <row r="19" spans="1:9" x14ac:dyDescent="0.25">
      <c r="B19" s="8" t="s">
        <v>9</v>
      </c>
      <c r="C19" s="8" t="s">
        <v>3</v>
      </c>
      <c r="D19" s="8" t="s">
        <v>4</v>
      </c>
      <c r="E19" s="8" t="s">
        <v>0</v>
      </c>
    </row>
    <row r="20" spans="1:9" x14ac:dyDescent="0.25">
      <c r="B20" s="9">
        <f>E13</f>
        <v>1347.5</v>
      </c>
      <c r="C20" s="9">
        <f>D16</f>
        <v>152.28</v>
      </c>
      <c r="D20" s="9">
        <f>D17</f>
        <v>1827.2</v>
      </c>
      <c r="E20" s="9">
        <f>B20/D20</f>
        <v>0.73746716287215408</v>
      </c>
    </row>
    <row r="21" spans="1:9" x14ac:dyDescent="0.25">
      <c r="B21" s="13"/>
      <c r="C21" s="13"/>
      <c r="D21" s="13"/>
      <c r="E21" s="6"/>
    </row>
    <row r="22" spans="1:9" x14ac:dyDescent="0.25">
      <c r="E22" s="9">
        <f>E20*12</f>
        <v>8.849605954465849</v>
      </c>
    </row>
    <row r="24" spans="1:9" x14ac:dyDescent="0.25">
      <c r="A24" s="2" t="s">
        <v>16</v>
      </c>
    </row>
    <row r="26" spans="1:9" x14ac:dyDescent="0.25">
      <c r="B26" s="4"/>
      <c r="C26" s="5" t="s">
        <v>11</v>
      </c>
      <c r="D26" s="5" t="s">
        <v>1</v>
      </c>
      <c r="E26" s="5" t="s">
        <v>14</v>
      </c>
      <c r="I26">
        <f>0.55*8.5</f>
        <v>4.6750000000000007</v>
      </c>
    </row>
    <row r="27" spans="1:9" x14ac:dyDescent="0.25">
      <c r="B27" s="15" t="s">
        <v>21</v>
      </c>
      <c r="C27" s="9" t="s">
        <v>24</v>
      </c>
      <c r="D27" s="9"/>
      <c r="E27" s="16"/>
    </row>
    <row r="28" spans="1:9" x14ac:dyDescent="0.25">
      <c r="B28" s="15" t="s">
        <v>32</v>
      </c>
      <c r="C28" s="9" t="s">
        <v>29</v>
      </c>
      <c r="D28" s="9">
        <f>8*24*5</f>
        <v>960</v>
      </c>
      <c r="E28" s="16">
        <f>D28*4</f>
        <v>3840</v>
      </c>
      <c r="G28">
        <f>7.5*24000*8.5</f>
        <v>1530000</v>
      </c>
    </row>
    <row r="29" spans="1:9" x14ac:dyDescent="0.25">
      <c r="B29" s="15" t="s">
        <v>33</v>
      </c>
      <c r="C29" s="9" t="s">
        <v>29</v>
      </c>
      <c r="D29" s="9">
        <f>8*24*5</f>
        <v>960</v>
      </c>
      <c r="E29" s="16">
        <f>D29*4</f>
        <v>3840</v>
      </c>
      <c r="F29" s="21" t="s">
        <v>28</v>
      </c>
    </row>
    <row r="30" spans="1:9" ht="31.5" x14ac:dyDescent="0.5">
      <c r="B30" s="15" t="s">
        <v>34</v>
      </c>
      <c r="C30" s="9" t="s">
        <v>30</v>
      </c>
      <c r="D30" s="9">
        <f>2*24*2</f>
        <v>96</v>
      </c>
      <c r="E30" s="16">
        <f>D30*4</f>
        <v>384</v>
      </c>
      <c r="F30" s="20">
        <v>1.5</v>
      </c>
      <c r="G30">
        <f>1530000/8.5/24000</f>
        <v>7.5</v>
      </c>
    </row>
    <row r="31" spans="1:9" ht="18.75" x14ac:dyDescent="0.25">
      <c r="B31" s="17"/>
      <c r="C31" s="17"/>
      <c r="D31" s="11" t="s">
        <v>2</v>
      </c>
      <c r="E31" s="18">
        <f>SUM(E27:E30)</f>
        <v>8064</v>
      </c>
    </row>
    <row r="34" spans="2:7" x14ac:dyDescent="0.25">
      <c r="B34" s="4"/>
      <c r="C34" s="8" t="s">
        <v>17</v>
      </c>
      <c r="D34" s="8" t="s">
        <v>18</v>
      </c>
      <c r="E34" s="7" t="s">
        <v>19</v>
      </c>
      <c r="F34">
        <f>+F35*24*4*12</f>
        <v>2937.6000000000004</v>
      </c>
    </row>
    <row r="35" spans="2:7" ht="18.75" x14ac:dyDescent="0.3">
      <c r="B35" s="14" t="s">
        <v>10</v>
      </c>
      <c r="C35" s="9">
        <v>3.83</v>
      </c>
      <c r="D35" s="9">
        <v>2.98</v>
      </c>
      <c r="E35" s="4">
        <f>C35-D35</f>
        <v>0.85000000000000009</v>
      </c>
      <c r="F35" s="23">
        <f>E35*3</f>
        <v>2.5500000000000003</v>
      </c>
    </row>
    <row r="36" spans="2:7" x14ac:dyDescent="0.25">
      <c r="B36" s="13"/>
      <c r="C36" s="13"/>
      <c r="D36" s="13"/>
    </row>
    <row r="37" spans="2:7" x14ac:dyDescent="0.25">
      <c r="B37" s="8" t="s">
        <v>9</v>
      </c>
      <c r="C37" s="8" t="s">
        <v>3</v>
      </c>
      <c r="D37" s="8" t="s">
        <v>4</v>
      </c>
      <c r="E37" s="8" t="s">
        <v>0</v>
      </c>
    </row>
    <row r="38" spans="2:7" ht="18.75" x14ac:dyDescent="0.25">
      <c r="B38" s="9">
        <f>E31</f>
        <v>8064</v>
      </c>
      <c r="C38" s="9">
        <f>2.55*24*4</f>
        <v>244.79999999999998</v>
      </c>
      <c r="D38" s="9">
        <f>C38*12</f>
        <v>2937.6</v>
      </c>
      <c r="E38" s="24">
        <f>B38/D38</f>
        <v>2.7450980392156863</v>
      </c>
      <c r="G38">
        <v>18000000</v>
      </c>
    </row>
    <row r="39" spans="2:7" x14ac:dyDescent="0.25">
      <c r="B39" s="13"/>
      <c r="C39" s="13"/>
      <c r="D39" s="13"/>
      <c r="E39" s="6"/>
      <c r="G39">
        <f>+(G38/24/8.5)/24000</f>
        <v>3.6764705882352944</v>
      </c>
    </row>
    <row r="40" spans="2:7" x14ac:dyDescent="0.25">
      <c r="E40" s="9"/>
    </row>
    <row r="43" spans="2:7" x14ac:dyDescent="0.25">
      <c r="B43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NHU_Minh</dc:creator>
  <cp:lastModifiedBy>NGUYEN NHU_Minh</cp:lastModifiedBy>
  <dcterms:created xsi:type="dcterms:W3CDTF">2024-03-11T07:00:57Z</dcterms:created>
  <dcterms:modified xsi:type="dcterms:W3CDTF">2024-03-12T03:15:56Z</dcterms:modified>
</cp:coreProperties>
</file>