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drawings/drawing6.xml" ContentType="application/vnd.openxmlformats-officedocument.drawingml.chartshap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drawings/drawing8.xml" ContentType="application/vnd.openxmlformats-officedocument.drawingml.chartshapes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90.xml" ContentType="application/vnd.ms-office.chartcolorstyle+xml"/>
  <Override PartName="/xl/charts/style9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report\ReportPSNV\"/>
    </mc:Choice>
  </mc:AlternateContent>
  <bookViews>
    <workbookView xWindow="0" yWindow="0" windowWidth="28800" windowHeight="12225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chart.v1.0" hidden="1">P3_1!$S$173:$S$175</definedName>
    <definedName name="_xlchart.v1.1" hidden="1">P3_1!$T$172</definedName>
    <definedName name="_xlchart.v1.2" hidden="1">P3_1!$T$173:$T$175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9" i="14" l="1"/>
  <c r="K135" i="14"/>
  <c r="K134" i="14"/>
  <c r="O137" i="14"/>
  <c r="P136" i="14"/>
  <c r="R213" i="14"/>
  <c r="K141" i="14" l="1"/>
  <c r="P212" i="14" l="1"/>
  <c r="P211" i="14"/>
  <c r="P200" i="14"/>
  <c r="O211" i="14"/>
  <c r="P205" i="14" l="1"/>
  <c r="P206" i="14"/>
  <c r="U205" i="14"/>
  <c r="U202" i="14"/>
  <c r="R78" i="14" l="1"/>
  <c r="S78" i="14"/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Y9" i="15"/>
  <c r="AA9" i="15" s="1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M12" i="13"/>
  <c r="P12" i="13" s="1"/>
  <c r="E11" i="13"/>
  <c r="D11" i="13"/>
  <c r="C11" i="13"/>
  <c r="P10" i="13"/>
  <c r="M10" i="13"/>
  <c r="M9" i="13"/>
  <c r="P9" i="13" s="1"/>
  <c r="M8" i="13"/>
  <c r="P8" i="13" s="1"/>
  <c r="M7" i="13"/>
  <c r="P7" i="13" s="1"/>
  <c r="M6" i="13"/>
  <c r="P6" i="13" s="1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<sst xmlns="http://schemas.openxmlformats.org/spreadsheetml/2006/main" count="794" uniqueCount="267">
  <si>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</si>
  <si>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</si>
  <si>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</si>
  <si>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</si>
  <si>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</si>
  <si>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</si>
  <si>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</si>
  <si>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</si>
  <si>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</si>
  <si>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</si>
  <si>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</si>
  <si>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</si>
  <si>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</si>
  <si>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</si>
  <si>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</si>
  <si>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</si>
  <si>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</si>
  <si>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</si>
  <si>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</si>
  <si>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</si>
  <si>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</si>
  <si>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</si>
  <si>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</si>
  <si>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</si>
  <si>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</si>
  <si>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</si>
  <si>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</si>
  <si>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</si>
  <si>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</si>
  <si>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</si>
  <si>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</si>
  <si>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</si>
  <si>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</si>
  <si>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</si>
  <si>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</si>
  <si>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</si>
  <si>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</si>
  <si>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</si>
  <si>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</si>
  <si>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</si>
  <si>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</si>
  <si>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</si>
  <si>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</si>
  <si>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</si>
  <si>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</si>
  <si>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</si>
  <si>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</si>
  <si>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</si>
  <si>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</si>
  <si>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</si>
  <si>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</si>
  <si>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</si>
  <si>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</si>
  <si>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</si>
  <si>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</si>
  <si>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</si>
  <si>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</si>
  <si>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</si>
  <si>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</si>
  <si>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</si>
  <si>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</si>
  <si>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</si>
  <si>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</si>
  <si>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</si>
  <si>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</si>
  <si>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</si>
  <si>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</si>
  <si>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</si>
  <si>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</si>
  <si>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</si>
  <si>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</si>
  <si>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</si>
  <si>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</si>
  <si>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</si>
  <si>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</si>
  <si>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</si>
  <si>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</si>
  <si>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</si>
  <si>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</si>
  <si>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</si>
  <si>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</si>
  <si>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</si>
  <si>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</si>
  <si>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</si>
  <si>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</si>
  <si>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</si>
  <si>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</si>
  <si>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</si>
  <si>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</si>
  <si>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</si>
  <si>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</si>
  <si>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</si>
  <si>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</si>
  <si>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</si>
  <si>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</si>
  <si>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</si>
  <si>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</si>
  <si>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</si>
  <si>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</si>
  <si>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</si>
  <si>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</si>
  <si>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</si>
  <si>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</si>
  <si>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</si>
  <si>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</si>
  <si>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</si>
  <si>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</si>
  <si>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</si>
  <si>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</si>
  <si>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</si>
  <si>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</si>
  <si>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</si>
  <si>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</si>
  <si>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</si>
  <si>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</si>
  <si>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</si>
  <si>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</si>
  <si>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</si>
  <si>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</si>
  <si>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</si>
  <si>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</si>
  <si>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</si>
  <si>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</si>
  <si>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</si>
  <si>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</si>
  <si>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</si>
  <si>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</si>
  <si>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</si>
  <si>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</si>
  <si>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</si>
  <si>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</si>
  <si>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</si>
  <si>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</si>
  <si>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</si>
  <si>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</si>
  <si>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</si>
  <si>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</si>
  <si>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</si>
  <si>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</si>
  <si>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</si>
  <si>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</si>
  <si>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</si>
  <si>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</si>
  <si>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</si>
  <si>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</si>
  <si>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</si>
  <si>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</si>
  <si>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</si>
  <si>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</si>
  <si>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</si>
  <si>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</si>
  <si>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</si>
  <si>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</si>
  <si>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</si>
  <si>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</si>
  <si>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</si>
  <si>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</si>
  <si>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</si>
  <si>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</si>
  <si>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</si>
  <si>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</si>
  <si>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</si>
  <si>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</si>
  <si>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</si>
  <si>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</si>
  <si>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</si>
  <si>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</si>
  <si>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</si>
  <si>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</si>
  <si>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</si>
  <si>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</si>
  <si>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</si>
  <si>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</si>
  <si>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</si>
  <si>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</si>
  <si>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</si>
  <si>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</si>
  <si>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</si>
  <si>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</si>
  <si>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</si>
  <si>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</si>
  <si>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</si>
  <si>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</si>
  <si>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</si>
  <si>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</si>
  <si>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</si>
  <si>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</si>
  <si>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</si>
  <si>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</si>
  <si>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</si>
  <si>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</si>
  <si>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</si>
  <si>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</si>
  <si>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</si>
  <si>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</si>
  <si>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</si>
  <si>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</si>
  <si>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</si>
  <si>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</si>
  <si>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</si>
  <si>
    <t>Selected</t>
  </si>
  <si>
    <t>Completed</t>
  </si>
  <si>
    <t>Function</t>
  </si>
  <si>
    <t>Old</t>
  </si>
  <si>
    <t>New</t>
  </si>
  <si>
    <t>GR</t>
  </si>
  <si>
    <t>Storing</t>
  </si>
  <si>
    <t>Kitting</t>
  </si>
  <si>
    <t>kitting outside</t>
  </si>
  <si>
    <t>Free temp</t>
  </si>
  <si>
    <t>Total screen</t>
  </si>
  <si>
    <t>other</t>
  </si>
  <si>
    <t>menu</t>
  </si>
  <si>
    <t>OLD</t>
  </si>
  <si>
    <t>NEW</t>
  </si>
  <si>
    <t>Goods receive</t>
  </si>
  <si>
    <t>Kitting ouside</t>
  </si>
  <si>
    <t>Free temp loacation</t>
  </si>
  <si>
    <t>Kitting FA</t>
  </si>
  <si>
    <t xml:space="preserve">Total </t>
  </si>
  <si>
    <t>Before</t>
  </si>
  <si>
    <t>After</t>
  </si>
  <si>
    <t>Develop Time</t>
  </si>
  <si>
    <t>Support time</t>
  </si>
  <si>
    <t>Develop time</t>
  </si>
  <si>
    <t>Functions</t>
  </si>
  <si>
    <t>paper</t>
  </si>
  <si>
    <t>Time inventory</t>
  </si>
  <si>
    <t>Column2</t>
  </si>
  <si>
    <t>Column3</t>
  </si>
  <si>
    <t>Column4</t>
  </si>
  <si>
    <t>Column5</t>
  </si>
  <si>
    <t>Column6</t>
  </si>
  <si>
    <t>Normal support</t>
  </si>
  <si>
    <t>Development</t>
  </si>
  <si>
    <t>Hours dev/ 1 Day</t>
  </si>
  <si>
    <t>Urgent Project</t>
  </si>
  <si>
    <t>Main Project</t>
  </si>
  <si>
    <t>Total Request</t>
  </si>
  <si>
    <t>Other request</t>
  </si>
  <si>
    <t>van phong pham</t>
  </si>
  <si>
    <t>thiet bi muon tra</t>
  </si>
  <si>
    <t>thiet bi PC</t>
  </si>
  <si>
    <t>thiet bi kiem ke</t>
  </si>
  <si>
    <t>zebra</t>
  </si>
  <si>
    <t xml:space="preserve">tong </t>
  </si>
  <si>
    <t>292 thiet bi PDA</t>
  </si>
  <si>
    <t>time inventory</t>
  </si>
  <si>
    <t>cong thuc PC</t>
  </si>
  <si>
    <t>VPP</t>
  </si>
  <si>
    <t>Quantity</t>
  </si>
  <si>
    <t>Stationery Item</t>
  </si>
  <si>
    <t xml:space="preserve"> Infra Equipment</t>
  </si>
  <si>
    <t>time inventory /hours</t>
  </si>
  <si>
    <t>thiet bi muon tra + thiet bi pc</t>
  </si>
  <si>
    <t>thiet bi kiem ke + van phong pham</t>
  </si>
  <si>
    <t>tong time kiem ke</t>
  </si>
  <si>
    <t>1minute/60*20*totoal inventory</t>
  </si>
  <si>
    <t>save time dev</t>
  </si>
  <si>
    <t>after</t>
  </si>
  <si>
    <t>before</t>
  </si>
  <si>
    <t>Good Receive</t>
  </si>
  <si>
    <t>Kitting outside</t>
  </si>
  <si>
    <t>Free temp Location</t>
  </si>
  <si>
    <t>Request</t>
  </si>
  <si>
    <t>stationery</t>
  </si>
  <si>
    <t>infra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</si>
</sst>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/yyyy"/>
  </numFmts>
  <fonts count="4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"/>
      <family val="2"/>
    </font>
    <font>
      <sz val="18"/>
      <name val="Arial"/>
      <family val="2"/>
    </font>
    <font>
      <b/>
      <sz val="12"/>
      <color rgb="FFFFFFFF"/>
      <name val="Arial"/>
      <family val="2"/>
    </font>
    <font>
      <sz val="12"/>
      <color rgb="FF0000FF"/>
      <name val="Arial"/>
      <family val="2"/>
    </font>
    <font>
      <b/>
      <sz val="12"/>
      <color rgb="FF000000"/>
      <name val="Arial"/>
      <family val="2"/>
    </font>
    <font>
      <sz val="12"/>
      <color rgb="FF0000FF"/>
      <name val="Arial"/>
      <family val="2"/>
    </font>
    <font>
      <sz val="18"/>
      <name val="Arial"/>
      <family val="2"/>
    </font>
    <font>
      <sz val="16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22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6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  <xf numFmtId="0" fontId="38" fillId="0" borderId="14" xfId="0" applyFont="1" applyBorder="1" applyAlignment="1">
      <alignment horizontal="center"/>
    </xf>
    <xf numFmtId="0" fontId="38" fillId="0" borderId="14" xfId="0" applyFont="1" applyBorder="1" applyAlignment="1">
      <alignment horizontal="left"/>
    </xf>
    <xf numFmtId="0" fontId="38" fillId="0" borderId="14" xfId="0" applyFont="1" applyBorder="1"/>
    <xf numFmtId="0" fontId="38" fillId="0" borderId="14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9" fillId="7" borderId="46" xfId="0" applyFont="1" applyFill="1" applyBorder="1" applyAlignment="1">
      <alignment vertical="top" wrapText="1"/>
    </xf>
    <xf numFmtId="0" fontId="40" fillId="7" borderId="46" xfId="0" applyFont="1" applyFill="1" applyBorder="1" applyAlignment="1">
      <alignment horizontal="left" vertical="center" wrapText="1" readingOrder="1"/>
    </xf>
    <xf numFmtId="0" fontId="41" fillId="8" borderId="47" xfId="0" applyFont="1" applyFill="1" applyBorder="1" applyAlignment="1">
      <alignment horizontal="center" vertical="center" wrapText="1" readingOrder="1"/>
    </xf>
    <xf numFmtId="0" fontId="43" fillId="8" borderId="48" xfId="0" applyFont="1" applyFill="1" applyBorder="1" applyAlignment="1">
      <alignment horizontal="center" vertical="center" wrapText="1" readingOrder="1"/>
    </xf>
    <xf numFmtId="0" fontId="44" fillId="0" borderId="0" xfId="0" applyFont="1" applyAlignment="1">
      <alignment horizontal="left" vertical="center" readingOrder="1"/>
    </xf>
    <xf numFmtId="0" fontId="0" fillId="0" borderId="0" xfId="0" quotePrefix="1"/>
    <xf numFmtId="0" fontId="4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center"/>
    </xf>
    <xf numFmtId="0" fontId="42" fillId="8" borderId="47" xfId="0" applyFont="1" applyFill="1" applyBorder="1" applyAlignment="1">
      <alignment horizontal="left" vertical="center" wrapText="1" readingOrder="1"/>
    </xf>
    <xf numFmtId="0" fontId="42" fillId="8" borderId="48" xfId="0" applyFont="1" applyFill="1" applyBorder="1" applyAlignment="1">
      <alignment horizontal="left" vertical="center" wrapText="1" readingOrder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3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1357D1"/>
      <color rgb="FF5F86CD"/>
      <color rgb="FF76F1FE"/>
      <color rgb="FF0000FF"/>
      <color rgb="FF3864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P3_1!$A$84</c:f>
              <c:strCache>
                <c:ptCount val="1"/>
                <c:pt idx="0">
                  <c:v>Request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P3_1!$B$84:$F$84</c:f>
              <c:numCache>
                <c:formatCode>General</c:formatCode>
                <c:ptCount val="5"/>
                <c:pt idx="0">
                  <c:v>81</c:v>
                </c:pt>
                <c:pt idx="1">
                  <c:v>68</c:v>
                </c:pt>
                <c:pt idx="2">
                  <c:v>84</c:v>
                </c:pt>
                <c:pt idx="3">
                  <c:v>69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C88-A9E7-55434421303D}"/>
            </c:ext>
          </c:extLst>
        </c:ser>
        <c:ser>
          <c:idx val="1"/>
          <c:order val="1"/>
          <c:tx>
            <c:strRef>
              <c:f>P3_1!$A$85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P3_1!$B$85:$F$85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C88-A9E7-55434421303D}"/>
            </c:ext>
          </c:extLst>
        </c:ser>
        <c:ser>
          <c:idx val="2"/>
          <c:order val="2"/>
          <c:tx>
            <c:strRef>
              <c:f>P3_1!$A$86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P3_1!$B$86:$F$86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4C88-A9E7-554344213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428975"/>
        <c:axId val="323422319"/>
      </c:barChart>
      <c:catAx>
        <c:axId val="3234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319"/>
        <c:crosses val="autoZero"/>
        <c:auto val="1"/>
        <c:lblAlgn val="ctr"/>
        <c:lblOffset val="100"/>
        <c:noMultiLvlLbl val="0"/>
      </c:catAx>
      <c:valAx>
        <c:axId val="323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4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5048118985128"/>
          <c:y val="0.14597222222222223"/>
          <c:w val="0.84734951881014875"/>
          <c:h val="0.460308034412365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P3_1!$N$112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P3_1!$O$112:$T$112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6-4EC2-A8F1-34B7CF14CAA7}"/>
            </c:ext>
          </c:extLst>
        </c:ser>
        <c:ser>
          <c:idx val="1"/>
          <c:order val="1"/>
          <c:tx>
            <c:strRef>
              <c:f>P3_1!$N$113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878011410434395E-2"/>
                  <c:y val="-7.6252759284148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146-4EC2-A8F1-34B7CF14CAA7}"/>
                </c:ext>
              </c:extLst>
            </c:dLbl>
            <c:dLbl>
              <c:idx val="1"/>
              <c:layout>
                <c:manualLayout>
                  <c:x val="1.5229215974608152E-2"/>
                  <c:y val="1.1437913892622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146-4EC2-A8F1-34B7CF14CAA7}"/>
                </c:ext>
              </c:extLst>
            </c:dLbl>
            <c:dLbl>
              <c:idx val="2"/>
              <c:layout>
                <c:manualLayout>
                  <c:x val="1.0878011410434315E-2"/>
                  <c:y val="-3.8126379642074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146-4EC2-A8F1-34B7CF14CAA7}"/>
                </c:ext>
              </c:extLst>
            </c:dLbl>
            <c:dLbl>
              <c:idx val="3"/>
              <c:layout>
                <c:manualLayout>
                  <c:x val="1.3053613692521194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146-4EC2-A8F1-34B7CF14CAA7}"/>
                </c:ext>
              </c:extLst>
            </c:dLbl>
            <c:dLbl>
              <c:idx val="4"/>
              <c:layout>
                <c:manualLayout>
                  <c:x val="2.1756022820868789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146-4EC2-A8F1-34B7CF14CAA7}"/>
                </c:ext>
              </c:extLst>
            </c:dLbl>
            <c:dLbl>
              <c:idx val="5"/>
              <c:layout>
                <c:manualLayout>
                  <c:x val="1.3053613692521273E-2"/>
                  <c:y val="-3.8126379642075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146-4EC2-A8F1-34B7CF14C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P3_1!$O$113:$T$113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6-4EC2-A8F1-34B7CF14C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9197056"/>
        <c:axId val="499197384"/>
        <c:axId val="0"/>
      </c:bar3DChart>
      <c:catAx>
        <c:axId val="4991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384"/>
        <c:crosses val="autoZero"/>
        <c:auto val="1"/>
        <c:lblAlgn val="ctr"/>
        <c:lblOffset val="100"/>
        <c:noMultiLvlLbl val="0"/>
      </c:catAx>
      <c:valAx>
        <c:axId val="4991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11168798099249162"/>
              <c:y val="6.05053541260728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7106072088836"/>
          <c:y val="8.4306731827751627E-2"/>
          <c:w val="0.21856169048751306"/>
          <c:h val="8.461651613833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Improvement Activity Result</a:t>
            </a:r>
            <a:endParaRPr lang="en-US"/>
          </a:p>
        </c:rich>
      </c:tx>
      <c:layout>
        <c:manualLayout>
          <c:xMode val="edge"/>
          <c:yMode val="edge"/>
          <c:x val="8.415650193370372E-2"/>
          <c:y val="3.2650344922063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32968244939124"/>
          <c:y val="0.23059863780559262"/>
          <c:w val="0.30988494931918481"/>
          <c:h val="0.4633794516031494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P3_1!$N$61</c:f>
              <c:strCache>
                <c:ptCount val="1"/>
                <c:pt idx="0">
                  <c:v>Develop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P3_1!$N$62:$N$64</c:f>
              <c:numCache>
                <c:formatCode>0%</c:formatCode>
                <c:ptCount val="3"/>
                <c:pt idx="0">
                  <c:v>0.55000000000000004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5-4AEF-A3E3-679A2316D106}"/>
            </c:ext>
          </c:extLst>
        </c:ser>
        <c:ser>
          <c:idx val="1"/>
          <c:order val="1"/>
          <c:tx>
            <c:strRef>
              <c:f>P3_1!$O$61</c:f>
              <c:strCache>
                <c:ptCount val="1"/>
                <c:pt idx="0">
                  <c:v>Support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P3_1!$O$62:$O$64</c:f>
              <c:numCache>
                <c:formatCode>0%</c:formatCode>
                <c:ptCount val="3"/>
                <c:pt idx="0">
                  <c:v>0.45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5-4AEF-A3E3-679A2316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06048"/>
        <c:axId val="2144076720"/>
      </c:barChart>
      <c:catAx>
        <c:axId val="1091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6720"/>
        <c:crosses val="autoZero"/>
        <c:auto val="1"/>
        <c:lblAlgn val="ctr"/>
        <c:lblOffset val="100"/>
        <c:noMultiLvlLbl val="0"/>
      </c:catAx>
      <c:valAx>
        <c:axId val="2144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38137656145797"/>
          <c:y val="0.31632383826723376"/>
          <c:w val="0.19254939713485733"/>
          <c:h val="0.22213095727617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Activity Comparation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578132877923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P3_1!$R$61</c:f>
              <c:strCache>
                <c:ptCount val="1"/>
                <c:pt idx="0">
                  <c:v>Develop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P3_1!$R$62:$R$73</c:f>
              <c:numCache>
                <c:formatCode>0%</c:formatCode>
                <c:ptCount val="12"/>
                <c:pt idx="0">
                  <c:v>0.55000000000000004</c:v>
                </c:pt>
                <c:pt idx="1">
                  <c:v>0.6</c:v>
                </c:pt>
                <c:pt idx="2">
                  <c:v>0.53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0.55000000000000004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F-44EF-9E3E-F95346924ED9}"/>
            </c:ext>
          </c:extLst>
        </c:ser>
        <c:ser>
          <c:idx val="1"/>
          <c:order val="1"/>
          <c:tx>
            <c:strRef>
              <c:f>P3_1!$S$61</c:f>
              <c:strCache>
                <c:ptCount val="1"/>
                <c:pt idx="0">
                  <c:v>Support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P3_1!$S$62:$S$73</c:f>
              <c:numCache>
                <c:formatCode>0%</c:formatCode>
                <c:ptCount val="12"/>
                <c:pt idx="0">
                  <c:v>0.45</c:v>
                </c:pt>
                <c:pt idx="1">
                  <c:v>0.4</c:v>
                </c:pt>
                <c:pt idx="2">
                  <c:v>0.47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0.45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F-44EF-9E3E-F9534692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53648"/>
        <c:axId val="1786150448"/>
      </c:lineChart>
      <c:catAx>
        <c:axId val="3111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50448"/>
        <c:crosses val="autoZero"/>
        <c:auto val="1"/>
        <c:lblAlgn val="ctr"/>
        <c:lblOffset val="100"/>
        <c:noMultiLvlLbl val="0"/>
      </c:catAx>
      <c:valAx>
        <c:axId val="178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Activities </a:t>
            </a:r>
            <a:r>
              <a:rPr lang="en-US" sz="14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Result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912510936133"/>
          <c:y val="0.26114986328953355"/>
          <c:w val="0.38322594050743658"/>
          <c:h val="0.53141246856174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P3_1!$N$140</c:f>
              <c:strCache>
                <c:ptCount val="1"/>
                <c:pt idx="0">
                  <c:v>Time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P3_1!$O$140:$P$140</c:f>
              <c:numCache>
                <c:formatCode>General</c:formatCode>
                <c:ptCount val="2"/>
                <c:pt idx="0">
                  <c:v>57.1</c:v>
                </c:pt>
                <c:pt idx="1">
                  <c:v>19.03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C-4598-A297-4C67718EDC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8084928"/>
        <c:axId val="480371248"/>
      </c:barChart>
      <c:lineChart>
        <c:grouping val="standard"/>
        <c:varyColors val="0"/>
        <c:ser>
          <c:idx val="1"/>
          <c:order val="1"/>
          <c:tx>
            <c:strRef>
              <c:f>P3_1!$N$141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0596062547375114E-2"/>
                  <c:y val="-3.838493300400542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FC9-4651-A62A-3E7493426DF2}"/>
                </c:ext>
              </c:extLst>
            </c:dLbl>
            <c:dLbl>
              <c:idx val="1"/>
              <c:layout>
                <c:manualLayout>
                  <c:x val="2.50331420842160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FC9-4651-A62A-3E7493426D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P3_1!$O$141:$P$141</c:f>
              <c:numCache>
                <c:formatCode>General</c:formatCode>
                <c:ptCount val="2"/>
                <c:pt idx="0">
                  <c:v>50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C-4598-A297-4C67718EDC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8085328"/>
        <c:axId val="423169360"/>
      </c:lineChart>
      <c:catAx>
        <c:axId val="3180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0371248"/>
        <c:crosses val="autoZero"/>
        <c:auto val="1"/>
        <c:lblAlgn val="ctr"/>
        <c:lblOffset val="100"/>
        <c:noMultiLvlLbl val="0"/>
      </c:catAx>
      <c:valAx>
        <c:axId val="480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Sheet</a:t>
                </a:r>
              </a:p>
            </c:rich>
          </c:tx>
          <c:layout>
            <c:manualLayout>
              <c:xMode val="edge"/>
              <c:yMode val="edge"/>
              <c:x val="0.60833333333333328"/>
              <c:y val="0.15282051546484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4928"/>
        <c:crosses val="autoZero"/>
        <c:crossBetween val="between"/>
      </c:valAx>
      <c:valAx>
        <c:axId val="423169360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10197222222222224"/>
              <c:y val="0.15143697460575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5328"/>
        <c:crosses val="max"/>
        <c:crossBetween val="between"/>
      </c:valAx>
      <c:catAx>
        <c:axId val="318085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16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18285214348207"/>
          <c:y val="0.87523252381314565"/>
          <c:w val="0.6189674103237095"/>
          <c:h val="8.7931063376677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E8-475E-8071-476F410C5B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E8-475E-8071-476F410C5B5F}"/>
              </c:ext>
            </c:extLst>
          </c:dPt>
          <c:cat>
            <c:strRef>
              <c:f>P3_1!$I$165:$I$166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P3_1!$J$165:$J$166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C-4E0F-BA3B-735EE802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8613298337706"/>
          <c:y val="5.0925925925925923E-2"/>
          <c:w val="0.78713342082239723"/>
          <c:h val="0.680214712744240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P3_1!$S$162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2"/>
                <c:pt idx="0">
                  <c:v>Develop time</c:v>
                </c:pt>
                <c:pt idx="1">
                  <c:v>Support time</c:v>
                </c:pt>
              </c:strCache>
            </c:strRef>
          </c:cat>
          <c:val>
            <c:numRef>
              <c:f>P3_1!$T$162:$V$162</c:f>
              <c:numCache>
                <c:formatCode>General</c:formatCode>
                <c:ptCount val="3"/>
                <c:pt idx="0">
                  <c:v>65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9-4E13-9198-0690DFE874F6}"/>
            </c:ext>
          </c:extLst>
        </c:ser>
        <c:ser>
          <c:idx val="1"/>
          <c:order val="1"/>
          <c:tx>
            <c:strRef>
              <c:f>P3_1!$S$163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2"/>
                <c:pt idx="0">
                  <c:v>Develop time</c:v>
                </c:pt>
                <c:pt idx="1">
                  <c:v>Support time</c:v>
                </c:pt>
              </c:strCache>
            </c:strRef>
          </c:cat>
          <c:val>
            <c:numRef>
              <c:f>P3_1!$T$163:$V$163</c:f>
              <c:numCache>
                <c:formatCode>General</c:formatCode>
                <c:ptCount val="3"/>
                <c:pt idx="0">
                  <c:v>55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9-4E13-9198-0690DFE874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6970984"/>
        <c:axId val="446971312"/>
      </c:barChart>
      <c:catAx>
        <c:axId val="446970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1312"/>
        <c:crosses val="autoZero"/>
        <c:auto val="1"/>
        <c:lblAlgn val="ctr"/>
        <c:lblOffset val="100"/>
        <c:noMultiLvlLbl val="0"/>
      </c:catAx>
      <c:valAx>
        <c:axId val="4469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P3_1!$T$172</c:f>
              <c:strCache>
                <c:ptCount val="1"/>
                <c:pt idx="0">
                  <c:v>Total Request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9-4F81-8481-6C9D3A53FD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9-4F81-8481-6C9D3A53FD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29-4F81-8481-6C9D3A53FD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P3_1!$S$173:$S$175</c:f>
              <c:strCache>
                <c:ptCount val="3"/>
                <c:pt idx="0">
                  <c:v>Main Project</c:v>
                </c:pt>
                <c:pt idx="1">
                  <c:v>Urgent Project</c:v>
                </c:pt>
                <c:pt idx="2">
                  <c:v>Other request</c:v>
                </c:pt>
              </c:strCache>
            </c:strRef>
          </c:cat>
          <c:val>
            <c:numRef>
              <c:f>P3_1!$T$173:$T$175</c:f>
              <c:numCache>
                <c:formatCode>0%</c:formatCode>
                <c:ptCount val="3"/>
                <c:pt idx="0">
                  <c:v>0.3</c:v>
                </c:pt>
                <c:pt idx="1">
                  <c:v>0.1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E-475E-BD77-4A16F0CCC3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56036745406818E-2"/>
          <c:y val="6.9861111111111124E-2"/>
          <c:w val="0.42802116948496194"/>
          <c:h val="0.716836176727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P3_1!$T$218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P3_1!$U$217:$V$217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P3_1!$U$218:$V$218</c:f>
              <c:numCache>
                <c:formatCode>0%</c:formatCode>
                <c:ptCount val="2"/>
                <c:pt idx="0">
                  <c:v>0.45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E-4C62-B344-E5AA64F88DCB}"/>
            </c:ext>
          </c:extLst>
        </c:ser>
        <c:ser>
          <c:idx val="1"/>
          <c:order val="1"/>
          <c:tx>
            <c:strRef>
              <c:f>P3_1!$T$219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P3_1!$U$217:$V$217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P3_1!$U$219:$V$219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E-4C62-B344-E5AA64F88D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0800120"/>
        <c:axId val="440800448"/>
      </c:barChart>
      <c:catAx>
        <c:axId val="44080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0800448"/>
        <c:crosses val="autoZero"/>
        <c:auto val="1"/>
        <c:lblAlgn val="ctr"/>
        <c:lblOffset val="100"/>
        <c:noMultiLvlLbl val="0"/>
      </c:catAx>
      <c:valAx>
        <c:axId val="4408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31483154769587"/>
          <c:y val="0.89409667541557303"/>
          <c:w val="0.2197776343530829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P3_1!$V$112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P3_1!$W$111:$AB$111</c:f>
              <c:strCache>
                <c:ptCount val="6"/>
                <c:pt idx="0">
                  <c:v>Good Receive</c:v>
                </c:pt>
                <c:pt idx="1">
                  <c:v>Storing</c:v>
                </c:pt>
                <c:pt idx="2">
                  <c:v>Kitting FA</c:v>
                </c:pt>
                <c:pt idx="3">
                  <c:v>Kitting outside</c:v>
                </c:pt>
                <c:pt idx="4">
                  <c:v>Free temp Location</c:v>
                </c:pt>
                <c:pt idx="5">
                  <c:v>Common</c:v>
                </c:pt>
              </c:strCache>
            </c:strRef>
          </c:cat>
          <c:val>
            <c:numRef>
              <c:f>P3_1!$W$112:$AB$112</c:f>
              <c:numCache>
                <c:formatCode>General</c:formatCode>
                <c:ptCount val="6"/>
                <c:pt idx="0">
                  <c:v>12</c:v>
                </c:pt>
                <c:pt idx="1">
                  <c:v>3</c:v>
                </c:pt>
                <c:pt idx="2">
                  <c:v>16</c:v>
                </c:pt>
                <c:pt idx="3">
                  <c:v>8</c:v>
                </c:pt>
                <c:pt idx="4">
                  <c:v>7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6-4193-B4D8-189C7C26BEDD}"/>
            </c:ext>
          </c:extLst>
        </c:ser>
        <c:ser>
          <c:idx val="1"/>
          <c:order val="1"/>
          <c:tx>
            <c:strRef>
              <c:f>P3_1!$V$113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1357D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604650908414731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7A6-4193-B4D8-189C7C26BEDD}"/>
                </c:ext>
              </c:extLst>
            </c:dLbl>
            <c:dLbl>
              <c:idx val="1"/>
              <c:layout>
                <c:manualLayout>
                  <c:x val="1.9534881813110486E-2"/>
                  <c:y val="-3.31203978620385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7A6-4193-B4D8-189C7C26BEDD}"/>
                </c:ext>
              </c:extLst>
            </c:dLbl>
            <c:dLbl>
              <c:idx val="2"/>
              <c:layout>
                <c:manualLayout>
                  <c:x val="1.953488181311048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7A6-4193-B4D8-189C7C26BEDD}"/>
                </c:ext>
              </c:extLst>
            </c:dLbl>
            <c:dLbl>
              <c:idx val="3"/>
              <c:layout>
                <c:manualLayout>
                  <c:x val="2.170542423678942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7A6-4193-B4D8-189C7C26BEDD}"/>
                </c:ext>
              </c:extLst>
            </c:dLbl>
            <c:dLbl>
              <c:idx val="4"/>
              <c:layout>
                <c:manualLayout>
                  <c:x val="2.17054242367892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7A6-4193-B4D8-189C7C26BEDD}"/>
                </c:ext>
              </c:extLst>
            </c:dLbl>
            <c:dLbl>
              <c:idx val="5"/>
              <c:layout>
                <c:manualLayout>
                  <c:x val="3.255813635518414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7A6-4193-B4D8-189C7C26BE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P3_1!$W$111:$AB$111</c:f>
              <c:strCache>
                <c:ptCount val="6"/>
                <c:pt idx="0">
                  <c:v>Good Receive</c:v>
                </c:pt>
                <c:pt idx="1">
                  <c:v>Storing</c:v>
                </c:pt>
                <c:pt idx="2">
                  <c:v>Kitting FA</c:v>
                </c:pt>
                <c:pt idx="3">
                  <c:v>Kitting outside</c:v>
                </c:pt>
                <c:pt idx="4">
                  <c:v>Free temp Location</c:v>
                </c:pt>
                <c:pt idx="5">
                  <c:v>Common</c:v>
                </c:pt>
              </c:strCache>
            </c:strRef>
          </c:cat>
          <c:val>
            <c:numRef>
              <c:f>P3_1!$W$113:$AB$113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6-4193-B4D8-189C7C26BE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3352560"/>
        <c:axId val="433359448"/>
        <c:axId val="0"/>
      </c:bar3DChart>
      <c:catAx>
        <c:axId val="4333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359448"/>
        <c:crosses val="autoZero"/>
        <c:auto val="1"/>
        <c:lblAlgn val="ctr"/>
        <c:lblOffset val="100"/>
        <c:noMultiLvlLbl val="0"/>
      </c:catAx>
      <c:valAx>
        <c:axId val="4333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25586114817934219"/>
              <c:y val="3.46055980890429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3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44050047581028"/>
          <c:y val="5.0805667513362462E-2"/>
          <c:w val="0.23338236138608445"/>
          <c:h val="6.6837932919057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layout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layout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layout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B4705FC9-F821-4566-A75F-F150C669BE56}">
          <cx:tx>
            <cx:txData>
              <cx:f>_xlchart.v1.1</cx:f>
              <cx:v>Total Request</cx:v>
            </cx:txData>
          </cx:tx>
          <cx:spPr>
            <a:solidFill>
              <a:srgbClr val="0000FF"/>
            </a:solidFill>
          </cx:spPr>
          <cx:dataLabels pos="out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1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21" Type="http://schemas.openxmlformats.org/officeDocument/2006/relationships/chart" Target="../charts/chart19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23" Type="http://schemas.openxmlformats.org/officeDocument/2006/relationships/chart" Target="../charts/chart20.xml"/><Relationship Id="rId10" Type="http://schemas.openxmlformats.org/officeDocument/2006/relationships/chart" Target="../charts/chart10.xml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png"/><Relationship Id="rId22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84</xdr:row>
      <xdr:rowOff>54428</xdr:rowOff>
    </xdr:from>
    <xdr:to>
      <xdr:col>11</xdr:col>
      <xdr:colOff>312964</xdr:colOff>
      <xdr:row>107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612320</xdr:colOff>
      <xdr:row>97</xdr:row>
      <xdr:rowOff>54429</xdr:rowOff>
    </xdr:from>
    <xdr:to>
      <xdr:col>18</xdr:col>
      <xdr:colOff>187670</xdr:colOff>
      <xdr:row>108</xdr:row>
      <xdr:rowOff>106254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097249" y="24751393"/>
          <a:ext cx="3169237" cy="2147325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108858</xdr:colOff>
      <xdr:row>122</xdr:row>
      <xdr:rowOff>136071</xdr:rowOff>
    </xdr:from>
    <xdr:to>
      <xdr:col>8</xdr:col>
      <xdr:colOff>618632</xdr:colOff>
      <xdr:row>144</xdr:row>
      <xdr:rowOff>115209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88179" y="30003750"/>
          <a:ext cx="5680489" cy="4170138"/>
        </a:xfrm>
        <a:prstGeom prst="rect">
          <a:avLst/>
        </a:prstGeom>
      </xdr:spPr>
    </xdr:pic>
    <xdr:clientData/>
  </xdr:twoCellAnchor>
  <xdr:twoCellAnchor>
    <xdr:from>
      <xdr:col>8</xdr:col>
      <xdr:colOff>2775857</xdr:colOff>
      <xdr:row>114</xdr:row>
      <xdr:rowOff>97973</xdr:rowOff>
    </xdr:from>
    <xdr:to>
      <xdr:col>16</xdr:col>
      <xdr:colOff>435428</xdr:colOff>
      <xdr:row>130</xdr:row>
      <xdr:rowOff>176892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885826</xdr:colOff>
      <xdr:row>56</xdr:row>
      <xdr:rowOff>63955</xdr:rowOff>
    </xdr:from>
    <xdr:to>
      <xdr:col>10</xdr:col>
      <xdr:colOff>359229</xdr:colOff>
      <xdr:row>70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400052</xdr:colOff>
      <xdr:row>52</xdr:row>
      <xdr:rowOff>104775</xdr:rowOff>
    </xdr:from>
    <xdr:to>
      <xdr:col>17</xdr:col>
      <xdr:colOff>495301</xdr:colOff>
      <xdr:row>59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994038</xdr:colOff>
      <xdr:row>123</xdr:row>
      <xdr:rowOff>78440</xdr:rowOff>
    </xdr:from>
    <xdr:to>
      <xdr:col>21</xdr:col>
      <xdr:colOff>63950</xdr:colOff>
      <xdr:row>139</xdr:row>
      <xdr:rowOff>133348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258961</xdr:colOff>
      <xdr:row>162</xdr:row>
      <xdr:rowOff>12502</xdr:rowOff>
    </xdr:from>
    <xdr:to>
      <xdr:col>16</xdr:col>
      <xdr:colOff>976312</xdr:colOff>
      <xdr:row>176</xdr:row>
      <xdr:rowOff>47030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840441</xdr:colOff>
      <xdr:row>144</xdr:row>
      <xdr:rowOff>17929</xdr:rowOff>
    </xdr:from>
    <xdr:to>
      <xdr:col>17</xdr:col>
      <xdr:colOff>381000</xdr:colOff>
      <xdr:row>158</xdr:row>
      <xdr:rowOff>94129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645045</xdr:colOff>
      <xdr:row>149</xdr:row>
      <xdr:rowOff>77924</xdr:rowOff>
    </xdr:from>
    <xdr:to>
      <xdr:col>15</xdr:col>
      <xdr:colOff>1215258</xdr:colOff>
      <xdr:row>151</xdr:row>
      <xdr:rowOff>98533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7209786" y="34455510"/>
          <a:ext cx="570213" cy="3928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403411</xdr:colOff>
      <xdr:row>151</xdr:row>
      <xdr:rowOff>112059</xdr:rowOff>
    </xdr:from>
    <xdr:to>
      <xdr:col>16</xdr:col>
      <xdr:colOff>818029</xdr:colOff>
      <xdr:row>153</xdr:row>
      <xdr:rowOff>22412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7873382" y="35455412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874058</xdr:colOff>
      <xdr:row>152</xdr:row>
      <xdr:rowOff>123265</xdr:rowOff>
    </xdr:from>
    <xdr:to>
      <xdr:col>17</xdr:col>
      <xdr:colOff>112059</xdr:colOff>
      <xdr:row>154</xdr:row>
      <xdr:rowOff>33618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8344029" y="35657118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15</xdr:col>
      <xdr:colOff>924486</xdr:colOff>
      <xdr:row>179</xdr:row>
      <xdr:rowOff>1120</xdr:rowOff>
    </xdr:from>
    <xdr:to>
      <xdr:col>19</xdr:col>
      <xdr:colOff>902074</xdr:colOff>
      <xdr:row>193</xdr:row>
      <xdr:rowOff>77320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134472</xdr:colOff>
      <xdr:row>180</xdr:row>
      <xdr:rowOff>56029</xdr:rowOff>
    </xdr:from>
    <xdr:to>
      <xdr:col>14</xdr:col>
      <xdr:colOff>268941</xdr:colOff>
      <xdr:row>192</xdr:row>
      <xdr:rowOff>38100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21" name="Rectangle 20"/>
            <xdr:cNvSpPr>
              <a:spLocks noTextEdit="1"/>
            </xdr:cNvSpPr>
          </xdr:nvSpPr>
          <xdr:spPr>
            <a:xfrm>
              <a:off x="12831297" y="40927804"/>
              <a:ext cx="3468219" cy="2268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381000</xdr:colOff>
      <xdr:row>216</xdr:row>
      <xdr:rowOff>2721</xdr:rowOff>
    </xdr:from>
    <xdr:to>
      <xdr:col>18</xdr:col>
      <xdr:colOff>666750</xdr:colOff>
      <xdr:row>230</xdr:row>
      <xdr:rowOff>78921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449035</xdr:colOff>
      <xdr:row>114</xdr:row>
      <xdr:rowOff>68035</xdr:rowOff>
    </xdr:from>
    <xdr:to>
      <xdr:col>26</xdr:col>
      <xdr:colOff>136071</xdr:colOff>
      <xdr:row>134</xdr:row>
      <xdr:rowOff>27214</xdr:rowOff>
    </xdr:to>
    <xdr:graphicFrame macro="">
      <xdr:nvGraphicFramePr>
        <xdr:cNvPr id="23" name="Chart 2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0.65082</cdr:x>
      <cdr:y>0.29221</cdr:y>
    </cdr:from>
    <cdr:to>
      <cdr:x>0.7415</cdr:x>
      <cdr:y>0.39842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975536" y="801594"/>
          <a:ext cx="414618" cy="2913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id="1" name="Table1" displayName="Table1" ref="B151:G162" totalsRowShown="0">
  <autoFilter ref="B151:G162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56" displayName="Table256" ref="J4:P14" totalsRowShown="0" headerRowDxfId="10" headerRowBorderDxfId="9" tableBorderDxfId="8" totalsRowBorderDxfId="7">
  <autoFilter ref="J4:P14"/>
  <tableColumns count="7">
    <tableColumn id="1" name="Member name" dataDxfId="6"/>
    <tableColumn id="2" name="Normal Support" dataDxfId="5"/>
    <tableColumn id="3" name="Trouble Support" dataDxfId="4"/>
    <tableColumn id="4" name="Develop" dataDxfId="3">
      <calculatedColumnFormula>100%-Table256[[#This Row],[Normal Support]]-Table256[[#This Row],[Trouble Support]]</calculatedColumnFormula>
    </tableColumn>
    <tableColumn id="5" name="Line" dataDxfId="2"/>
    <tableColumn id="6" name="Bar" dataDxfId="1"/>
    <tableColumn id="7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9"/>
  <sheetViews>
    <sheetView tabSelected="1" topLeftCell="A25" zoomScale="70" zoomScaleNormal="70" workbookViewId="0">
      <selection activeCell="E15" sqref="E15"/>
    </sheetView>
  </sheetViews>
  <sheetFormatPr defaultRowHeight="15"/>
  <cols>
    <col min="1" max="1" width="16.7109375" style="68" bestFit="1" customWidth="1"/>
    <col min="2" max="2" width="15.7109375" style="68" customWidth="1"/>
    <col min="3" max="3" width="16.7109375" style="68" customWidth="1"/>
    <col min="4" max="4" width="16.140625" style="68" customWidth="1"/>
    <col min="5" max="5" width="15.42578125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0" width="13.5703125" style="68" customWidth="1"/>
    <col min="11" max="12" width="9.140625" style="68"/>
    <col min="13" max="13" width="14.7109375" style="68" customWidth="1"/>
    <col min="14" max="14" width="17" style="68" customWidth="1"/>
    <col min="15" max="15" width="12.140625" style="68" customWidth="1"/>
    <col min="16" max="16" width="20.42578125" style="68" customWidth="1"/>
    <col min="17" max="17" width="17.5703125" style="68" customWidth="1"/>
    <col min="18" max="18" width="15.7109375" style="68" customWidth="1"/>
    <col min="19" max="19" width="21.42578125" style="68" customWidth="1"/>
    <col min="20" max="20" width="13.7109375" style="68" customWidth="1"/>
    <col min="21" max="21" width="17.140625" style="68" customWidth="1"/>
    <col min="22" max="22" width="14.7109375" style="68" customWidth="1"/>
    <col min="23" max="23" width="23" style="68" customWidth="1"/>
    <col min="24" max="24" width="15.42578125" style="68" customWidth="1"/>
    <col min="25" max="25" width="16.28515625" style="68" customWidth="1"/>
    <col min="26" max="26" width="22.85546875" style="68" customWidth="1"/>
    <col min="27" max="27" width="28.140625" style="68" customWidth="1"/>
    <col min="28" max="28" width="22.85546875" style="68" customWidth="1"/>
    <col min="29" max="16384" width="9.140625" style="68"/>
  </cols>
  <sheetData>
    <row r="1" spans="1:21" ht="31.5">
      <c r="A1" s="192" t="s">
        <v>23</v>
      </c>
      <c r="B1" s="192"/>
      <c r="C1" s="192"/>
      <c r="D1" s="192"/>
      <c r="E1" s="192"/>
      <c r="F1" s="192"/>
      <c r="G1" s="192"/>
      <c r="H1" s="192"/>
      <c r="I1" s="19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63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63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84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19" ht="26.25">
      <c r="B50" s="134" t="s">
        <v>139</v>
      </c>
      <c r="C50" s="38"/>
    </row>
    <row r="51" spans="2:19" ht="26.25">
      <c r="B51" s="135" t="s">
        <v>143</v>
      </c>
      <c r="C51" s="39"/>
    </row>
    <row r="52" spans="2:19" ht="26.25">
      <c r="B52" s="135" t="s">
        <v>141</v>
      </c>
      <c r="C52" s="39"/>
    </row>
    <row r="53" spans="2:19" ht="26.25">
      <c r="B53" s="136" t="s">
        <v>91</v>
      </c>
      <c r="C53" s="39"/>
    </row>
    <row r="54" spans="2:19" ht="26.25">
      <c r="B54" s="135" t="s">
        <v>140</v>
      </c>
      <c r="C54" s="39"/>
    </row>
    <row r="55" spans="2:19" ht="26.25">
      <c r="B55" s="135" t="s">
        <v>135</v>
      </c>
    </row>
    <row r="56" spans="2:19" ht="26.25">
      <c r="B56" s="135" t="s">
        <v>72</v>
      </c>
    </row>
    <row r="57" spans="2:19" ht="26.25">
      <c r="B57" s="135" t="s">
        <v>142</v>
      </c>
    </row>
    <row r="61" spans="2:19">
      <c r="N61" s="68" t="s">
        <v>224</v>
      </c>
      <c r="O61" s="68" t="s">
        <v>223</v>
      </c>
      <c r="R61" s="68" t="s">
        <v>222</v>
      </c>
      <c r="S61" s="68" t="s">
        <v>223</v>
      </c>
    </row>
    <row r="62" spans="2:19">
      <c r="M62" s="68" t="s">
        <v>220</v>
      </c>
      <c r="N62" s="49">
        <v>0.55000000000000004</v>
      </c>
      <c r="O62" s="49">
        <v>0.45</v>
      </c>
      <c r="Q62" s="68" t="s">
        <v>0</v>
      </c>
      <c r="R62" s="49">
        <v>0.55000000000000004</v>
      </c>
      <c r="S62" s="49">
        <v>0.45</v>
      </c>
    </row>
    <row r="63" spans="2:19">
      <c r="M63" s="68" t="s">
        <v>221</v>
      </c>
      <c r="N63" s="49">
        <v>0.7</v>
      </c>
      <c r="O63" s="49">
        <v>0.3</v>
      </c>
      <c r="Q63" s="68" t="s">
        <v>1</v>
      </c>
      <c r="R63" s="49">
        <v>0.6</v>
      </c>
      <c r="S63" s="49">
        <v>0.4</v>
      </c>
    </row>
    <row r="64" spans="2:19">
      <c r="Q64" s="68" t="s">
        <v>2</v>
      </c>
      <c r="R64" s="49">
        <v>0.53</v>
      </c>
      <c r="S64" s="49">
        <v>0.47</v>
      </c>
    </row>
    <row r="65" spans="1:19">
      <c r="Q65" s="68" t="s">
        <v>3</v>
      </c>
      <c r="R65" s="49">
        <v>0.56000000000000005</v>
      </c>
      <c r="S65" s="49">
        <v>0.44</v>
      </c>
    </row>
    <row r="66" spans="1:19">
      <c r="Q66" s="68" t="s">
        <v>4</v>
      </c>
      <c r="R66" s="49">
        <v>0.45</v>
      </c>
      <c r="S66" s="49">
        <v>0.55000000000000004</v>
      </c>
    </row>
    <row r="67" spans="1:19">
      <c r="Q67" s="68" t="s">
        <v>5</v>
      </c>
      <c r="R67" s="49">
        <v>0.6</v>
      </c>
      <c r="S67" s="49">
        <v>0.4</v>
      </c>
    </row>
    <row r="68" spans="1:19">
      <c r="Q68" s="68" t="s">
        <v>6</v>
      </c>
      <c r="R68" s="49">
        <v>0.6</v>
      </c>
      <c r="S68" s="49">
        <v>0.4</v>
      </c>
    </row>
    <row r="69" spans="1:19">
      <c r="Q69" s="68" t="s">
        <v>7</v>
      </c>
      <c r="R69" s="49">
        <v>0.5</v>
      </c>
      <c r="S69" s="49">
        <v>0.5</v>
      </c>
    </row>
    <row r="70" spans="1:19">
      <c r="Q70" s="68" t="s">
        <v>8</v>
      </c>
      <c r="R70" s="49">
        <v>0.55000000000000004</v>
      </c>
      <c r="S70" s="49">
        <v>0.45</v>
      </c>
    </row>
    <row r="71" spans="1:19">
      <c r="Q71" s="68" t="s">
        <v>9</v>
      </c>
      <c r="R71" s="49">
        <v>0.52</v>
      </c>
      <c r="S71" s="49">
        <v>0.48</v>
      </c>
    </row>
    <row r="72" spans="1:19">
      <c r="Q72" s="68" t="s">
        <v>10</v>
      </c>
      <c r="R72" s="49">
        <v>0.53</v>
      </c>
      <c r="S72" s="49">
        <v>0.47</v>
      </c>
    </row>
    <row r="73" spans="1:19">
      <c r="Q73" s="68" t="s">
        <v>11</v>
      </c>
      <c r="R73" s="49">
        <v>0.52</v>
      </c>
      <c r="S73" s="49">
        <v>0.48</v>
      </c>
    </row>
    <row r="75" spans="1:19" ht="15.75" thickBot="1"/>
    <row r="76" spans="1:19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  <c r="R76" s="49">
        <v>6.51</v>
      </c>
      <c r="S76" s="49">
        <v>5.49</v>
      </c>
    </row>
    <row r="77" spans="1:19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9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  <c r="R78" s="68">
        <f>651/12</f>
        <v>54.25</v>
      </c>
      <c r="S78" s="68">
        <f>549/12</f>
        <v>45.75</v>
      </c>
    </row>
    <row r="79" spans="1:19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  <row r="83" spans="1:18">
      <c r="B83" s="68">
        <v>2019</v>
      </c>
      <c r="C83" s="68">
        <v>2020</v>
      </c>
      <c r="D83" s="68">
        <v>2021</v>
      </c>
      <c r="E83" s="68">
        <v>2022</v>
      </c>
      <c r="F83" s="68">
        <v>2023</v>
      </c>
      <c r="Q83" s="68" t="s">
        <v>224</v>
      </c>
      <c r="R83" s="68" t="s">
        <v>223</v>
      </c>
    </row>
    <row r="84" spans="1:18">
      <c r="A84" s="68" t="s">
        <v>264</v>
      </c>
      <c r="B84" s="68">
        <v>81</v>
      </c>
      <c r="C84" s="68">
        <v>68</v>
      </c>
      <c r="D84" s="68">
        <v>84</v>
      </c>
      <c r="E84" s="68">
        <v>69</v>
      </c>
      <c r="F84" s="68">
        <v>57</v>
      </c>
      <c r="P84" s="68" t="s">
        <v>220</v>
      </c>
      <c r="Q84" s="49">
        <v>0.55000000000000004</v>
      </c>
      <c r="R84" s="49">
        <v>0.45</v>
      </c>
    </row>
    <row r="85" spans="1:18">
      <c r="A85" s="68" t="s">
        <v>200</v>
      </c>
      <c r="B85" s="68">
        <v>20</v>
      </c>
      <c r="C85" s="68">
        <v>14</v>
      </c>
      <c r="D85" s="68">
        <v>13</v>
      </c>
      <c r="E85" s="68">
        <v>16</v>
      </c>
      <c r="F85" s="68">
        <v>9</v>
      </c>
      <c r="P85" s="68" t="s">
        <v>221</v>
      </c>
      <c r="Q85" s="49">
        <v>0.7</v>
      </c>
      <c r="R85" s="49">
        <v>0.3</v>
      </c>
    </row>
    <row r="86" spans="1:18">
      <c r="A86" s="68" t="s">
        <v>201</v>
      </c>
      <c r="B86" s="68">
        <v>24</v>
      </c>
      <c r="C86" s="68">
        <v>26</v>
      </c>
      <c r="D86" s="68">
        <v>16</v>
      </c>
      <c r="E86" s="68">
        <v>22</v>
      </c>
      <c r="F86" s="68">
        <v>10</v>
      </c>
    </row>
    <row r="110" spans="2:28" ht="18">
      <c r="B110" s="180" t="s">
        <v>202</v>
      </c>
      <c r="C110" s="180" t="s">
        <v>203</v>
      </c>
      <c r="D110" s="180" t="s">
        <v>204</v>
      </c>
      <c r="E110" s="68">
        <v>2</v>
      </c>
      <c r="F110" s="184" t="s">
        <v>212</v>
      </c>
    </row>
    <row r="111" spans="2:28" ht="20.25">
      <c r="B111" s="181" t="s">
        <v>205</v>
      </c>
      <c r="C111" s="180">
        <v>12</v>
      </c>
      <c r="D111" s="180">
        <v>6</v>
      </c>
      <c r="E111" s="68">
        <v>9</v>
      </c>
      <c r="N111" s="156"/>
      <c r="O111" s="156" t="s">
        <v>32</v>
      </c>
      <c r="P111" s="156" t="s">
        <v>218</v>
      </c>
      <c r="Q111" s="156" t="s">
        <v>215</v>
      </c>
      <c r="R111" s="156" t="s">
        <v>216</v>
      </c>
      <c r="S111" s="156" t="s">
        <v>217</v>
      </c>
      <c r="T111" s="156" t="s">
        <v>206</v>
      </c>
      <c r="W111" s="191" t="s">
        <v>261</v>
      </c>
      <c r="X111" s="191" t="s">
        <v>206</v>
      </c>
      <c r="Y111" s="191" t="s">
        <v>218</v>
      </c>
      <c r="Z111" s="191" t="s">
        <v>262</v>
      </c>
      <c r="AA111" s="191" t="s">
        <v>263</v>
      </c>
      <c r="AB111" s="191" t="s">
        <v>32</v>
      </c>
    </row>
    <row r="112" spans="2:28" ht="18">
      <c r="B112" s="181" t="s">
        <v>206</v>
      </c>
      <c r="C112" s="180">
        <v>3</v>
      </c>
      <c r="D112" s="180">
        <v>1</v>
      </c>
      <c r="E112" s="68">
        <v>1</v>
      </c>
      <c r="N112" s="156" t="s">
        <v>213</v>
      </c>
      <c r="O112" s="156">
        <v>19</v>
      </c>
      <c r="P112" s="156">
        <v>16</v>
      </c>
      <c r="Q112" s="156">
        <v>12</v>
      </c>
      <c r="R112" s="156">
        <v>8</v>
      </c>
      <c r="S112" s="156">
        <v>7</v>
      </c>
      <c r="T112" s="156">
        <v>3</v>
      </c>
      <c r="V112" s="68" t="s">
        <v>213</v>
      </c>
      <c r="W112" s="156">
        <v>12</v>
      </c>
      <c r="X112" s="156">
        <v>3</v>
      </c>
      <c r="Y112" s="156">
        <v>16</v>
      </c>
      <c r="Z112" s="156">
        <v>8</v>
      </c>
      <c r="AA112" s="156">
        <v>7</v>
      </c>
      <c r="AB112" s="156">
        <v>19</v>
      </c>
    </row>
    <row r="113" spans="2:28" ht="18">
      <c r="B113" s="181" t="s">
        <v>207</v>
      </c>
      <c r="C113" s="180">
        <v>16</v>
      </c>
      <c r="D113" s="180">
        <v>10</v>
      </c>
      <c r="E113" s="68">
        <v>10</v>
      </c>
      <c r="N113" s="156" t="s">
        <v>214</v>
      </c>
      <c r="O113" s="156">
        <v>4</v>
      </c>
      <c r="P113" s="156">
        <v>9</v>
      </c>
      <c r="Q113" s="156">
        <v>9</v>
      </c>
      <c r="R113" s="156">
        <v>4</v>
      </c>
      <c r="S113" s="156">
        <v>4</v>
      </c>
      <c r="T113" s="156">
        <v>2</v>
      </c>
      <c r="V113" s="68" t="s">
        <v>214</v>
      </c>
      <c r="W113" s="156">
        <v>9</v>
      </c>
      <c r="X113" s="156">
        <v>2</v>
      </c>
      <c r="Y113" s="156">
        <v>9</v>
      </c>
      <c r="Z113" s="156">
        <v>4</v>
      </c>
      <c r="AA113" s="156">
        <v>4</v>
      </c>
      <c r="AB113" s="156">
        <v>4</v>
      </c>
    </row>
    <row r="114" spans="2:28" ht="18">
      <c r="B114" s="181" t="s">
        <v>208</v>
      </c>
      <c r="C114" s="180">
        <v>8</v>
      </c>
      <c r="D114" s="180">
        <v>8</v>
      </c>
      <c r="E114" s="44">
        <v>2</v>
      </c>
      <c r="F114" s="68" t="s">
        <v>211</v>
      </c>
    </row>
    <row r="115" spans="2:28" ht="18">
      <c r="B115" s="181" t="s">
        <v>209</v>
      </c>
      <c r="C115" s="180">
        <v>7</v>
      </c>
      <c r="D115" s="180">
        <v>7</v>
      </c>
      <c r="E115" s="44">
        <v>4</v>
      </c>
    </row>
    <row r="116" spans="2:28" ht="18.75" thickBot="1">
      <c r="B116" s="181" t="s">
        <v>32</v>
      </c>
      <c r="C116" s="180">
        <v>19</v>
      </c>
      <c r="D116" s="180">
        <v>3</v>
      </c>
      <c r="E116" s="44">
        <v>2</v>
      </c>
    </row>
    <row r="117" spans="2:28" ht="24" thickBot="1">
      <c r="B117" s="180" t="s">
        <v>83</v>
      </c>
      <c r="C117" s="180">
        <v>65</v>
      </c>
      <c r="D117" s="180">
        <v>35</v>
      </c>
      <c r="R117" s="185"/>
      <c r="S117" s="186" t="s">
        <v>203</v>
      </c>
      <c r="T117" s="186" t="s">
        <v>204</v>
      </c>
    </row>
    <row r="118" spans="2:28" ht="15.75" thickTop="1">
      <c r="R118" s="187" t="s">
        <v>219</v>
      </c>
      <c r="S118" s="193">
        <v>65</v>
      </c>
      <c r="T118" s="193">
        <v>32</v>
      </c>
    </row>
    <row r="119" spans="2:28" ht="18.75" thickBot="1">
      <c r="B119" s="180" t="s">
        <v>202</v>
      </c>
      <c r="C119" s="182" t="s">
        <v>203</v>
      </c>
      <c r="D119" s="182" t="s">
        <v>204</v>
      </c>
      <c r="R119" s="188" t="s">
        <v>225</v>
      </c>
      <c r="S119" s="194"/>
      <c r="T119" s="194"/>
    </row>
    <row r="120" spans="2:28" ht="18">
      <c r="B120" s="182" t="s">
        <v>210</v>
      </c>
      <c r="C120" s="182">
        <v>65</v>
      </c>
      <c r="D120" s="183">
        <v>32</v>
      </c>
    </row>
    <row r="134" spans="10:16">
      <c r="J134" s="68" t="s">
        <v>265</v>
      </c>
      <c r="K134" s="68">
        <f>3/60*490</f>
        <v>24.5</v>
      </c>
    </row>
    <row r="135" spans="10:16">
      <c r="J135" s="68" t="s">
        <v>266</v>
      </c>
      <c r="K135" s="68">
        <f>3/60*652</f>
        <v>32.6</v>
      </c>
      <c r="P135" s="190" t="s">
        <v>257</v>
      </c>
    </row>
    <row r="136" spans="10:16">
      <c r="O136" s="68">
        <v>1142</v>
      </c>
      <c r="P136" s="68">
        <f>1/60*1142</f>
        <v>19.033333333333331</v>
      </c>
    </row>
    <row r="137" spans="10:16">
      <c r="O137" s="68">
        <f>3/60*1142</f>
        <v>57.1</v>
      </c>
    </row>
    <row r="138" spans="10:16">
      <c r="J138" s="156">
        <v>57.1</v>
      </c>
      <c r="K138" s="68">
        <v>100</v>
      </c>
      <c r="L138" s="68" t="s">
        <v>260</v>
      </c>
    </row>
    <row r="139" spans="10:16">
      <c r="J139" s="68">
        <v>19.03</v>
      </c>
      <c r="K139" s="68">
        <f>J139*K138/J138</f>
        <v>33.327495621716288</v>
      </c>
      <c r="L139" s="68" t="s">
        <v>259</v>
      </c>
      <c r="N139" s="156"/>
      <c r="O139" s="156" t="s">
        <v>220</v>
      </c>
      <c r="P139" s="156" t="s">
        <v>221</v>
      </c>
    </row>
    <row r="140" spans="10:16">
      <c r="N140" s="156" t="s">
        <v>227</v>
      </c>
      <c r="O140" s="156">
        <v>57.1</v>
      </c>
      <c r="P140" s="156">
        <v>19.03</v>
      </c>
    </row>
    <row r="141" spans="10:16">
      <c r="J141" s="68" t="s">
        <v>258</v>
      </c>
      <c r="K141" s="68">
        <f>K138-K139</f>
        <v>66.672504378283719</v>
      </c>
      <c r="N141" s="156" t="s">
        <v>226</v>
      </c>
      <c r="O141" s="156">
        <v>50</v>
      </c>
      <c r="P141" s="156">
        <v>10</v>
      </c>
    </row>
    <row r="144" spans="10:16">
      <c r="J144" s="68" t="s">
        <v>220</v>
      </c>
      <c r="K144" s="68">
        <v>6.5</v>
      </c>
    </row>
    <row r="145" spans="2:21">
      <c r="J145" s="68" t="s">
        <v>221</v>
      </c>
    </row>
    <row r="147" spans="2:21">
      <c r="T147" s="68" t="s">
        <v>224</v>
      </c>
      <c r="U147" s="68" t="s">
        <v>223</v>
      </c>
    </row>
    <row r="148" spans="2:21">
      <c r="S148" s="68" t="s">
        <v>220</v>
      </c>
      <c r="T148" s="49">
        <v>0.55000000000000004</v>
      </c>
      <c r="U148" s="49">
        <v>0.45</v>
      </c>
    </row>
    <row r="149" spans="2:21">
      <c r="S149" s="68" t="s">
        <v>221</v>
      </c>
      <c r="T149" s="49">
        <v>0.7</v>
      </c>
      <c r="U149" s="49">
        <v>0.3</v>
      </c>
    </row>
    <row r="151" spans="2:21">
      <c r="B151" s="68" t="s">
        <v>111</v>
      </c>
      <c r="C151" s="68" t="s">
        <v>228</v>
      </c>
      <c r="D151" s="68" t="s">
        <v>229</v>
      </c>
      <c r="E151" s="68" t="s">
        <v>230</v>
      </c>
      <c r="F151" s="68" t="s">
        <v>231</v>
      </c>
      <c r="G151" s="68" t="s">
        <v>232</v>
      </c>
    </row>
    <row r="152" spans="2:21">
      <c r="T152" s="49"/>
      <c r="U152" s="49"/>
    </row>
    <row r="153" spans="2:21">
      <c r="T153" s="49"/>
      <c r="U153" s="49"/>
    </row>
    <row r="154" spans="2:21">
      <c r="T154" s="49"/>
      <c r="U154" s="49"/>
    </row>
    <row r="161" spans="9:24">
      <c r="T161" s="68" t="s">
        <v>224</v>
      </c>
      <c r="U161" s="68" t="s">
        <v>223</v>
      </c>
      <c r="X161" s="68" t="s">
        <v>235</v>
      </c>
    </row>
    <row r="162" spans="9:24">
      <c r="S162" s="68" t="s">
        <v>221</v>
      </c>
      <c r="T162" s="68">
        <v>65</v>
      </c>
      <c r="U162" s="68">
        <v>35</v>
      </c>
      <c r="X162" s="68">
        <v>6.5</v>
      </c>
    </row>
    <row r="163" spans="9:24">
      <c r="S163" s="68" t="s">
        <v>220</v>
      </c>
      <c r="T163" s="68">
        <v>55</v>
      </c>
      <c r="U163" s="68">
        <v>45</v>
      </c>
      <c r="X163" s="68">
        <v>5.5</v>
      </c>
    </row>
    <row r="165" spans="9:24">
      <c r="I165" s="68" t="s">
        <v>233</v>
      </c>
      <c r="J165" s="49">
        <v>0.35</v>
      </c>
    </row>
    <row r="166" spans="9:24">
      <c r="I166" s="68" t="s">
        <v>234</v>
      </c>
      <c r="J166" s="49">
        <v>0.65</v>
      </c>
    </row>
    <row r="172" spans="9:24">
      <c r="T172" s="68" t="s">
        <v>238</v>
      </c>
    </row>
    <row r="173" spans="9:24">
      <c r="S173" s="68" t="s">
        <v>237</v>
      </c>
      <c r="T173" s="49">
        <v>0.3</v>
      </c>
    </row>
    <row r="174" spans="9:24">
      <c r="S174" s="68" t="s">
        <v>236</v>
      </c>
      <c r="T174" s="49">
        <v>0.1</v>
      </c>
    </row>
    <row r="175" spans="9:24">
      <c r="S175" s="68" t="s">
        <v>239</v>
      </c>
      <c r="T175" s="49">
        <v>0.6</v>
      </c>
    </row>
    <row r="196" spans="14:21">
      <c r="N196" s="156"/>
      <c r="O196" s="156" t="s">
        <v>250</v>
      </c>
      <c r="P196" s="156" t="s">
        <v>247</v>
      </c>
    </row>
    <row r="197" spans="14:21">
      <c r="N197" s="156" t="s">
        <v>240</v>
      </c>
      <c r="O197" s="156">
        <v>55</v>
      </c>
      <c r="P197" s="156">
        <v>55</v>
      </c>
    </row>
    <row r="198" spans="14:21">
      <c r="N198" s="156" t="s">
        <v>241</v>
      </c>
      <c r="O198" s="156">
        <v>44</v>
      </c>
      <c r="P198" s="156">
        <v>44</v>
      </c>
    </row>
    <row r="199" spans="14:21">
      <c r="N199" s="156" t="s">
        <v>242</v>
      </c>
      <c r="O199" s="156">
        <v>608</v>
      </c>
      <c r="P199" s="156">
        <v>608</v>
      </c>
      <c r="U199" s="68" t="s">
        <v>244</v>
      </c>
    </row>
    <row r="200" spans="14:21">
      <c r="N200" s="156" t="s">
        <v>243</v>
      </c>
      <c r="O200" s="156">
        <v>435</v>
      </c>
      <c r="P200" s="156">
        <f>3/60*20*435</f>
        <v>435</v>
      </c>
      <c r="S200" s="68" t="s">
        <v>246</v>
      </c>
      <c r="U200" s="68">
        <v>68</v>
      </c>
    </row>
    <row r="201" spans="14:21">
      <c r="U201" s="68">
        <v>75</v>
      </c>
    </row>
    <row r="202" spans="14:21">
      <c r="U202" s="68">
        <f>U200+U201</f>
        <v>143</v>
      </c>
    </row>
    <row r="205" spans="14:21">
      <c r="O205" s="68" t="s">
        <v>249</v>
      </c>
      <c r="P205" s="68">
        <f>3/60*20*55</f>
        <v>55</v>
      </c>
      <c r="T205" s="68" t="s">
        <v>245</v>
      </c>
      <c r="U205" s="68">
        <f>143+292</f>
        <v>435</v>
      </c>
    </row>
    <row r="206" spans="14:21" ht="23.25">
      <c r="O206" s="68" t="s">
        <v>248</v>
      </c>
      <c r="P206" s="68">
        <f>3/60*20*1181</f>
        <v>1181</v>
      </c>
      <c r="Q206" s="189"/>
    </row>
    <row r="210" spans="14:22">
      <c r="N210" s="156"/>
      <c r="O210" s="156" t="s">
        <v>250</v>
      </c>
      <c r="P210" s="156" t="s">
        <v>253</v>
      </c>
    </row>
    <row r="211" spans="14:22">
      <c r="N211" s="156" t="s">
        <v>251</v>
      </c>
      <c r="O211" s="156">
        <f>O197+O200</f>
        <v>490</v>
      </c>
      <c r="P211" s="156">
        <f>3/60*20*490</f>
        <v>490</v>
      </c>
      <c r="Q211" s="68" t="s">
        <v>255</v>
      </c>
    </row>
    <row r="212" spans="14:22">
      <c r="N212" s="156" t="s">
        <v>252</v>
      </c>
      <c r="O212" s="156">
        <v>652</v>
      </c>
      <c r="P212" s="156">
        <f>3/60*20*652</f>
        <v>652</v>
      </c>
      <c r="Q212" s="68" t="s">
        <v>254</v>
      </c>
    </row>
    <row r="213" spans="14:22">
      <c r="Q213" s="68" t="s">
        <v>256</v>
      </c>
      <c r="R213" s="68">
        <f>P211+P212</f>
        <v>1142</v>
      </c>
    </row>
    <row r="217" spans="14:22">
      <c r="U217" s="68" t="s">
        <v>233</v>
      </c>
      <c r="V217" s="68" t="s">
        <v>234</v>
      </c>
    </row>
    <row r="218" spans="14:22">
      <c r="T218" s="68" t="s">
        <v>220</v>
      </c>
      <c r="U218" s="49">
        <v>0.45</v>
      </c>
      <c r="V218" s="49">
        <v>0.55000000000000004</v>
      </c>
    </row>
    <row r="219" spans="14:22">
      <c r="T219" s="68" t="s">
        <v>221</v>
      </c>
      <c r="U219" s="49">
        <v>0.35</v>
      </c>
      <c r="V219" s="49">
        <v>0.65</v>
      </c>
    </row>
  </sheetData>
  <mergeCells count="3">
    <mergeCell ref="A1:I1"/>
    <mergeCell ref="S118:S119"/>
    <mergeCell ref="T118:T119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Normal="100" workbookViewId="0">
      <pane ySplit="3" topLeftCell="A55" activePane="bottomLeft" state="frozen"/>
      <selection pane="bottomLeft" activeCell="F38" sqref="F38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95" t="s">
        <v>136</v>
      </c>
      <c r="B1" s="195"/>
      <c r="C1" s="195"/>
      <c r="D1" s="195"/>
      <c r="E1" s="195"/>
      <c r="F1" s="195"/>
      <c r="G1" s="195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96" t="s">
        <v>106</v>
      </c>
      <c r="C2" s="196"/>
      <c r="D2" s="196"/>
      <c r="E2" s="196"/>
      <c r="F2" s="196"/>
      <c r="G2" s="196"/>
    </row>
    <row r="3" spans="1:16">
      <c r="B3" s="197" t="s">
        <v>107</v>
      </c>
      <c r="C3" s="197"/>
      <c r="D3" s="197"/>
      <c r="E3" s="197"/>
      <c r="F3" s="197"/>
      <c r="G3" s="197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3"/>
  <sheetViews>
    <sheetView zoomScale="70" zoomScaleNormal="70" workbookViewId="0">
      <selection activeCell="I28" sqref="I2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92" t="s">
        <v>23</v>
      </c>
      <c r="B1" s="192"/>
      <c r="C1" s="192"/>
      <c r="D1" s="192"/>
      <c r="E1" s="192"/>
      <c r="F1" s="192"/>
      <c r="G1" s="192"/>
      <c r="H1" s="192"/>
      <c r="I1" s="19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topLeftCell="C10" zoomScale="70" zoomScaleNormal="70" workbookViewId="0">
      <selection activeCell="B66" sqref="B66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92" t="s">
        <v>23</v>
      </c>
      <c r="B1" s="192"/>
      <c r="C1" s="192"/>
      <c r="D1" s="192"/>
      <c r="E1" s="192"/>
      <c r="F1" s="192"/>
      <c r="G1" s="192"/>
      <c r="H1" s="192"/>
      <c r="I1" s="19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98" t="s">
        <v>93</v>
      </c>
      <c r="B1" s="198"/>
      <c r="C1" s="198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"/>
  <sheetViews>
    <sheetView showGridLines="0" zoomScale="40" zoomScaleNormal="40" workbookViewId="0">
      <selection activeCell="S11" sqref="S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210" t="s">
        <v>152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7" ht="28.5" customHeight="1">
      <c r="A2" s="211" t="s">
        <v>84</v>
      </c>
      <c r="B2" s="212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213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214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215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215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216" t="s">
        <v>153</v>
      </c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</row>
    <row r="9" spans="1:27" ht="54" customHeight="1">
      <c r="A9" s="211" t="s">
        <v>88</v>
      </c>
      <c r="B9" s="212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199" t="s">
        <v>101</v>
      </c>
      <c r="B10" s="200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199" t="s">
        <v>102</v>
      </c>
      <c r="B11" s="207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6.25">
      <c r="A12" s="208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6.25">
      <c r="A13" s="208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45.75" hidden="1" thickBot="1">
      <c r="A15" s="209" t="s">
        <v>103</v>
      </c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</row>
    <row r="16" spans="1:27" ht="42.75" hidden="1" customHeight="1">
      <c r="A16" s="211" t="s">
        <v>82</v>
      </c>
      <c r="B16" s="212"/>
      <c r="C16" s="212" t="s">
        <v>99</v>
      </c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84" t="s">
        <v>100</v>
      </c>
    </row>
    <row r="17" spans="1:15" ht="51.75" hidden="1" customHeight="1">
      <c r="A17" s="199" t="s">
        <v>97</v>
      </c>
      <c r="B17" s="200"/>
      <c r="C17" s="201">
        <f>O13</f>
        <v>0.4</v>
      </c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85" t="s">
        <v>89</v>
      </c>
    </row>
    <row r="18" spans="1:15" ht="44.25" hidden="1">
      <c r="A18" s="199" t="s">
        <v>98</v>
      </c>
      <c r="B18" s="200"/>
      <c r="C18" s="202">
        <v>16.3</v>
      </c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85" t="s">
        <v>89</v>
      </c>
    </row>
    <row r="19" spans="1:15" ht="45" hidden="1" thickBot="1">
      <c r="A19" s="203" t="s">
        <v>83</v>
      </c>
      <c r="B19" s="204"/>
      <c r="C19" s="205">
        <f>C17+C18</f>
        <v>16.7</v>
      </c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19"/>
  <sheetViews>
    <sheetView showGridLines="0" zoomScale="55" zoomScaleNormal="55" workbookViewId="0">
      <selection activeCell="H11" sqref="H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210" t="s">
        <v>154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2" ht="28.5" customHeight="1">
      <c r="A2" s="211" t="s">
        <v>84</v>
      </c>
      <c r="B2" s="212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213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214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19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20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216" t="s">
        <v>155</v>
      </c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</row>
    <row r="9" spans="1:22" ht="54" customHeight="1">
      <c r="A9" s="211" t="s">
        <v>88</v>
      </c>
      <c r="B9" s="212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199" t="s">
        <v>101</v>
      </c>
      <c r="B10" s="200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199" t="s">
        <v>102</v>
      </c>
      <c r="B11" s="207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6.25">
      <c r="A12" s="217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27" thickBot="1">
      <c r="A13" s="218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45" hidden="1">
      <c r="A15" s="209" t="s">
        <v>103</v>
      </c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</row>
    <row r="16" spans="1:22" ht="42.75" hidden="1" customHeight="1">
      <c r="A16" s="211" t="s">
        <v>82</v>
      </c>
      <c r="B16" s="212"/>
      <c r="C16" s="212" t="s">
        <v>99</v>
      </c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84" t="s">
        <v>100</v>
      </c>
    </row>
    <row r="17" spans="1:15" ht="51.75" hidden="1" customHeight="1">
      <c r="A17" s="199" t="s">
        <v>97</v>
      </c>
      <c r="B17" s="200"/>
      <c r="C17" s="201">
        <f>O13</f>
        <v>0</v>
      </c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85" t="s">
        <v>89</v>
      </c>
    </row>
    <row r="18" spans="1:15" ht="44.25" hidden="1">
      <c r="A18" s="199" t="s">
        <v>98</v>
      </c>
      <c r="B18" s="200"/>
      <c r="C18" s="202">
        <v>16.3</v>
      </c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85" t="s">
        <v>89</v>
      </c>
    </row>
    <row r="19" spans="1:15" ht="45" hidden="1" thickBot="1">
      <c r="A19" s="203" t="s">
        <v>83</v>
      </c>
      <c r="B19" s="204"/>
      <c r="C19" s="205">
        <f>C17+C18</f>
        <v>16.3</v>
      </c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37"/>
  <sheetViews>
    <sheetView view="pageBreakPreview" zoomScale="70" zoomScaleNormal="70" zoomScaleSheetLayoutView="70" workbookViewId="0">
      <pane xSplit="9" ySplit="3" topLeftCell="J10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6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21" t="s">
        <v>199</v>
      </c>
      <c r="B1" s="221"/>
      <c r="C1" s="221"/>
      <c r="D1" s="221"/>
      <c r="E1" s="221"/>
      <c r="F1" s="221"/>
      <c r="G1" s="221"/>
      <c r="H1" s="221"/>
      <c r="I1" s="221"/>
      <c r="J1" s="221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7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5"/>
      <c r="D4" s="178"/>
      <c r="E4" s="169" t="s">
        <v>145</v>
      </c>
      <c r="F4" s="170">
        <v>0.1</v>
      </c>
      <c r="G4" s="171">
        <v>44287</v>
      </c>
      <c r="H4" s="171">
        <v>44348</v>
      </c>
      <c r="I4" s="171"/>
      <c r="J4" s="172"/>
    </row>
    <row r="5" spans="1:21" ht="18.75" customHeight="1">
      <c r="A5" s="167">
        <v>2</v>
      </c>
      <c r="B5" s="168" t="s">
        <v>157</v>
      </c>
      <c r="C5" s="175"/>
      <c r="D5" s="178"/>
      <c r="E5" s="169" t="s">
        <v>65</v>
      </c>
      <c r="F5" s="170"/>
      <c r="G5" s="171">
        <v>44317</v>
      </c>
      <c r="H5" s="171">
        <v>44348</v>
      </c>
      <c r="I5" s="171"/>
      <c r="J5" s="172"/>
    </row>
    <row r="6" spans="1:21" ht="18.75" customHeight="1">
      <c r="A6" s="167">
        <v>3</v>
      </c>
      <c r="B6" s="168" t="s">
        <v>159</v>
      </c>
      <c r="C6" s="175"/>
      <c r="D6" s="178"/>
      <c r="E6" s="169" t="s">
        <v>158</v>
      </c>
      <c r="F6" s="170"/>
      <c r="G6" s="171">
        <v>44317</v>
      </c>
      <c r="H6" s="171">
        <v>44378</v>
      </c>
      <c r="I6" s="171"/>
      <c r="J6" s="172"/>
    </row>
    <row r="7" spans="1:21" ht="18.75" customHeight="1">
      <c r="A7" s="167">
        <v>4</v>
      </c>
      <c r="B7" s="168" t="s">
        <v>160</v>
      </c>
      <c r="C7" s="175">
        <v>21.44</v>
      </c>
      <c r="D7" s="178"/>
      <c r="E7" s="169" t="s">
        <v>149</v>
      </c>
      <c r="F7" s="170"/>
      <c r="G7" s="171">
        <v>44378</v>
      </c>
      <c r="H7" s="171">
        <v>44531</v>
      </c>
      <c r="I7" s="171"/>
      <c r="J7" s="172"/>
    </row>
    <row r="8" spans="1:21" ht="18.75" customHeight="1">
      <c r="A8" s="167">
        <v>5</v>
      </c>
      <c r="B8" s="168" t="s">
        <v>161</v>
      </c>
      <c r="C8" s="175"/>
      <c r="D8" s="178">
        <v>2</v>
      </c>
      <c r="E8" s="169" t="s">
        <v>144</v>
      </c>
      <c r="F8" s="170"/>
      <c r="G8" s="171">
        <v>44378</v>
      </c>
      <c r="H8" s="171">
        <v>44531</v>
      </c>
      <c r="I8" s="171"/>
      <c r="J8" s="172"/>
    </row>
    <row r="9" spans="1:21" ht="18.75" customHeight="1">
      <c r="A9" s="167">
        <v>6</v>
      </c>
      <c r="B9" s="168" t="s">
        <v>162</v>
      </c>
      <c r="C9" s="175"/>
      <c r="D9" s="178"/>
      <c r="E9" s="169" t="s">
        <v>50</v>
      </c>
      <c r="F9" s="170"/>
      <c r="G9" s="171">
        <v>44317</v>
      </c>
      <c r="H9" s="171">
        <v>44378</v>
      </c>
      <c r="I9" s="171"/>
      <c r="J9" s="172"/>
    </row>
    <row r="10" spans="1:21" ht="18.75" customHeight="1">
      <c r="A10" s="167">
        <v>7</v>
      </c>
      <c r="B10" s="168" t="s">
        <v>164</v>
      </c>
      <c r="C10" s="175">
        <v>1.98</v>
      </c>
      <c r="D10" s="178">
        <v>2</v>
      </c>
      <c r="E10" s="169" t="s">
        <v>163</v>
      </c>
      <c r="F10" s="170"/>
      <c r="G10" s="171">
        <v>44501</v>
      </c>
      <c r="H10" s="171">
        <v>44593</v>
      </c>
      <c r="I10" s="171"/>
      <c r="J10" s="172"/>
    </row>
    <row r="11" spans="1:21" ht="18.75" customHeight="1">
      <c r="A11" s="167">
        <v>8</v>
      </c>
      <c r="B11" s="168" t="s">
        <v>166</v>
      </c>
      <c r="C11" s="175">
        <v>5</v>
      </c>
      <c r="D11" s="178"/>
      <c r="E11" s="169" t="s">
        <v>165</v>
      </c>
      <c r="F11" s="170"/>
      <c r="G11" s="171">
        <v>44501</v>
      </c>
      <c r="H11" s="171">
        <v>44593</v>
      </c>
      <c r="I11" s="171"/>
      <c r="J11" s="172"/>
    </row>
    <row r="12" spans="1:21" ht="18.75" customHeight="1">
      <c r="A12" s="167">
        <v>9</v>
      </c>
      <c r="B12" s="168" t="s">
        <v>167</v>
      </c>
      <c r="C12" s="175">
        <v>4.5999999999999996</v>
      </c>
      <c r="D12" s="178"/>
      <c r="E12" s="169" t="s">
        <v>50</v>
      </c>
      <c r="F12" s="170"/>
      <c r="G12" s="171">
        <v>44562</v>
      </c>
      <c r="H12" s="171">
        <v>44621</v>
      </c>
      <c r="I12" s="171"/>
      <c r="J12" s="172"/>
    </row>
    <row r="13" spans="1:21" ht="18.75" customHeight="1">
      <c r="A13" s="167">
        <v>10</v>
      </c>
      <c r="B13" s="168" t="s">
        <v>168</v>
      </c>
      <c r="C13" s="175">
        <v>1.2050000000000001</v>
      </c>
      <c r="D13" s="178"/>
      <c r="E13" s="169" t="s">
        <v>50</v>
      </c>
      <c r="F13" s="170"/>
      <c r="G13" s="171">
        <v>44531</v>
      </c>
      <c r="H13" s="171">
        <v>44621</v>
      </c>
      <c r="I13" s="171"/>
      <c r="J13" s="172"/>
    </row>
    <row r="14" spans="1:21" ht="18.75" customHeight="1">
      <c r="A14" s="167">
        <v>11</v>
      </c>
      <c r="B14" s="168" t="s">
        <v>147</v>
      </c>
      <c r="C14" s="175">
        <v>0.66924000000000006</v>
      </c>
      <c r="D14" s="178"/>
      <c r="E14" s="169" t="s">
        <v>172</v>
      </c>
      <c r="F14" s="170"/>
      <c r="G14" s="171">
        <v>44348</v>
      </c>
      <c r="H14" s="171">
        <v>44409</v>
      </c>
      <c r="I14" s="171"/>
      <c r="J14" s="172"/>
    </row>
    <row r="15" spans="1:21" ht="18.75" customHeight="1">
      <c r="A15" s="167">
        <v>12</v>
      </c>
      <c r="B15" s="168" t="s">
        <v>174</v>
      </c>
      <c r="C15" s="175">
        <v>0.50700000000000001</v>
      </c>
      <c r="D15" s="178"/>
      <c r="E15" s="169" t="s">
        <v>173</v>
      </c>
      <c r="F15" s="170"/>
      <c r="G15" s="171">
        <v>44470</v>
      </c>
      <c r="H15" s="171">
        <v>44501</v>
      </c>
      <c r="I15" s="171"/>
      <c r="J15" s="172"/>
    </row>
    <row r="16" spans="1:21" ht="18.75" customHeight="1">
      <c r="A16" s="167">
        <v>13</v>
      </c>
      <c r="B16" s="168" t="s">
        <v>175</v>
      </c>
      <c r="C16" s="175">
        <v>0.3654</v>
      </c>
      <c r="D16" s="178"/>
      <c r="E16" s="169" t="s">
        <v>172</v>
      </c>
      <c r="F16" s="170"/>
      <c r="G16" s="171">
        <v>44531</v>
      </c>
      <c r="H16" s="171">
        <v>44593</v>
      </c>
      <c r="I16" s="171"/>
      <c r="J16" s="172"/>
    </row>
    <row r="17" spans="1:10" ht="18.75" customHeight="1">
      <c r="A17" s="167">
        <v>14</v>
      </c>
      <c r="B17" s="168" t="s">
        <v>176</v>
      </c>
      <c r="C17" s="175">
        <v>0.56784000000000001</v>
      </c>
      <c r="D17" s="178"/>
      <c r="E17" s="169" t="s">
        <v>172</v>
      </c>
      <c r="F17" s="170"/>
      <c r="G17" s="171"/>
      <c r="H17" s="171"/>
      <c r="I17" s="171"/>
      <c r="J17" s="172"/>
    </row>
    <row r="18" spans="1:10" ht="18.75" customHeight="1">
      <c r="A18" s="167">
        <v>15</v>
      </c>
      <c r="B18" s="168" t="s">
        <v>177</v>
      </c>
      <c r="C18" s="175">
        <v>0.16224</v>
      </c>
      <c r="D18" s="178"/>
      <c r="E18" s="169" t="s">
        <v>173</v>
      </c>
      <c r="F18" s="170"/>
      <c r="G18" s="171">
        <v>44593</v>
      </c>
      <c r="H18" s="171">
        <v>44256</v>
      </c>
      <c r="I18" s="171"/>
      <c r="J18" s="172"/>
    </row>
    <row r="19" spans="1:10" ht="18.75" customHeight="1">
      <c r="A19" s="167">
        <v>16</v>
      </c>
      <c r="B19" s="168" t="s">
        <v>179</v>
      </c>
      <c r="C19" s="175">
        <v>0.15209999999999999</v>
      </c>
      <c r="D19" s="178"/>
      <c r="E19" s="169" t="s">
        <v>178</v>
      </c>
      <c r="F19" s="170"/>
      <c r="G19" s="171">
        <v>44593</v>
      </c>
      <c r="H19" s="171">
        <v>44256</v>
      </c>
      <c r="I19" s="171"/>
      <c r="J19" s="172"/>
    </row>
    <row r="20" spans="1:10" ht="18.75" customHeight="1">
      <c r="A20" s="167">
        <v>17</v>
      </c>
      <c r="B20" s="168" t="s">
        <v>180</v>
      </c>
      <c r="C20" s="175">
        <v>0.12168000000000001</v>
      </c>
      <c r="D20" s="178"/>
      <c r="E20" s="169" t="s">
        <v>173</v>
      </c>
      <c r="F20" s="170"/>
      <c r="G20" s="171">
        <v>44501</v>
      </c>
      <c r="H20" s="171">
        <v>44562</v>
      </c>
      <c r="I20" s="171"/>
      <c r="J20" s="172"/>
    </row>
    <row r="21" spans="1:10" ht="18.75" customHeight="1">
      <c r="A21" s="167">
        <v>18</v>
      </c>
      <c r="B21" s="168" t="s">
        <v>181</v>
      </c>
      <c r="C21" s="175">
        <v>0.1014</v>
      </c>
      <c r="D21" s="178"/>
      <c r="E21" s="169" t="s">
        <v>172</v>
      </c>
      <c r="F21" s="170"/>
      <c r="G21" s="171"/>
      <c r="H21" s="171"/>
      <c r="I21" s="171"/>
      <c r="J21" s="172"/>
    </row>
    <row r="22" spans="1:10" ht="18.75" customHeight="1">
      <c r="A22" s="167">
        <v>19</v>
      </c>
      <c r="B22" s="168" t="s">
        <v>183</v>
      </c>
      <c r="C22" s="175">
        <v>0</v>
      </c>
      <c r="D22" s="178"/>
      <c r="E22" s="169" t="s">
        <v>182</v>
      </c>
      <c r="F22" s="170"/>
      <c r="G22" s="171">
        <v>44013</v>
      </c>
      <c r="H22" s="171">
        <v>44075</v>
      </c>
      <c r="I22" s="171"/>
      <c r="J22" s="172"/>
    </row>
    <row r="23" spans="1:10" ht="18.75" customHeight="1">
      <c r="A23" s="167">
        <v>20</v>
      </c>
      <c r="B23" s="168" t="s">
        <v>184</v>
      </c>
      <c r="C23" s="175">
        <v>0</v>
      </c>
      <c r="D23" s="178">
        <v>3</v>
      </c>
      <c r="E23" s="169" t="s">
        <v>182</v>
      </c>
      <c r="F23" s="170"/>
      <c r="G23" s="171">
        <v>43922</v>
      </c>
      <c r="H23" s="171">
        <v>43983</v>
      </c>
      <c r="I23" s="171"/>
      <c r="J23" s="172"/>
    </row>
    <row r="24" spans="1:10" ht="18.75" customHeight="1">
      <c r="A24" s="167">
        <v>21</v>
      </c>
      <c r="B24" s="168" t="s">
        <v>185</v>
      </c>
      <c r="C24" s="175">
        <v>0.73199999999999998</v>
      </c>
      <c r="D24" s="178"/>
      <c r="E24" s="169" t="s">
        <v>151</v>
      </c>
      <c r="F24" s="170"/>
      <c r="G24" s="171">
        <v>43922</v>
      </c>
      <c r="H24" s="171">
        <v>43983</v>
      </c>
      <c r="I24" s="171"/>
      <c r="J24" s="172"/>
    </row>
    <row r="25" spans="1:10" ht="18.75" customHeight="1">
      <c r="A25" s="167">
        <v>22</v>
      </c>
      <c r="B25" s="168" t="s">
        <v>186</v>
      </c>
      <c r="C25" s="175">
        <v>0.12</v>
      </c>
      <c r="D25" s="178"/>
      <c r="E25" s="169" t="s">
        <v>151</v>
      </c>
      <c r="F25" s="170"/>
      <c r="G25" s="171"/>
      <c r="H25" s="171"/>
      <c r="I25" s="171"/>
      <c r="J25" s="172"/>
    </row>
    <row r="26" spans="1:10" ht="18.75" customHeight="1">
      <c r="A26" s="167">
        <v>23</v>
      </c>
      <c r="B26" s="168" t="s">
        <v>187</v>
      </c>
      <c r="C26" s="175">
        <v>5.3999999999999999E-2</v>
      </c>
      <c r="D26" s="178"/>
      <c r="E26" s="169" t="s">
        <v>151</v>
      </c>
      <c r="F26" s="170"/>
      <c r="G26" s="171">
        <v>44317</v>
      </c>
      <c r="H26" s="171">
        <v>44317</v>
      </c>
      <c r="I26" s="171"/>
      <c r="J26" s="172"/>
    </row>
    <row r="27" spans="1:10" ht="18.75" customHeight="1">
      <c r="A27" s="167">
        <v>24</v>
      </c>
      <c r="B27" s="168" t="s">
        <v>188</v>
      </c>
      <c r="C27" s="175">
        <v>4.5</v>
      </c>
      <c r="D27" s="178"/>
      <c r="E27" s="169" t="s">
        <v>65</v>
      </c>
      <c r="F27" s="170"/>
      <c r="G27" s="171">
        <v>44378</v>
      </c>
      <c r="H27" s="171">
        <v>44440</v>
      </c>
      <c r="I27" s="171"/>
      <c r="J27" s="172"/>
    </row>
    <row r="28" spans="1:10" ht="18.75" customHeight="1">
      <c r="A28" s="167">
        <v>25</v>
      </c>
      <c r="B28" s="168" t="s">
        <v>189</v>
      </c>
      <c r="C28" s="175">
        <v>0</v>
      </c>
      <c r="D28" s="178"/>
      <c r="E28" s="169" t="s">
        <v>149</v>
      </c>
      <c r="F28" s="170"/>
      <c r="G28" s="171">
        <v>44136</v>
      </c>
      <c r="H28" s="171">
        <v>44197</v>
      </c>
      <c r="I28" s="171"/>
      <c r="J28" s="172"/>
    </row>
    <row r="29" spans="1:10" ht="18.75" customHeight="1">
      <c r="A29" s="167">
        <v>26</v>
      </c>
      <c r="B29" s="168" t="s">
        <v>190</v>
      </c>
      <c r="C29" s="175">
        <v>0</v>
      </c>
      <c r="D29" s="178"/>
      <c r="E29" s="169" t="s">
        <v>149</v>
      </c>
      <c r="F29" s="170"/>
      <c r="G29" s="171">
        <v>44105</v>
      </c>
      <c r="H29" s="171">
        <v>44136</v>
      </c>
      <c r="I29" s="171"/>
      <c r="J29" s="172"/>
    </row>
    <row r="30" spans="1:10" ht="18.75" customHeight="1">
      <c r="A30" s="167">
        <v>27</v>
      </c>
      <c r="B30" s="168" t="s">
        <v>191</v>
      </c>
      <c r="C30" s="175">
        <v>0</v>
      </c>
      <c r="D30" s="178"/>
      <c r="E30" s="169" t="s">
        <v>149</v>
      </c>
      <c r="F30" s="170"/>
      <c r="G30" s="171">
        <v>44166</v>
      </c>
      <c r="H30" s="171">
        <v>44197</v>
      </c>
      <c r="I30" s="171"/>
      <c r="J30" s="172"/>
    </row>
    <row r="31" spans="1:10" ht="18.75" customHeight="1">
      <c r="A31" s="167">
        <v>28</v>
      </c>
      <c r="B31" s="168" t="s">
        <v>193</v>
      </c>
      <c r="C31" s="175">
        <v>14</v>
      </c>
      <c r="D31" s="178"/>
      <c r="E31" s="169" t="s">
        <v>192</v>
      </c>
      <c r="F31" s="170"/>
      <c r="G31" s="171">
        <v>43922</v>
      </c>
      <c r="H31" s="171">
        <v>43983</v>
      </c>
      <c r="I31" s="171"/>
      <c r="J31" s="172"/>
    </row>
    <row r="32" spans="1:10" ht="18.75" customHeight="1">
      <c r="A32" s="167">
        <v>29</v>
      </c>
      <c r="B32" s="168" t="s">
        <v>194</v>
      </c>
      <c r="C32" s="175">
        <v>0.41574</v>
      </c>
      <c r="D32" s="178"/>
      <c r="E32" s="169" t="s">
        <v>172</v>
      </c>
      <c r="F32" s="170"/>
      <c r="G32" s="171">
        <v>44075</v>
      </c>
      <c r="H32" s="171">
        <v>44105</v>
      </c>
      <c r="I32" s="171"/>
      <c r="J32" s="172"/>
    </row>
    <row r="33" spans="1:10" ht="18.75" customHeight="1">
      <c r="A33" s="167">
        <v>30</v>
      </c>
      <c r="B33" s="168" t="s">
        <v>195</v>
      </c>
      <c r="C33" s="175">
        <v>0</v>
      </c>
      <c r="D33" s="178"/>
      <c r="E33" s="169" t="s">
        <v>150</v>
      </c>
      <c r="F33" s="170"/>
      <c r="G33" s="171">
        <v>43922</v>
      </c>
      <c r="H33" s="171">
        <v>44256</v>
      </c>
      <c r="I33" s="171"/>
      <c r="J33" s="172"/>
    </row>
    <row r="34" spans="1:10" ht="18.75" customHeight="1">
      <c r="A34" s="167">
        <v>31</v>
      </c>
      <c r="B34" s="168" t="s">
        <v>196</v>
      </c>
      <c r="C34" s="175">
        <v>0</v>
      </c>
      <c r="D34" s="178"/>
      <c r="E34" s="169" t="s">
        <v>148</v>
      </c>
      <c r="F34" s="170"/>
      <c r="G34" s="171"/>
      <c r="H34" s="171"/>
      <c r="I34" s="171"/>
      <c r="J34" s="172"/>
    </row>
    <row r="35" spans="1:10" ht="18.75" customHeight="1">
      <c r="A35" s="167">
        <v>32</v>
      </c>
      <c r="B35" s="168" t="s">
        <v>198</v>
      </c>
      <c r="C35" s="175">
        <v>0</v>
      </c>
      <c r="D35" s="178">
        <v>3</v>
      </c>
      <c r="E35" s="169" t="s">
        <v>197</v>
      </c>
      <c r="F35" s="170"/>
      <c r="G35" s="171">
        <v>43922</v>
      </c>
      <c r="H35" s="171">
        <v>44013</v>
      </c>
      <c r="I35" s="171"/>
      <c r="J35" s="172"/>
    </row>
    <row r="36" spans="1:10" ht="18.75">
      <c r="A36" s="173"/>
      <c r="B36" s="174"/>
      <c r="C36" s="174"/>
      <c r="D36" s="179"/>
      <c r="E36" s="174"/>
      <c r="F36" s="174"/>
      <c r="G36" s="174"/>
      <c r="H36" s="174"/>
      <c r="I36" s="174"/>
      <c r="J36" s="174"/>
    </row>
    <row r="37" spans="1:10" ht="18.75">
      <c r="A37" s="173"/>
      <c r="B37" s="174"/>
      <c r="C37" s="174"/>
      <c r="D37" s="179"/>
      <c r="E37" s="174"/>
      <c r="F37" s="174"/>
      <c r="G37" s="174"/>
      <c r="H37" s="174"/>
      <c r="I37" s="174"/>
      <c r="J37" s="174"/>
    </row>
  </sheetData>
  <autoFilter ref="A3:U4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pane xSplit="7" ySplit="2" topLeftCell="H24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ACER</cp:lastModifiedBy>
  <cp:lastPrinted>2021-04-01T07:32:06Z</cp:lastPrinted>
  <dcterms:created xsi:type="dcterms:W3CDTF">2019-03-24T15:09:22Z</dcterms:created>
  <dcterms:modified xsi:type="dcterms:W3CDTF">2024-03-05T16:15:58Z</dcterms:modified>
</cp:coreProperties>
</file>