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drawings/drawing6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drawings/drawing8.xml" ContentType="application/vnd.openxmlformats-officedocument.drawingml.chartshapes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2\ReportPSNV\"/>
    </mc:Choice>
  </mc:AlternateContent>
  <xr:revisionPtr revIDLastSave="0" documentId="13_ncr:1_{64A9FB8A-F7A8-4FBA-B9A4-5FB7584D915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chart.v1.0" hidden="1">P3_1!$S$173:$S$175</definedName>
    <definedName name="_xlchart.v1.1" hidden="1">P3_1!$T$172</definedName>
    <definedName name="_xlchart.v1.2" hidden="1">P3_1!$T$173:$T$175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1" i="14" l="1"/>
  <c r="P136" i="14" l="1"/>
  <c r="P212" i="14"/>
  <c r="P211" i="14"/>
  <c r="P200" i="14"/>
  <c r="O211" i="14"/>
  <c r="R213" i="14" l="1"/>
  <c r="P205" i="14"/>
  <c r="P206" i="14"/>
  <c r="U205" i="14"/>
  <c r="U202" i="14"/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Y9" i="15"/>
  <c r="AA9" i="15" s="1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M12" i="13"/>
  <c r="P12" i="13" s="1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<sst xmlns="http://schemas.openxmlformats.org/spreadsheetml/2006/main" count="793" uniqueCount="266">
  <si>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</si>
  <si>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</si>
  <si>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</si>
  <si>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</si>
  <si>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</si>
  <si>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</si>
  <si>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</si>
  <si>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</si>
  <si>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</si>
  <si>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</si>
  <si>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</si>
  <si>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</si>
  <si>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</si>
  <si>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</si>
  <si>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</si>
  <si>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</si>
  <si>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</si>
  <si>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</si>
  <si>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</si>
  <si>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</si>
  <si>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</si>
  <si>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</si>
  <si>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</si>
  <si>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</si>
  <si>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</si>
  <si>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</si>
  <si>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</si>
  <si>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</si>
  <si>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</si>
  <si>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</si>
  <si>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</si>
  <si>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</si>
  <si>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</si>
  <si>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</si>
  <si>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</si>
  <si>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</si>
  <si>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</si>
  <si>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</si>
  <si>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</si>
  <si>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</si>
  <si>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</si>
  <si>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</si>
  <si>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</si>
  <si>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</si>
  <si>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</si>
  <si>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</si>
  <si>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</si>
  <si>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</si>
  <si>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</si>
  <si>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</si>
  <si>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</si>
  <si>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</si>
  <si>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</si>
  <si>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</si>
  <si>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</si>
  <si>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</si>
  <si>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</si>
  <si>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</si>
  <si>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</si>
  <si>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</si>
  <si>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</si>
  <si>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</si>
  <si>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</si>
  <si>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</si>
  <si>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</si>
  <si>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</si>
  <si>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</si>
  <si>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</si>
  <si>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</si>
  <si>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</si>
  <si>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</si>
  <si>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</si>
  <si>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</si>
  <si>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</si>
  <si>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</si>
  <si>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</si>
  <si>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</si>
  <si>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</si>
  <si>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</si>
  <si>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</si>
  <si>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</si>
  <si>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</si>
  <si>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</si>
  <si>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</si>
  <si>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</si>
  <si>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</si>
  <si>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</si>
  <si>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</si>
  <si>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</si>
  <si>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</si>
  <si>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</si>
  <si>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</si>
  <si>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</si>
  <si>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</si>
  <si>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</si>
  <si>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</si>
  <si>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</si>
  <si>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</si>
  <si>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</si>
  <si>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</si>
  <si>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</si>
  <si>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</si>
  <si>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</si>
  <si>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</si>
  <si>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</si>
  <si>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</si>
  <si>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</si>
  <si>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</si>
  <si>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</si>
  <si>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</si>
  <si>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</si>
  <si>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</si>
  <si>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</si>
  <si>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</si>
  <si>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</si>
  <si>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</si>
  <si>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</si>
  <si>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</si>
  <si>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</si>
  <si>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</si>
  <si>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</si>
  <si>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</si>
  <si>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</si>
  <si>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</si>
  <si>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</si>
  <si>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</si>
  <si>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</si>
  <si>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</si>
  <si>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</si>
  <si>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</si>
  <si>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</si>
  <si>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</si>
  <si>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</si>
  <si>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</si>
  <si>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</si>
  <si>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</si>
  <si>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</si>
  <si>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</si>
  <si>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</si>
  <si>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</si>
  <si>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</si>
  <si>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</si>
  <si>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</si>
  <si>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</si>
  <si>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</si>
  <si>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</si>
  <si>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</si>
  <si>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</si>
  <si>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</si>
  <si>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</si>
  <si>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</si>
  <si>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</si>
  <si>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</si>
  <si>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</si>
  <si>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</si>
  <si>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</si>
  <si>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</si>
  <si>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</si>
  <si>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</si>
  <si>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</si>
  <si>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</si>
  <si>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</si>
  <si>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</si>
  <si>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</si>
  <si>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</si>
  <si>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</si>
  <si>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</si>
  <si>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</si>
  <si>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</si>
  <si>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</si>
  <si>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</si>
  <si>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</si>
  <si>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</si>
  <si>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</si>
  <si>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</si>
  <si>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</si>
  <si>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</si>
  <si>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</si>
  <si>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</si>
  <si>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</si>
  <si>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</si>
  <si>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</si>
  <si>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</si>
  <si>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</si>
  <si>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</si>
  <si>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</si>
  <si>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</si>
  <si>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</si>
  <si>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</si>
  <si>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</si>
  <si>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</si>
  <si>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</si>
  <si>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</si>
  <si>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</si>
  <si>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</si>
  <si>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</si>
  <si>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</si>
  <si>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</si>
  <si>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</si>
  <si>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</si>
  <si>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</si>
  <si>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</si>
  <si>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</si>
  <si>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</si>
  <si>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</si>
  <si>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</si>
  <si>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</si>
  <si>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</si>
  <si>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</si>
  <si>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</si>
  <si>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</si>
  <si>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</si>
  <si>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</si>
  <si>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</si>
  <si>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</si>
  <si>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</si>
  <si>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</si>
  <si>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</si>
  <si>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</si>
  <si>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</si>
  <si>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</si>
  <si>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</si>
  <si>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</si>
  <si>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</si>
  <si>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</si>
  <si>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</si>
  <si>
    <t>paper</t>
  </si>
  <si>
    <t>Time inventory</t>
  </si>
  <si>
    <t>Column2</t>
  </si>
  <si>
    <t>Column3</t>
  </si>
  <si>
    <t>Column4</t>
  </si>
  <si>
    <t>Column5</t>
  </si>
  <si>
    <t>Column6</t>
  </si>
  <si>
    <t>Normal support</t>
  </si>
  <si>
    <t>Development</t>
  </si>
  <si>
    <t>Hours dev/ 1 Day</t>
  </si>
  <si>
    <t>Urgent Project</t>
  </si>
  <si>
    <t>Main Project</t>
  </si>
  <si>
    <t>Total Request</t>
  </si>
  <si>
    <t>Other request</t>
  </si>
  <si>
    <t>van phong pham</t>
  </si>
  <si>
    <t>thiet bi muon tra</t>
  </si>
  <si>
    <t>thiet bi PC</t>
  </si>
  <si>
    <t>thiet bi kiem ke</t>
  </si>
  <si>
    <t>zebra</t>
  </si>
  <si>
    <t xml:space="preserve">tong </t>
  </si>
  <si>
    <t>292 thiet bi PDA</t>
  </si>
  <si>
    <t>time inventory</t>
  </si>
  <si>
    <t>cong thuc PC</t>
  </si>
  <si>
    <t>3 min/60 * 20 * 1060 pcs = 1060 h/month</t>
  </si>
  <si>
    <t>VPP</t>
  </si>
  <si>
    <t>Quantity</t>
  </si>
  <si>
    <t>Stationery Item</t>
  </si>
  <si>
    <t xml:space="preserve"> Infra Equipment</t>
  </si>
  <si>
    <t>time inventory /hours</t>
  </si>
  <si>
    <t>thiet bi muon tra + thiet bi pc</t>
  </si>
  <si>
    <t>thiet bi kiem ke + van phong pham</t>
  </si>
  <si>
    <t>tong time kiem ke</t>
  </si>
  <si>
    <t>1minute/60*20*totoal inventory</t>
  </si>
  <si>
    <t>save time dev</t>
  </si>
  <si>
    <t>after</t>
  </si>
  <si>
    <t>before</t>
  </si>
  <si>
    <t>Good Receive</t>
  </si>
  <si>
    <t>Kitting outside</t>
  </si>
  <si>
    <t>Free temp Location</t>
  </si>
  <si>
    <t>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</si>
</sst>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2"/>
      <color rgb="FF000000"/>
      <name val="Arial"/>
    </font>
    <font>
      <sz val="12"/>
      <color rgb="FF0000FF"/>
      <name val="Arial"/>
      <family val="2"/>
    </font>
    <font>
      <sz val="18"/>
      <name val="Arial"/>
      <family val="2"/>
    </font>
    <font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22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3" fillId="8" borderId="48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left" vertical="center" readingOrder="1"/>
    </xf>
    <xf numFmtId="0" fontId="0" fillId="0" borderId="0" xfId="0" quotePrefix="1"/>
    <xf numFmtId="0" fontId="4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3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1357D1"/>
      <color rgb="FF5F86CD"/>
      <color rgb="FF76F1FE"/>
      <color rgb="FF0000FF"/>
      <color rgb="FF3864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0988494931918481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38137656145797"/>
          <c:y val="0.31632383826723376"/>
          <c:w val="0.19254939713485733"/>
          <c:h val="0.22213095727617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Activities </a:t>
            </a: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Result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912510936133"/>
          <c:y val="0.26114986328953355"/>
          <c:w val="0.38322594050743658"/>
          <c:h val="0.5314124685617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P3_1!$N$140</c:f>
              <c:strCache>
                <c:ptCount val="1"/>
                <c:pt idx="0">
                  <c:v>Time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P3_1!$O$140:$P$140</c:f>
              <c:numCache>
                <c:formatCode>General</c:formatCode>
                <c:ptCount val="2"/>
                <c:pt idx="0">
                  <c:v>1142</c:v>
                </c:pt>
                <c:pt idx="1">
                  <c:v>380.6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8084928"/>
        <c:axId val="480371248"/>
      </c:barChart>
      <c:lineChart>
        <c:grouping val="standard"/>
        <c:varyColors val="0"/>
        <c:ser>
          <c:idx val="1"/>
          <c:order val="1"/>
          <c:tx>
            <c:strRef>
              <c:f>P3_1!$N$141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0596062547375114E-2"/>
                  <c:y val="-3.838493300400542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C9-4651-A62A-3E7493426DF2}"/>
                </c:ext>
              </c:extLst>
            </c:dLbl>
            <c:dLbl>
              <c:idx val="1"/>
              <c:layout>
                <c:manualLayout>
                  <c:x val="2.50331420842160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C9-4651-A62A-3E7493426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P3_1!$O$141:$P$141</c:f>
              <c:numCache>
                <c:formatCode>General</c:formatCode>
                <c:ptCount val="2"/>
                <c:pt idx="0">
                  <c:v>70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085328"/>
        <c:axId val="423169360"/>
      </c:lineChart>
      <c:catAx>
        <c:axId val="318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71248"/>
        <c:crosses val="autoZero"/>
        <c:auto val="1"/>
        <c:lblAlgn val="ctr"/>
        <c:lblOffset val="100"/>
        <c:noMultiLvlLbl val="0"/>
      </c:catAx>
      <c:valAx>
        <c:axId val="48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RAMS</a:t>
                </a:r>
              </a:p>
            </c:rich>
          </c:tx>
          <c:layout>
            <c:manualLayout>
              <c:xMode val="edge"/>
              <c:yMode val="edge"/>
              <c:x val="0.60833333333333328"/>
              <c:y val="0.15282051546484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4928"/>
        <c:crosses val="autoZero"/>
        <c:crossBetween val="between"/>
      </c:valAx>
      <c:valAx>
        <c:axId val="4231693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10197222222222224"/>
              <c:y val="0.1514369746057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5328"/>
        <c:crosses val="max"/>
        <c:crossBetween val="between"/>
      </c:valAx>
      <c:catAx>
        <c:axId val="31808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8285214348207"/>
          <c:y val="0.87523252381314565"/>
          <c:w val="0.6189674103237095"/>
          <c:h val="8.793106337667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E8-475E-8071-476F410C5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E8-475E-8071-476F410C5B5F}"/>
              </c:ext>
            </c:extLst>
          </c:dPt>
          <c:cat>
            <c:strRef>
              <c:f>P3_1!$I$165:$I$166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P3_1!$J$165:$J$166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E0F-BA3B-735EE802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8613298337706"/>
          <c:y val="5.0925925925925923E-2"/>
          <c:w val="0.78713342082239723"/>
          <c:h val="0.68021471274424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P3_1!$S$162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2"/>
                <c:pt idx="0">
                  <c:v>Develop time</c:v>
                </c:pt>
                <c:pt idx="1">
                  <c:v>Support time</c:v>
                </c:pt>
              </c:strCache>
            </c:strRef>
          </c:cat>
          <c:val>
            <c:numRef>
              <c:f>P3_1!$T$162:$V$162</c:f>
              <c:numCache>
                <c:formatCode>General</c:formatCode>
                <c:ptCount val="3"/>
                <c:pt idx="0">
                  <c:v>65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9-4E13-9198-0690DFE874F6}"/>
            </c:ext>
          </c:extLst>
        </c:ser>
        <c:ser>
          <c:idx val="1"/>
          <c:order val="1"/>
          <c:tx>
            <c:strRef>
              <c:f>P3_1!$S$163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2"/>
                <c:pt idx="0">
                  <c:v>Develop time</c:v>
                </c:pt>
                <c:pt idx="1">
                  <c:v>Support time</c:v>
                </c:pt>
              </c:strCache>
            </c:strRef>
          </c:cat>
          <c:val>
            <c:numRef>
              <c:f>P3_1!$T$163:$V$163</c:f>
              <c:numCache>
                <c:formatCode>General</c:formatCode>
                <c:ptCount val="3"/>
                <c:pt idx="0">
                  <c:v>55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9-4E13-9198-0690DFE87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970984"/>
        <c:axId val="446971312"/>
      </c:barChart>
      <c:catAx>
        <c:axId val="44697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1312"/>
        <c:crosses val="autoZero"/>
        <c:auto val="1"/>
        <c:lblAlgn val="ctr"/>
        <c:lblOffset val="100"/>
        <c:noMultiLvlLbl val="0"/>
      </c:catAx>
      <c:valAx>
        <c:axId val="4469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P3_1!$T$172</c:f>
              <c:strCache>
                <c:ptCount val="1"/>
                <c:pt idx="0">
                  <c:v>Total Request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9-4F81-8481-6C9D3A53FD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9-4F81-8481-6C9D3A53FD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9-4F81-8481-6C9D3A53F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P3_1!$S$173:$S$175</c:f>
              <c:strCache>
                <c:ptCount val="3"/>
                <c:pt idx="0">
                  <c:v>Main Project</c:v>
                </c:pt>
                <c:pt idx="1">
                  <c:v>Urgent Project</c:v>
                </c:pt>
                <c:pt idx="2">
                  <c:v>Other request</c:v>
                </c:pt>
              </c:strCache>
            </c:strRef>
          </c:cat>
          <c:val>
            <c:numRef>
              <c:f>P3_1!$T$173:$T$175</c:f>
              <c:numCache>
                <c:formatCode>0%</c:formatCode>
                <c:ptCount val="3"/>
                <c:pt idx="0">
                  <c:v>0.3</c:v>
                </c:pt>
                <c:pt idx="1">
                  <c:v>0.1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E-475E-BD77-4A16F0CCC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6036745406818E-2"/>
          <c:y val="6.9861111111111124E-2"/>
          <c:w val="0.42802116948496194"/>
          <c:h val="0.716836176727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P3_1!$T$218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P3_1!$U$218:$V$218</c:f>
              <c:numCache>
                <c:formatCode>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E-4C62-B344-E5AA64F88DCB}"/>
            </c:ext>
          </c:extLst>
        </c:ser>
        <c:ser>
          <c:idx val="1"/>
          <c:order val="1"/>
          <c:tx>
            <c:strRef>
              <c:f>P3_1!$T$219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P3_1!$U$219:$V$219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E-4C62-B344-E5AA64F88D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0800120"/>
        <c:axId val="440800448"/>
      </c:barChart>
      <c:catAx>
        <c:axId val="44080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0800448"/>
        <c:crosses val="autoZero"/>
        <c:auto val="1"/>
        <c:lblAlgn val="ctr"/>
        <c:lblOffset val="100"/>
        <c:noMultiLvlLbl val="0"/>
      </c:catAx>
      <c:valAx>
        <c:axId val="4408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31483154769587"/>
          <c:y val="0.89409667541557303"/>
          <c:w val="0.219777634353082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P3_1!$V$112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P3_1!$W$111:$AB$111</c:f>
              <c:strCache>
                <c:ptCount val="6"/>
                <c:pt idx="0">
                  <c:v>Good Receive</c:v>
                </c:pt>
                <c:pt idx="1">
                  <c:v>Storing</c:v>
                </c:pt>
                <c:pt idx="2">
                  <c:v>Kitting FA</c:v>
                </c:pt>
                <c:pt idx="3">
                  <c:v>Kitting outside</c:v>
                </c:pt>
                <c:pt idx="4">
                  <c:v>Free temp Location</c:v>
                </c:pt>
                <c:pt idx="5">
                  <c:v>Common</c:v>
                </c:pt>
              </c:strCache>
            </c:strRef>
          </c:cat>
          <c:val>
            <c:numRef>
              <c:f>P3_1!$W$112:$AB$112</c:f>
              <c:numCache>
                <c:formatCode>General</c:formatCode>
                <c:ptCount val="6"/>
                <c:pt idx="0">
                  <c:v>12</c:v>
                </c:pt>
                <c:pt idx="1">
                  <c:v>3</c:v>
                </c:pt>
                <c:pt idx="2">
                  <c:v>16</c:v>
                </c:pt>
                <c:pt idx="3">
                  <c:v>8</c:v>
                </c:pt>
                <c:pt idx="4">
                  <c:v>7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6-4193-B4D8-189C7C26BEDD}"/>
            </c:ext>
          </c:extLst>
        </c:ser>
        <c:ser>
          <c:idx val="1"/>
          <c:order val="1"/>
          <c:tx>
            <c:strRef>
              <c:f>P3_1!$V$113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1357D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604650908414731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A6-4193-B4D8-189C7C26BEDD}"/>
                </c:ext>
              </c:extLst>
            </c:dLbl>
            <c:dLbl>
              <c:idx val="1"/>
              <c:layout>
                <c:manualLayout>
                  <c:x val="1.9534881813110486E-2"/>
                  <c:y val="-3.31203978620385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A6-4193-B4D8-189C7C26BEDD}"/>
                </c:ext>
              </c:extLst>
            </c:dLbl>
            <c:dLbl>
              <c:idx val="2"/>
              <c:layout>
                <c:manualLayout>
                  <c:x val="1.953488181311048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A6-4193-B4D8-189C7C26BEDD}"/>
                </c:ext>
              </c:extLst>
            </c:dLbl>
            <c:dLbl>
              <c:idx val="3"/>
              <c:layout>
                <c:manualLayout>
                  <c:x val="2.17054242367894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A6-4193-B4D8-189C7C26BEDD}"/>
                </c:ext>
              </c:extLst>
            </c:dLbl>
            <c:dLbl>
              <c:idx val="4"/>
              <c:layout>
                <c:manualLayout>
                  <c:x val="2.17054242367892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A6-4193-B4D8-189C7C26BEDD}"/>
                </c:ext>
              </c:extLst>
            </c:dLbl>
            <c:dLbl>
              <c:idx val="5"/>
              <c:layout>
                <c:manualLayout>
                  <c:x val="3.25581363551841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A6-4193-B4D8-189C7C26BE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P3_1!$W$111:$AB$111</c:f>
              <c:strCache>
                <c:ptCount val="6"/>
                <c:pt idx="0">
                  <c:v>Good Receive</c:v>
                </c:pt>
                <c:pt idx="1">
                  <c:v>Storing</c:v>
                </c:pt>
                <c:pt idx="2">
                  <c:v>Kitting FA</c:v>
                </c:pt>
                <c:pt idx="3">
                  <c:v>Kitting outside</c:v>
                </c:pt>
                <c:pt idx="4">
                  <c:v>Free temp Location</c:v>
                </c:pt>
                <c:pt idx="5">
                  <c:v>Common</c:v>
                </c:pt>
              </c:strCache>
            </c:strRef>
          </c:cat>
          <c:val>
            <c:numRef>
              <c:f>P3_1!$W$113:$AB$113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6-4193-B4D8-189C7C26BE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3352560"/>
        <c:axId val="433359448"/>
        <c:axId val="0"/>
      </c:bar3DChart>
      <c:catAx>
        <c:axId val="4333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359448"/>
        <c:crosses val="autoZero"/>
        <c:auto val="1"/>
        <c:lblAlgn val="ctr"/>
        <c:lblOffset val="100"/>
        <c:noMultiLvlLbl val="0"/>
      </c:catAx>
      <c:valAx>
        <c:axId val="4333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25586114817934219"/>
              <c:y val="3.46055980890429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3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44050047581028"/>
          <c:y val="5.0805667513362462E-2"/>
          <c:w val="0.23338236138608445"/>
          <c:h val="6.6837932919057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B4705FC9-F821-4566-A75F-F150C669BE56}">
          <cx:tx>
            <cx:txData>
              <cx:f>_xlchart.v1.1</cx:f>
              <cx:v>Total Request</cx:v>
            </cx:txData>
          </cx:tx>
          <cx:spPr>
            <a:solidFill>
              <a:srgbClr val="0000FF"/>
            </a:solidFill>
          </cx:spPr>
          <cx:dataLabels pos="out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23" Type="http://schemas.openxmlformats.org/officeDocument/2006/relationships/chart" Target="../charts/chart20.xml"/><Relationship Id="rId10" Type="http://schemas.openxmlformats.org/officeDocument/2006/relationships/chart" Target="../charts/chart10.xml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Relationship Id="rId22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187670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994038</xdr:colOff>
      <xdr:row>123</xdr:row>
      <xdr:rowOff>78440</xdr:rowOff>
    </xdr:from>
    <xdr:to>
      <xdr:col>21</xdr:col>
      <xdr:colOff>63950</xdr:colOff>
      <xdr:row>139</xdr:row>
      <xdr:rowOff>133348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258961</xdr:colOff>
      <xdr:row>162</xdr:row>
      <xdr:rowOff>12502</xdr:rowOff>
    </xdr:from>
    <xdr:to>
      <xdr:col>16</xdr:col>
      <xdr:colOff>976312</xdr:colOff>
      <xdr:row>176</xdr:row>
      <xdr:rowOff>47030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840441</xdr:colOff>
      <xdr:row>144</xdr:row>
      <xdr:rowOff>17929</xdr:rowOff>
    </xdr:from>
    <xdr:to>
      <xdr:col>17</xdr:col>
      <xdr:colOff>381000</xdr:colOff>
      <xdr:row>158</xdr:row>
      <xdr:rowOff>94129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645045</xdr:colOff>
      <xdr:row>149</xdr:row>
      <xdr:rowOff>77924</xdr:rowOff>
    </xdr:from>
    <xdr:to>
      <xdr:col>15</xdr:col>
      <xdr:colOff>1215258</xdr:colOff>
      <xdr:row>151</xdr:row>
      <xdr:rowOff>98533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7209786" y="34455510"/>
          <a:ext cx="570213" cy="3928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403411</xdr:colOff>
      <xdr:row>151</xdr:row>
      <xdr:rowOff>112059</xdr:rowOff>
    </xdr:from>
    <xdr:to>
      <xdr:col>16</xdr:col>
      <xdr:colOff>818029</xdr:colOff>
      <xdr:row>153</xdr:row>
      <xdr:rowOff>22412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7873382" y="35455412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874058</xdr:colOff>
      <xdr:row>152</xdr:row>
      <xdr:rowOff>123265</xdr:rowOff>
    </xdr:from>
    <xdr:to>
      <xdr:col>17</xdr:col>
      <xdr:colOff>112059</xdr:colOff>
      <xdr:row>154</xdr:row>
      <xdr:rowOff>33618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8344029" y="35657118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15</xdr:col>
      <xdr:colOff>924486</xdr:colOff>
      <xdr:row>179</xdr:row>
      <xdr:rowOff>1120</xdr:rowOff>
    </xdr:from>
    <xdr:to>
      <xdr:col>19</xdr:col>
      <xdr:colOff>902074</xdr:colOff>
      <xdr:row>193</xdr:row>
      <xdr:rowOff>77320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134472</xdr:colOff>
      <xdr:row>180</xdr:row>
      <xdr:rowOff>56029</xdr:rowOff>
    </xdr:from>
    <xdr:to>
      <xdr:col>14</xdr:col>
      <xdr:colOff>268941</xdr:colOff>
      <xdr:row>192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31297" y="40927804"/>
              <a:ext cx="3468219" cy="2268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381000</xdr:colOff>
      <xdr:row>216</xdr:row>
      <xdr:rowOff>2721</xdr:rowOff>
    </xdr:from>
    <xdr:to>
      <xdr:col>18</xdr:col>
      <xdr:colOff>666750</xdr:colOff>
      <xdr:row>230</xdr:row>
      <xdr:rowOff>78921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449035</xdr:colOff>
      <xdr:row>114</xdr:row>
      <xdr:rowOff>68035</xdr:rowOff>
    </xdr:from>
    <xdr:to>
      <xdr:col>26</xdr:col>
      <xdr:colOff>136071</xdr:colOff>
      <xdr:row>134</xdr:row>
      <xdr:rowOff>27214</xdr:rowOff>
    </xdr:to>
    <xdr:graphicFrame macro="">
      <xdr:nvGraphicFramePr>
        <xdr:cNvPr id="21" name="Chart 2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0.65082</cdr:x>
      <cdr:y>0.29221</cdr:y>
    </cdr:from>
    <cdr:to>
      <cdr:x>0.7415</cdr:x>
      <cdr:y>0.39842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975536" y="801594"/>
          <a:ext cx="414618" cy="291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1:G162" totalsRowShown="0">
  <autoFilter ref="B151:G162" xr:uid="{00000000-0009-0000-0100-000001000000}"/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56" displayName="Table256" ref="J4:P14" totalsRowShown="0" headerRowDxfId="10" headerRowBorderDxfId="9" tableBorderDxfId="8" totalsRowBorderDxfId="7">
  <autoFilter ref="J4:P14" xr:uid="{00000000-0009-0000-0100-000002000000}"/>
  <tableColumns count="7">
    <tableColumn id="1" xr3:uid="{00000000-0010-0000-0100-000001000000}" name="Member name" dataDxfId="6"/>
    <tableColumn id="2" xr3:uid="{00000000-0010-0000-0100-000002000000}" name="Normal Support" dataDxfId="5"/>
    <tableColumn id="3" xr3:uid="{00000000-0010-0000-0100-000003000000}" name="Trouble Support" dataDxfId="4"/>
    <tableColumn id="4" xr3:uid="{00000000-0010-0000-0100-000004000000}" name="Develop" dataDxfId="3">
      <calculatedColumnFormula>100%-Table256[[#This Row],[Normal Support]]-Table256[[#This Row],[Trouble Support]]</calculatedColumnFormula>
    </tableColumn>
    <tableColumn id="5" xr3:uid="{00000000-0010-0000-0100-000005000000}" name="Line" dataDxfId="2"/>
    <tableColumn id="6" xr3:uid="{00000000-0010-0000-0100-000006000000}" name="Bar" dataDxfId="1"/>
    <tableColumn id="7" xr3:uid="{00000000-0010-0000-0100-000007000000}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19"/>
  <sheetViews>
    <sheetView tabSelected="1" topLeftCell="I104" zoomScale="70" zoomScaleNormal="70" workbookViewId="0">
      <selection activeCell="AA127" sqref="AA127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0" width="13.5703125" style="68" customWidth="1"/>
    <col min="11" max="12" width="9.140625" style="68"/>
    <col min="13" max="13" width="14.7109375" style="68" customWidth="1"/>
    <col min="14" max="14" width="17" style="68" customWidth="1"/>
    <col min="15" max="15" width="12.140625" style="68" customWidth="1"/>
    <col min="16" max="16" width="20.42578125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0" width="13.7109375" style="68" customWidth="1"/>
    <col min="21" max="21" width="17.140625" style="68" customWidth="1"/>
    <col min="22" max="22" width="14.7109375" style="68" customWidth="1"/>
    <col min="23" max="23" width="23" style="68" customWidth="1"/>
    <col min="24" max="24" width="15.42578125" style="68" customWidth="1"/>
    <col min="25" max="25" width="16.28515625" style="68" customWidth="1"/>
    <col min="26" max="26" width="22.85546875" style="68" customWidth="1"/>
    <col min="27" max="27" width="28.140625" style="68" customWidth="1"/>
    <col min="28" max="28" width="22.85546875" style="68" customWidth="1"/>
    <col min="29" max="16384" width="9.140625" style="68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265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8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8" ht="20.25">
      <c r="B111" s="181" t="s">
        <v>205</v>
      </c>
      <c r="C111" s="180">
        <v>12</v>
      </c>
      <c r="D111" s="180">
        <v>6</v>
      </c>
      <c r="E111" s="68">
        <v>9</v>
      </c>
      <c r="N111" s="156"/>
      <c r="O111" s="156" t="s">
        <v>32</v>
      </c>
      <c r="P111" s="156" t="s">
        <v>218</v>
      </c>
      <c r="Q111" s="156" t="s">
        <v>215</v>
      </c>
      <c r="R111" s="156" t="s">
        <v>216</v>
      </c>
      <c r="S111" s="156" t="s">
        <v>217</v>
      </c>
      <c r="T111" s="156" t="s">
        <v>206</v>
      </c>
      <c r="W111" s="191" t="s">
        <v>262</v>
      </c>
      <c r="X111" s="191" t="s">
        <v>206</v>
      </c>
      <c r="Y111" s="191" t="s">
        <v>218</v>
      </c>
      <c r="Z111" s="191" t="s">
        <v>263</v>
      </c>
      <c r="AA111" s="191" t="s">
        <v>264</v>
      </c>
      <c r="AB111" s="191" t="s">
        <v>32</v>
      </c>
    </row>
    <row r="112" spans="2:28" ht="18">
      <c r="B112" s="181" t="s">
        <v>206</v>
      </c>
      <c r="C112" s="180">
        <v>3</v>
      </c>
      <c r="D112" s="180">
        <v>1</v>
      </c>
      <c r="E112" s="68">
        <v>1</v>
      </c>
      <c r="N112" s="156" t="s">
        <v>213</v>
      </c>
      <c r="O112" s="156">
        <v>19</v>
      </c>
      <c r="P112" s="156">
        <v>16</v>
      </c>
      <c r="Q112" s="156">
        <v>12</v>
      </c>
      <c r="R112" s="156">
        <v>8</v>
      </c>
      <c r="S112" s="156">
        <v>7</v>
      </c>
      <c r="T112" s="156">
        <v>3</v>
      </c>
      <c r="V112" s="68" t="s">
        <v>213</v>
      </c>
      <c r="W112" s="156">
        <v>12</v>
      </c>
      <c r="X112" s="156">
        <v>3</v>
      </c>
      <c r="Y112" s="156">
        <v>16</v>
      </c>
      <c r="Z112" s="156">
        <v>8</v>
      </c>
      <c r="AA112" s="156">
        <v>7</v>
      </c>
      <c r="AB112" s="156">
        <v>19</v>
      </c>
    </row>
    <row r="113" spans="2:28" ht="18">
      <c r="B113" s="181" t="s">
        <v>207</v>
      </c>
      <c r="C113" s="180">
        <v>16</v>
      </c>
      <c r="D113" s="180">
        <v>10</v>
      </c>
      <c r="E113" s="68">
        <v>10</v>
      </c>
      <c r="N113" s="156" t="s">
        <v>214</v>
      </c>
      <c r="O113" s="156">
        <v>4</v>
      </c>
      <c r="P113" s="156">
        <v>9</v>
      </c>
      <c r="Q113" s="156">
        <v>9</v>
      </c>
      <c r="R113" s="156">
        <v>4</v>
      </c>
      <c r="S113" s="156">
        <v>4</v>
      </c>
      <c r="T113" s="156">
        <v>2</v>
      </c>
      <c r="V113" s="68" t="s">
        <v>214</v>
      </c>
      <c r="W113" s="156">
        <v>9</v>
      </c>
      <c r="X113" s="156">
        <v>2</v>
      </c>
      <c r="Y113" s="156">
        <v>9</v>
      </c>
      <c r="Z113" s="156">
        <v>4</v>
      </c>
      <c r="AA113" s="156">
        <v>4</v>
      </c>
      <c r="AB113" s="156">
        <v>4</v>
      </c>
    </row>
    <row r="114" spans="2:28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8" ht="18">
      <c r="B115" s="181" t="s">
        <v>209</v>
      </c>
      <c r="C115" s="180">
        <v>7</v>
      </c>
      <c r="D115" s="180">
        <v>7</v>
      </c>
      <c r="E115" s="44">
        <v>4</v>
      </c>
    </row>
    <row r="116" spans="2:28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8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8" ht="15.75" thickTop="1">
      <c r="R118" s="187" t="s">
        <v>219</v>
      </c>
      <c r="S118" s="193">
        <v>65</v>
      </c>
      <c r="T118" s="193">
        <v>32</v>
      </c>
    </row>
    <row r="119" spans="2:28" ht="18.75" thickBot="1">
      <c r="B119" s="180" t="s">
        <v>202</v>
      </c>
      <c r="C119" s="182" t="s">
        <v>203</v>
      </c>
      <c r="D119" s="182" t="s">
        <v>204</v>
      </c>
      <c r="R119" s="188" t="s">
        <v>225</v>
      </c>
      <c r="S119" s="194"/>
      <c r="T119" s="194"/>
    </row>
    <row r="120" spans="2:28" ht="18">
      <c r="B120" s="182" t="s">
        <v>210</v>
      </c>
      <c r="C120" s="182">
        <v>65</v>
      </c>
      <c r="D120" s="183">
        <v>32</v>
      </c>
    </row>
    <row r="135" spans="10:16">
      <c r="P135" s="190" t="s">
        <v>258</v>
      </c>
    </row>
    <row r="136" spans="10:16">
      <c r="O136" s="68">
        <v>1142</v>
      </c>
      <c r="P136" s="68">
        <f>1/60*20*1142</f>
        <v>380.66666666666663</v>
      </c>
    </row>
    <row r="138" spans="10:16">
      <c r="J138" s="68">
        <v>1142</v>
      </c>
      <c r="K138" s="68">
        <v>100</v>
      </c>
      <c r="L138" s="68" t="s">
        <v>261</v>
      </c>
    </row>
    <row r="139" spans="10:16">
      <c r="J139" s="68">
        <v>380.6</v>
      </c>
      <c r="K139" s="68">
        <v>33.299999999999997</v>
      </c>
      <c r="L139" s="68" t="s">
        <v>260</v>
      </c>
      <c r="N139" s="156"/>
      <c r="O139" s="156" t="s">
        <v>220</v>
      </c>
      <c r="P139" s="156" t="s">
        <v>221</v>
      </c>
    </row>
    <row r="140" spans="10:16">
      <c r="N140" s="156" t="s">
        <v>227</v>
      </c>
      <c r="O140" s="156">
        <v>1142</v>
      </c>
      <c r="P140" s="156">
        <v>380.6</v>
      </c>
    </row>
    <row r="141" spans="10:16">
      <c r="J141" s="68" t="s">
        <v>259</v>
      </c>
      <c r="K141" s="68">
        <f>K138-K139</f>
        <v>66.7</v>
      </c>
      <c r="N141" s="156" t="s">
        <v>226</v>
      </c>
      <c r="O141" s="156">
        <v>70</v>
      </c>
      <c r="P141" s="156">
        <v>10</v>
      </c>
    </row>
    <row r="144" spans="10:16">
      <c r="J144" s="68" t="s">
        <v>220</v>
      </c>
      <c r="K144" s="68">
        <v>6.5</v>
      </c>
    </row>
    <row r="145" spans="2:21">
      <c r="J145" s="68" t="s">
        <v>221</v>
      </c>
    </row>
    <row r="147" spans="2:21">
      <c r="T147" s="68" t="s">
        <v>224</v>
      </c>
      <c r="U147" s="68" t="s">
        <v>223</v>
      </c>
    </row>
    <row r="148" spans="2:21">
      <c r="S148" s="68" t="s">
        <v>220</v>
      </c>
      <c r="T148" s="49">
        <v>0.55000000000000004</v>
      </c>
      <c r="U148" s="49">
        <v>0.45</v>
      </c>
    </row>
    <row r="149" spans="2:21">
      <c r="S149" s="68" t="s">
        <v>221</v>
      </c>
      <c r="T149" s="49">
        <v>0.7</v>
      </c>
      <c r="U149" s="49">
        <v>0.3</v>
      </c>
    </row>
    <row r="151" spans="2:21">
      <c r="B151" s="68" t="s">
        <v>111</v>
      </c>
      <c r="C151" s="68" t="s">
        <v>228</v>
      </c>
      <c r="D151" s="68" t="s">
        <v>229</v>
      </c>
      <c r="E151" s="68" t="s">
        <v>230</v>
      </c>
      <c r="F151" s="68" t="s">
        <v>231</v>
      </c>
      <c r="G151" s="68" t="s">
        <v>232</v>
      </c>
    </row>
    <row r="152" spans="2:21">
      <c r="T152" s="49"/>
      <c r="U152" s="49"/>
    </row>
    <row r="153" spans="2:21">
      <c r="T153" s="49"/>
      <c r="U153" s="49"/>
    </row>
    <row r="154" spans="2:21">
      <c r="T154" s="49"/>
      <c r="U154" s="49"/>
    </row>
    <row r="161" spans="9:24">
      <c r="T161" s="68" t="s">
        <v>224</v>
      </c>
      <c r="U161" s="68" t="s">
        <v>223</v>
      </c>
      <c r="X161" s="68" t="s">
        <v>235</v>
      </c>
    </row>
    <row r="162" spans="9:24">
      <c r="S162" s="68" t="s">
        <v>221</v>
      </c>
      <c r="T162" s="68">
        <v>65</v>
      </c>
      <c r="U162" s="68">
        <v>35</v>
      </c>
      <c r="X162" s="68">
        <v>6.5</v>
      </c>
    </row>
    <row r="163" spans="9:24">
      <c r="S163" s="68" t="s">
        <v>220</v>
      </c>
      <c r="T163" s="68">
        <v>55</v>
      </c>
      <c r="U163" s="68">
        <v>45</v>
      </c>
      <c r="X163" s="68">
        <v>5.5</v>
      </c>
    </row>
    <row r="165" spans="9:24">
      <c r="I165" s="68" t="s">
        <v>233</v>
      </c>
      <c r="J165" s="49">
        <v>0.35</v>
      </c>
    </row>
    <row r="166" spans="9:24">
      <c r="I166" s="68" t="s">
        <v>234</v>
      </c>
      <c r="J166" s="49">
        <v>0.65</v>
      </c>
    </row>
    <row r="172" spans="9:24">
      <c r="T172" s="68" t="s">
        <v>238</v>
      </c>
    </row>
    <row r="173" spans="9:24">
      <c r="S173" s="68" t="s">
        <v>237</v>
      </c>
      <c r="T173" s="49">
        <v>0.3</v>
      </c>
    </row>
    <row r="174" spans="9:24">
      <c r="S174" s="68" t="s">
        <v>236</v>
      </c>
      <c r="T174" s="49">
        <v>0.1</v>
      </c>
    </row>
    <row r="175" spans="9:24">
      <c r="S175" s="68" t="s">
        <v>239</v>
      </c>
      <c r="T175" s="49">
        <v>0.6</v>
      </c>
    </row>
    <row r="196" spans="14:21">
      <c r="N196" s="156"/>
      <c r="O196" s="156" t="s">
        <v>251</v>
      </c>
      <c r="P196" s="156" t="s">
        <v>247</v>
      </c>
    </row>
    <row r="197" spans="14:21">
      <c r="N197" s="156" t="s">
        <v>240</v>
      </c>
      <c r="O197" s="156">
        <v>55</v>
      </c>
      <c r="P197" s="156">
        <v>55</v>
      </c>
    </row>
    <row r="198" spans="14:21">
      <c r="N198" s="156" t="s">
        <v>241</v>
      </c>
      <c r="O198" s="156">
        <v>44</v>
      </c>
      <c r="P198" s="156">
        <v>44</v>
      </c>
    </row>
    <row r="199" spans="14:21">
      <c r="N199" s="156" t="s">
        <v>242</v>
      </c>
      <c r="O199" s="156">
        <v>608</v>
      </c>
      <c r="P199" s="156">
        <v>608</v>
      </c>
      <c r="U199" s="68" t="s">
        <v>244</v>
      </c>
    </row>
    <row r="200" spans="14:21">
      <c r="N200" s="156" t="s">
        <v>243</v>
      </c>
      <c r="O200" s="156">
        <v>435</v>
      </c>
      <c r="P200" s="156">
        <f>3/60*20*435</f>
        <v>435</v>
      </c>
      <c r="S200" s="68" t="s">
        <v>246</v>
      </c>
      <c r="U200" s="68">
        <v>68</v>
      </c>
    </row>
    <row r="201" spans="14:21">
      <c r="U201" s="68">
        <v>75</v>
      </c>
    </row>
    <row r="202" spans="14:21">
      <c r="U202" s="68">
        <f>U200+U201</f>
        <v>143</v>
      </c>
    </row>
    <row r="205" spans="14:21">
      <c r="O205" s="68" t="s">
        <v>250</v>
      </c>
      <c r="P205" s="68">
        <f>3/60*20*55</f>
        <v>55</v>
      </c>
      <c r="T205" s="68" t="s">
        <v>245</v>
      </c>
      <c r="U205" s="68">
        <f>143+292</f>
        <v>435</v>
      </c>
    </row>
    <row r="206" spans="14:21" ht="23.25">
      <c r="O206" s="68" t="s">
        <v>248</v>
      </c>
      <c r="P206" s="68">
        <f>3/60*20*1181</f>
        <v>1181</v>
      </c>
      <c r="Q206" s="189" t="s">
        <v>249</v>
      </c>
    </row>
    <row r="210" spans="14:22">
      <c r="N210" s="156"/>
      <c r="O210" s="156" t="s">
        <v>251</v>
      </c>
      <c r="P210" s="156" t="s">
        <v>254</v>
      </c>
    </row>
    <row r="211" spans="14:22">
      <c r="N211" s="156" t="s">
        <v>252</v>
      </c>
      <c r="O211" s="156">
        <f>O197+O200</f>
        <v>490</v>
      </c>
      <c r="P211" s="156">
        <f>3/60*20*490</f>
        <v>490</v>
      </c>
      <c r="Q211" s="68" t="s">
        <v>256</v>
      </c>
    </row>
    <row r="212" spans="14:22">
      <c r="N212" s="156" t="s">
        <v>253</v>
      </c>
      <c r="O212" s="156">
        <v>652</v>
      </c>
      <c r="P212" s="156">
        <f>3/60*20*652</f>
        <v>652</v>
      </c>
      <c r="Q212" s="68" t="s">
        <v>255</v>
      </c>
    </row>
    <row r="213" spans="14:22">
      <c r="Q213" s="68" t="s">
        <v>257</v>
      </c>
      <c r="R213" s="68">
        <f>P211+P212</f>
        <v>1142</v>
      </c>
    </row>
    <row r="217" spans="14:22">
      <c r="U217" s="68" t="s">
        <v>233</v>
      </c>
      <c r="V217" s="68" t="s">
        <v>234</v>
      </c>
    </row>
    <row r="218" spans="14:22">
      <c r="T218" s="68" t="s">
        <v>220</v>
      </c>
      <c r="U218" s="49">
        <v>0.45</v>
      </c>
      <c r="V218" s="49">
        <v>0.55000000000000004</v>
      </c>
    </row>
    <row r="219" spans="14:22">
      <c r="T219" s="68" t="s">
        <v>221</v>
      </c>
      <c r="U219" s="49">
        <v>0.35</v>
      </c>
      <c r="V219" s="49">
        <v>0.65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zoomScaleNormal="100" workbookViewId="0">
      <pane ySplit="3" topLeftCell="A19" activePane="bottomLeft" state="frozen"/>
      <selection pane="bottomLeft" activeCell="C11" sqref="C1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5" t="s">
        <v>136</v>
      </c>
      <c r="B1" s="195"/>
      <c r="C1" s="195"/>
      <c r="D1" s="195"/>
      <c r="E1" s="195"/>
      <c r="F1" s="195"/>
      <c r="G1" s="195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6" t="s">
        <v>106</v>
      </c>
      <c r="C2" s="196"/>
      <c r="D2" s="196"/>
      <c r="E2" s="196"/>
      <c r="F2" s="196"/>
      <c r="G2" s="196"/>
    </row>
    <row r="3" spans="1:16">
      <c r="B3" s="197" t="s">
        <v>107</v>
      </c>
      <c r="C3" s="197"/>
      <c r="D3" s="197"/>
      <c r="E3" s="197"/>
      <c r="F3" s="197"/>
      <c r="G3" s="197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 xr2:uid="{00000000-0003-0000-0100-000000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  <x14:sparklineGroup type="column" displayEmptyCellsAs="gap" xr2:uid="{00000000-0003-0000-01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 xr2:uid="{00000000-0003-0000-0100-000002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 xr2:uid="{00000000-0003-0000-0100-000003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xr2:uid="{00000000-0003-0000-0100-000004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 xr2:uid="{00000000-0003-0000-0100-000005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83"/>
  <sheetViews>
    <sheetView topLeftCell="A28" zoomScale="70" zoomScaleNormal="70" workbookViewId="0">
      <selection activeCell="I28" sqref="I2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77"/>
  <sheetViews>
    <sheetView topLeftCell="C4" zoomScale="70" zoomScaleNormal="70" workbookViewId="0">
      <selection activeCell="B66" sqref="B66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8" t="s">
        <v>93</v>
      </c>
      <c r="B1" s="198"/>
      <c r="C1" s="198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210" t="s">
        <v>152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7" ht="28.5" customHeight="1">
      <c r="A2" s="211" t="s">
        <v>84</v>
      </c>
      <c r="B2" s="212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213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14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15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15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16" t="s">
        <v>153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</row>
    <row r="9" spans="1:27" ht="54" customHeight="1">
      <c r="A9" s="211" t="s">
        <v>88</v>
      </c>
      <c r="B9" s="212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199" t="s">
        <v>101</v>
      </c>
      <c r="B10" s="200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199" t="s">
        <v>102</v>
      </c>
      <c r="B11" s="207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8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8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9" t="s">
        <v>103</v>
      </c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</row>
    <row r="16" spans="1:27" ht="42.75" hidden="1" customHeight="1">
      <c r="A16" s="211" t="s">
        <v>82</v>
      </c>
      <c r="B16" s="212"/>
      <c r="C16" s="212" t="s">
        <v>99</v>
      </c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84" t="s">
        <v>100</v>
      </c>
    </row>
    <row r="17" spans="1:15" ht="51.75" hidden="1" customHeight="1">
      <c r="A17" s="199" t="s">
        <v>97</v>
      </c>
      <c r="B17" s="200"/>
      <c r="C17" s="201">
        <f>O13</f>
        <v>0.4</v>
      </c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85" t="s">
        <v>89</v>
      </c>
    </row>
    <row r="18" spans="1:15" ht="44.25" hidden="1">
      <c r="A18" s="199" t="s">
        <v>98</v>
      </c>
      <c r="B18" s="200"/>
      <c r="C18" s="202">
        <v>16.3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85" t="s">
        <v>89</v>
      </c>
    </row>
    <row r="19" spans="1:15" ht="45" hidden="1" thickBot="1">
      <c r="A19" s="203" t="s">
        <v>83</v>
      </c>
      <c r="B19" s="204"/>
      <c r="C19" s="205">
        <f>C17+C18</f>
        <v>16.7</v>
      </c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210" t="s">
        <v>154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2" ht="28.5" customHeight="1">
      <c r="A2" s="211" t="s">
        <v>84</v>
      </c>
      <c r="B2" s="212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213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14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9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20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16" t="s">
        <v>155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</row>
    <row r="9" spans="1:22" ht="54" customHeight="1">
      <c r="A9" s="211" t="s">
        <v>88</v>
      </c>
      <c r="B9" s="212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199" t="s">
        <v>101</v>
      </c>
      <c r="B10" s="200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199" t="s">
        <v>102</v>
      </c>
      <c r="B11" s="207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7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18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9" t="s">
        <v>103</v>
      </c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</row>
    <row r="16" spans="1:22" ht="42.75" hidden="1" customHeight="1">
      <c r="A16" s="211" t="s">
        <v>82</v>
      </c>
      <c r="B16" s="212"/>
      <c r="C16" s="212" t="s">
        <v>99</v>
      </c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84" t="s">
        <v>100</v>
      </c>
    </row>
    <row r="17" spans="1:15" ht="51.75" hidden="1" customHeight="1">
      <c r="A17" s="199" t="s">
        <v>97</v>
      </c>
      <c r="B17" s="200"/>
      <c r="C17" s="201">
        <f>O13</f>
        <v>0</v>
      </c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85" t="s">
        <v>89</v>
      </c>
    </row>
    <row r="18" spans="1:15" ht="44.25" hidden="1">
      <c r="A18" s="199" t="s">
        <v>98</v>
      </c>
      <c r="B18" s="200"/>
      <c r="C18" s="202">
        <v>16.3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85" t="s">
        <v>89</v>
      </c>
    </row>
    <row r="19" spans="1:15" ht="45" hidden="1" thickBot="1">
      <c r="A19" s="203" t="s">
        <v>83</v>
      </c>
      <c r="B19" s="204"/>
      <c r="C19" s="205">
        <f>C17+C18</f>
        <v>16.3</v>
      </c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U37"/>
  <sheetViews>
    <sheetView view="pageBreakPreview" zoomScale="70" zoomScaleNormal="70" zoomScaleSheetLayoutView="70" workbookViewId="0">
      <pane xSplit="9" ySplit="3" topLeftCell="J4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21" t="s">
        <v>199</v>
      </c>
      <c r="B1" s="221"/>
      <c r="C1" s="221"/>
      <c r="D1" s="221"/>
      <c r="E1" s="221"/>
      <c r="F1" s="221"/>
      <c r="G1" s="221"/>
      <c r="H1" s="221"/>
      <c r="I1" s="221"/>
      <c r="J1" s="221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 xr:uid="{00000000-0009-0000-0000-000007000000}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NHU_Minh</cp:lastModifiedBy>
  <cp:lastPrinted>2021-04-01T07:32:06Z</cp:lastPrinted>
  <dcterms:created xsi:type="dcterms:W3CDTF">2019-03-24T15:09:22Z</dcterms:created>
  <dcterms:modified xsi:type="dcterms:W3CDTF">2024-02-29T08:52:42Z</dcterms:modified>
</cp:coreProperties>
</file>