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24226"/>
  <mc:AlternateContent xmlns:mc="http://schemas.openxmlformats.org/markup-compatibility/2006">
    <mc:Choice Requires="x15">
      <x15ac:absPath xmlns:x15ac="http://schemas.microsoft.com/office/spreadsheetml/2010/11/ac" url="M:\02.Production\2. DP\04. Material-Repair\1. INVENTORY DOCUMENT\01 - KIỂM KÊ CUỐI THÁNG\01 -INVENTORY\7. FY2024\12. Mar.24\Scrap\"/>
    </mc:Choice>
  </mc:AlternateContent>
  <xr:revisionPtr revIDLastSave="0" documentId="13_ncr:1_{B58FD9EF-C312-4BE8-B2C0-ACFC0535D84E}" xr6:coauthVersionLast="47" xr6:coauthVersionMax="47" xr10:uidLastSave="{00000000-0000-0000-0000-000000000000}"/>
  <bookViews>
    <workbookView xWindow="-120" yWindow="-120" windowWidth="29040" windowHeight="15720" activeTab="1" xr2:uid="{00000000-000D-0000-FFFF-FFFF00000000}"/>
  </bookViews>
  <sheets>
    <sheet name="Input" sheetId="1" r:id="rId1"/>
    <sheet name="Form A" sheetId="2" r:id="rId2"/>
    <sheet name="Form B" sheetId="3" r:id="rId3"/>
    <sheet name="Huong dan su dung" sheetId="4" r:id="rId4"/>
    <sheet name="ChangeLog" sheetId="6" r:id="rId5"/>
    <sheet name="Lỗi thường gặp" sheetId="5" r:id="rId6"/>
    <sheet name="Note" sheetId="7" r:id="rId7"/>
    <sheet name="Sheet2" sheetId="9" r:id="rId8"/>
  </sheets>
  <externalReferences>
    <externalReference r:id="rId9"/>
  </externalReferences>
  <definedNames>
    <definedName name="_xlnm._FilterDatabase" localSheetId="1" hidden="1">'Form A'!$A$14:$S$14</definedName>
    <definedName name="_xlnm._FilterDatabase" localSheetId="0" hidden="1">Input!$CK$970:$CM$970</definedName>
    <definedName name="HoaCOM">Input!$CF$197:$CF$212</definedName>
    <definedName name="Huy">Input!$CF$213:$CF$280</definedName>
    <definedName name="HuyCOM">Input!$CF$197:$CF$212</definedName>
    <definedName name="HuyV501">Input!$CF$473:$CF$515</definedName>
    <definedName name="HuyVB01">Input!$CF$213:$CF$280</definedName>
    <definedName name="HuyVC01">Input!$CF$281:$CF$420</definedName>
    <definedName name="HuyVG01">Input!$CF$574:$CF$598</definedName>
    <definedName name="HuyVI01">Input!$CF$516:$CF$525</definedName>
    <definedName name="HuyVR01">Input!$CF$421:$CF$472</definedName>
    <definedName name="HuyVY01">Input!$CF$526:$CF$573</definedName>
    <definedName name="HuyVY1">Input!$CF$526:$CF$565</definedName>
    <definedName name="_xlnm.Print_Area" localSheetId="1">'Form A'!$A$1:$J$72</definedName>
    <definedName name="_xlnm.Print_Area" localSheetId="2">'Form B'!$A$1:$L$73</definedName>
    <definedName name="_xlnm.Print_Titles" localSheetId="1">'Form A'!$1:$14</definedName>
    <definedName name="_xlnm.Print_Titles" localSheetId="2">'Form B'!$1:$15</definedName>
    <definedName name="Z_56C518F0_724B_4CB7_ADED_AAD895FE0946_.wvu.Cols" localSheetId="0" hidden="1">Input!$I:$O</definedName>
    <definedName name="Z_56C518F0_724B_4CB7_ADED_AAD895FE0946_.wvu.PrintArea" localSheetId="1" hidden="1">'Form A'!$A$1:$J$72</definedName>
    <definedName name="Z_56C518F0_724B_4CB7_ADED_AAD895FE0946_.wvu.PrintArea" localSheetId="2" hidden="1">'Form B'!$A$1:$L$70</definedName>
    <definedName name="Z_56C518F0_724B_4CB7_ADED_AAD895FE0946_.wvu.PrintTitles" localSheetId="1" hidden="1">'Form A'!$1:$14</definedName>
    <definedName name="Z_56C518F0_724B_4CB7_ADED_AAD895FE0946_.wvu.PrintTitles" localSheetId="2" hidden="1">'Form B'!$1:$15</definedName>
  </definedNames>
  <calcPr calcId="191029"/>
  <customWorkbookViews>
    <customWorkbookView name="Hoa Nguyen Thanh - Personal View" guid="{56C518F0-724B-4CB7-ADED-AAD895FE0946}" mergeInterval="0" personalView="1" maximized="1" windowWidth="1362" windowHeight="53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2" l="1"/>
  <c r="I51" i="2"/>
  <c r="I46" i="2"/>
  <c r="I44" i="2"/>
  <c r="I42" i="2"/>
  <c r="I39" i="2"/>
  <c r="I34" i="2"/>
  <c r="I32" i="2"/>
  <c r="I30" i="2"/>
  <c r="I27" i="2"/>
  <c r="I20" i="2"/>
  <c r="I18" i="2"/>
  <c r="I52" i="2"/>
  <c r="A52" i="2"/>
  <c r="A53" i="2" s="1"/>
  <c r="A16" i="2"/>
  <c r="A17" i="2"/>
  <c r="A18" i="2"/>
  <c r="A19" i="2"/>
  <c r="A20" i="2"/>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E51" i="2"/>
  <c r="E53" i="2"/>
  <c r="I53" i="2"/>
  <c r="I26" i="2"/>
  <c r="I38" i="2"/>
  <c r="I50" i="2"/>
  <c r="J1" i="2"/>
  <c r="I16" i="2"/>
  <c r="I17" i="2"/>
  <c r="I19" i="2"/>
  <c r="I21" i="2"/>
  <c r="I22" i="2"/>
  <c r="I23" i="2"/>
  <c r="I24" i="2"/>
  <c r="I25" i="2"/>
  <c r="I28" i="2"/>
  <c r="I29" i="2"/>
  <c r="I31" i="2"/>
  <c r="I33" i="2"/>
  <c r="I35" i="2"/>
  <c r="I36" i="2"/>
  <c r="I37" i="2"/>
  <c r="I40" i="2"/>
  <c r="I41" i="2"/>
  <c r="I43" i="2"/>
  <c r="I45" i="2"/>
  <c r="I47" i="2"/>
  <c r="I48" i="2"/>
  <c r="I49" i="2"/>
  <c r="I15" i="2"/>
  <c r="E41" i="2"/>
  <c r="E42" i="2"/>
  <c r="E43" i="2"/>
  <c r="E44" i="2"/>
  <c r="E45" i="2"/>
  <c r="E46" i="2"/>
  <c r="E47" i="2"/>
  <c r="E48" i="2"/>
  <c r="E49" i="2"/>
  <c r="E50" i="2"/>
  <c r="E21" i="2"/>
  <c r="E22" i="2"/>
  <c r="E23" i="2"/>
  <c r="E24" i="2"/>
  <c r="E25" i="2"/>
  <c r="E26" i="2"/>
  <c r="E27" i="2"/>
  <c r="E28" i="2"/>
  <c r="E29" i="2"/>
  <c r="E30" i="2"/>
  <c r="E31" i="2"/>
  <c r="E32" i="2"/>
  <c r="E33" i="2"/>
  <c r="E34" i="2"/>
  <c r="E35" i="2"/>
  <c r="E36" i="2"/>
  <c r="E37" i="2"/>
  <c r="E38" i="2"/>
  <c r="E39" i="2"/>
  <c r="E40" i="2"/>
  <c r="E15" i="2"/>
  <c r="E16" i="2"/>
  <c r="E17" i="2"/>
  <c r="E18" i="2"/>
  <c r="E19" i="2"/>
  <c r="E20" i="2"/>
  <c r="BQ189" i="1"/>
  <c r="BQ190" i="1"/>
  <c r="BQ191" i="1"/>
  <c r="BQ192" i="1"/>
  <c r="BQ187" i="1"/>
  <c r="BQ188" i="1"/>
  <c r="F8" i="1"/>
  <c r="U48" i="1"/>
  <c r="U54" i="1"/>
  <c r="V54" i="1"/>
  <c r="U57" i="1"/>
  <c r="V57" i="1"/>
  <c r="CO1559" i="1"/>
  <c r="I19" i="3"/>
  <c r="I20" i="3"/>
  <c r="I21" i="3"/>
  <c r="I22" i="3"/>
  <c r="I23" i="3"/>
  <c r="I24" i="3"/>
  <c r="I25" i="3"/>
  <c r="I26" i="3"/>
  <c r="I27" i="3"/>
  <c r="I28" i="3"/>
  <c r="I29" i="3"/>
  <c r="I30" i="3"/>
  <c r="I31" i="3"/>
  <c r="I32" i="3"/>
  <c r="I33" i="3"/>
  <c r="I34" i="3"/>
  <c r="I35" i="3"/>
  <c r="I36" i="3"/>
  <c r="I37" i="3"/>
  <c r="I38" i="3"/>
  <c r="CO1494" i="1"/>
  <c r="CO1518" i="1"/>
  <c r="CO1515" i="1"/>
  <c r="CO1516" i="1"/>
  <c r="CO1519" i="1"/>
  <c r="CO1520" i="1"/>
  <c r="CO1651" i="1"/>
  <c r="CO1652" i="1"/>
  <c r="CO1653" i="1"/>
  <c r="CO1654" i="1"/>
  <c r="A2" i="2"/>
  <c r="AZ88" i="1"/>
  <c r="Q3" i="2"/>
  <c r="Q6" i="2"/>
  <c r="Q7" i="2"/>
  <c r="Q8" i="2"/>
  <c r="Q9" i="2"/>
  <c r="P3" i="2"/>
  <c r="P4" i="2"/>
  <c r="P5" i="2"/>
  <c r="P6" i="2"/>
  <c r="P7" i="2"/>
  <c r="P8" i="2"/>
  <c r="P9" i="2"/>
  <c r="P2" i="2"/>
  <c r="E17" i="3"/>
  <c r="R3" i="3"/>
  <c r="T3" i="3"/>
  <c r="R4" i="3"/>
  <c r="R5" i="3"/>
  <c r="R6" i="3"/>
  <c r="R7" i="3"/>
  <c r="S7" i="3"/>
  <c r="T7" i="3"/>
  <c r="R8" i="3"/>
  <c r="R9" i="3"/>
  <c r="S9" i="3"/>
  <c r="T9" i="3"/>
  <c r="R2" i="3"/>
  <c r="R10"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M18" i="3"/>
  <c r="M19"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L1" i="3"/>
  <c r="E16" i="3"/>
  <c r="CO1558" i="1"/>
  <c r="CE613" i="1"/>
  <c r="CE614" i="1"/>
  <c r="CE615" i="1"/>
  <c r="CE616" i="1"/>
  <c r="CE617" i="1"/>
  <c r="CE618" i="1"/>
  <c r="CE619" i="1"/>
  <c r="CE620" i="1"/>
  <c r="CE621" i="1"/>
  <c r="CE622" i="1"/>
  <c r="CE623" i="1"/>
  <c r="CE624" i="1"/>
  <c r="CE625" i="1"/>
  <c r="CE626" i="1"/>
  <c r="CE627" i="1"/>
  <c r="CE628" i="1"/>
  <c r="CE629" i="1"/>
  <c r="CE630" i="1"/>
  <c r="CE612" i="1"/>
  <c r="CE611" i="1"/>
  <c r="CO1677" i="1"/>
  <c r="CO1678" i="1"/>
  <c r="CO1679" i="1"/>
  <c r="CO1680" i="1"/>
  <c r="CO1681" i="1"/>
  <c r="CO1682" i="1"/>
  <c r="CO1683" i="1"/>
  <c r="CO1684" i="1"/>
  <c r="CO1685" i="1"/>
  <c r="CO1686" i="1"/>
  <c r="CO1687" i="1"/>
  <c r="CO1688" i="1"/>
  <c r="CO1689" i="1"/>
  <c r="CO1690" i="1"/>
  <c r="CO1691" i="1"/>
  <c r="CO1692" i="1"/>
  <c r="CO1693" i="1"/>
  <c r="CO1694" i="1"/>
  <c r="CO1695" i="1"/>
  <c r="CO1696" i="1"/>
  <c r="CO1697" i="1"/>
  <c r="CO1698" i="1"/>
  <c r="CO1699" i="1"/>
  <c r="CO1700" i="1"/>
  <c r="CO1701" i="1"/>
  <c r="CO1702" i="1"/>
  <c r="CO1703" i="1"/>
  <c r="CO1704" i="1"/>
  <c r="CO1705" i="1"/>
  <c r="CO1706" i="1"/>
  <c r="CO1707" i="1"/>
  <c r="CO1708" i="1"/>
  <c r="CE609" i="1"/>
  <c r="CO1309" i="1"/>
  <c r="BQ149" i="1"/>
  <c r="BQ150" i="1"/>
  <c r="BN149" i="1"/>
  <c r="BN150" i="1"/>
  <c r="CO1517" i="1"/>
  <c r="CO1307" i="1"/>
  <c r="CO1308" i="1"/>
  <c r="CO1310" i="1"/>
  <c r="CO1311" i="1"/>
  <c r="CO1312" i="1"/>
  <c r="CO1313" i="1"/>
  <c r="CO1314" i="1"/>
  <c r="CO1315" i="1"/>
  <c r="CO1316" i="1"/>
  <c r="CO1317" i="1"/>
  <c r="CO1318" i="1"/>
  <c r="CO1319" i="1"/>
  <c r="CO1320" i="1"/>
  <c r="CO1321" i="1"/>
  <c r="CO1322" i="1"/>
  <c r="CO1323" i="1"/>
  <c r="CO1324" i="1"/>
  <c r="CO1325" i="1"/>
  <c r="CO1326" i="1"/>
  <c r="CO1327" i="1"/>
  <c r="CO1328" i="1"/>
  <c r="CO1329" i="1"/>
  <c r="CO1330" i="1"/>
  <c r="CO1331" i="1"/>
  <c r="CO1332" i="1"/>
  <c r="CO1333" i="1"/>
  <c r="CO1334" i="1"/>
  <c r="CO1335" i="1"/>
  <c r="CO1336" i="1"/>
  <c r="CO1337" i="1"/>
  <c r="CO1338" i="1"/>
  <c r="CO1339" i="1"/>
  <c r="CO1340" i="1"/>
  <c r="CO1341" i="1"/>
  <c r="CO1342" i="1"/>
  <c r="CO1343" i="1"/>
  <c r="CO1344" i="1"/>
  <c r="CO1345" i="1"/>
  <c r="CO1346" i="1"/>
  <c r="CO1347" i="1"/>
  <c r="CO1348" i="1"/>
  <c r="CO1349" i="1"/>
  <c r="CO1350" i="1"/>
  <c r="CO1351" i="1"/>
  <c r="CO1352" i="1"/>
  <c r="CO1353" i="1"/>
  <c r="CO1354" i="1"/>
  <c r="CO1355" i="1"/>
  <c r="CO1356" i="1"/>
  <c r="CO1357" i="1"/>
  <c r="CO1358" i="1"/>
  <c r="CO1359" i="1"/>
  <c r="CO1360" i="1"/>
  <c r="CO1361" i="1"/>
  <c r="CO1362" i="1"/>
  <c r="CO1363" i="1"/>
  <c r="CO1364" i="1"/>
  <c r="CO1365" i="1"/>
  <c r="CO1366" i="1"/>
  <c r="CO1367" i="1"/>
  <c r="CO1368" i="1"/>
  <c r="CO1369" i="1"/>
  <c r="CO1370" i="1"/>
  <c r="CO1371" i="1"/>
  <c r="CO1372" i="1"/>
  <c r="CO1373" i="1"/>
  <c r="CO1374" i="1"/>
  <c r="CO1375" i="1"/>
  <c r="CO1376" i="1"/>
  <c r="CO1377" i="1"/>
  <c r="CO1378" i="1"/>
  <c r="CO1379" i="1"/>
  <c r="CO1380" i="1"/>
  <c r="CO1381" i="1"/>
  <c r="CO1382" i="1"/>
  <c r="CO1383" i="1"/>
  <c r="CO1384" i="1"/>
  <c r="CO1385" i="1"/>
  <c r="CO1386" i="1"/>
  <c r="CO1387" i="1"/>
  <c r="CO1388" i="1"/>
  <c r="CO1389" i="1"/>
  <c r="CO1390" i="1"/>
  <c r="CO1391" i="1"/>
  <c r="CO1392" i="1"/>
  <c r="CO1393" i="1"/>
  <c r="CO1394" i="1"/>
  <c r="CO1395" i="1"/>
  <c r="CO1396" i="1"/>
  <c r="CO1397" i="1"/>
  <c r="CO1398" i="1"/>
  <c r="CO1399" i="1"/>
  <c r="CO1400" i="1"/>
  <c r="CO1401" i="1"/>
  <c r="CO1402" i="1"/>
  <c r="CO1403" i="1"/>
  <c r="CO1404" i="1"/>
  <c r="CO1405" i="1"/>
  <c r="CO1406" i="1"/>
  <c r="CO1407" i="1"/>
  <c r="CO1408" i="1"/>
  <c r="CO1409" i="1"/>
  <c r="CO1410" i="1"/>
  <c r="CO1411" i="1"/>
  <c r="CO1412" i="1"/>
  <c r="CO1413" i="1"/>
  <c r="CO1414" i="1"/>
  <c r="CO1415" i="1"/>
  <c r="CO1416" i="1"/>
  <c r="CO1417" i="1"/>
  <c r="CO1418" i="1"/>
  <c r="CO1419" i="1"/>
  <c r="CO1420" i="1"/>
  <c r="CO1421" i="1"/>
  <c r="CO1422" i="1"/>
  <c r="CO1423" i="1"/>
  <c r="CO1424" i="1"/>
  <c r="CO1425" i="1"/>
  <c r="CO1426" i="1"/>
  <c r="CO1427" i="1"/>
  <c r="CO1428" i="1"/>
  <c r="CO1429" i="1"/>
  <c r="CO1430" i="1"/>
  <c r="CO1431" i="1"/>
  <c r="CO1432" i="1"/>
  <c r="CO1433" i="1"/>
  <c r="CO1434" i="1"/>
  <c r="CO1435" i="1"/>
  <c r="CO1436" i="1"/>
  <c r="CO1437" i="1"/>
  <c r="CO1438" i="1"/>
  <c r="CO1439" i="1"/>
  <c r="CO1440" i="1"/>
  <c r="CO1441" i="1"/>
  <c r="CO1442" i="1"/>
  <c r="CO1443" i="1"/>
  <c r="CO1444" i="1"/>
  <c r="CO1445" i="1"/>
  <c r="CO1446" i="1"/>
  <c r="CO1447" i="1"/>
  <c r="CO1448" i="1"/>
  <c r="CO1449" i="1"/>
  <c r="CO1450" i="1"/>
  <c r="CO1451" i="1"/>
  <c r="CO1452" i="1"/>
  <c r="CO1453" i="1"/>
  <c r="CO1454" i="1"/>
  <c r="CO1455" i="1"/>
  <c r="CO1456" i="1"/>
  <c r="CO1457" i="1"/>
  <c r="CO1458" i="1"/>
  <c r="CO1459" i="1"/>
  <c r="CO1460" i="1"/>
  <c r="CO1461" i="1"/>
  <c r="CO1462" i="1"/>
  <c r="CO1463" i="1"/>
  <c r="CO1464" i="1"/>
  <c r="CO1465" i="1"/>
  <c r="CO1466" i="1"/>
  <c r="CO1467" i="1"/>
  <c r="CO1468" i="1"/>
  <c r="CO1469" i="1"/>
  <c r="CO1470" i="1"/>
  <c r="CO1471" i="1"/>
  <c r="CO1472" i="1"/>
  <c r="CO1473" i="1"/>
  <c r="CO1474" i="1"/>
  <c r="CO1475" i="1"/>
  <c r="CO1476" i="1"/>
  <c r="CO1477" i="1"/>
  <c r="CO1478" i="1"/>
  <c r="CO1479" i="1"/>
  <c r="CO1480" i="1"/>
  <c r="CO1481" i="1"/>
  <c r="CO1482" i="1"/>
  <c r="CO1483" i="1"/>
  <c r="CO1484" i="1"/>
  <c r="CO1485" i="1"/>
  <c r="CO1486" i="1"/>
  <c r="CO1487" i="1"/>
  <c r="CO1488" i="1"/>
  <c r="CO1489" i="1"/>
  <c r="CO1490" i="1"/>
  <c r="CO1491" i="1"/>
  <c r="CO1492" i="1"/>
  <c r="CO1493" i="1"/>
  <c r="CO1495" i="1"/>
  <c r="CO1496" i="1"/>
  <c r="CO1497" i="1"/>
  <c r="CO1498" i="1"/>
  <c r="CO1499" i="1"/>
  <c r="CO1500" i="1"/>
  <c r="CO1501" i="1"/>
  <c r="CO1502" i="1"/>
  <c r="CO1503" i="1"/>
  <c r="CO1504" i="1"/>
  <c r="CO1505" i="1"/>
  <c r="CO1506" i="1"/>
  <c r="CO1507" i="1"/>
  <c r="CO1508" i="1"/>
  <c r="CO1509" i="1"/>
  <c r="CO1510" i="1"/>
  <c r="CO1511" i="1"/>
  <c r="CO1512" i="1"/>
  <c r="CO1513" i="1"/>
  <c r="CO1514" i="1"/>
  <c r="CO1521" i="1"/>
  <c r="CO1522" i="1"/>
  <c r="CO1523" i="1"/>
  <c r="CO1524" i="1"/>
  <c r="CO1525" i="1"/>
  <c r="CO1526" i="1"/>
  <c r="CO1527" i="1"/>
  <c r="CO1528" i="1"/>
  <c r="CO1529" i="1"/>
  <c r="CO1530" i="1"/>
  <c r="CO1531" i="1"/>
  <c r="CO1532" i="1"/>
  <c r="CO1533" i="1"/>
  <c r="CO1534" i="1"/>
  <c r="CO1535" i="1"/>
  <c r="CO1536" i="1"/>
  <c r="CO1537" i="1"/>
  <c r="CO1538" i="1"/>
  <c r="CO1539" i="1"/>
  <c r="CO1540" i="1"/>
  <c r="CO1541" i="1"/>
  <c r="CO1542" i="1"/>
  <c r="CO1543" i="1"/>
  <c r="CO1544" i="1"/>
  <c r="CO1545" i="1"/>
  <c r="CO1546" i="1"/>
  <c r="CO1547" i="1"/>
  <c r="CO1548" i="1"/>
  <c r="CO1549" i="1"/>
  <c r="CO1550" i="1"/>
  <c r="CO1551" i="1"/>
  <c r="CO1552" i="1"/>
  <c r="CO1553" i="1"/>
  <c r="CO1554" i="1"/>
  <c r="CO1555" i="1"/>
  <c r="CO1556" i="1"/>
  <c r="CO1557" i="1"/>
  <c r="CO1560" i="1"/>
  <c r="CO1561" i="1"/>
  <c r="CO1562" i="1"/>
  <c r="CO1563" i="1"/>
  <c r="CO1564" i="1"/>
  <c r="CO1565" i="1"/>
  <c r="CO1566" i="1"/>
  <c r="CO1567" i="1"/>
  <c r="CO1568" i="1"/>
  <c r="CO1569" i="1"/>
  <c r="CO1570" i="1"/>
  <c r="CO1571" i="1"/>
  <c r="CO1572" i="1"/>
  <c r="CO1573" i="1"/>
  <c r="CO1574" i="1"/>
  <c r="CO1575" i="1"/>
  <c r="CO1576" i="1"/>
  <c r="CO1577" i="1"/>
  <c r="CO1578" i="1"/>
  <c r="CO1579" i="1"/>
  <c r="CO1580" i="1"/>
  <c r="CO1581" i="1"/>
  <c r="CO1582" i="1"/>
  <c r="CO1583" i="1"/>
  <c r="CO1584" i="1"/>
  <c r="CO1585" i="1"/>
  <c r="CO1586" i="1"/>
  <c r="CO1587" i="1"/>
  <c r="CO1588" i="1"/>
  <c r="CO1589" i="1"/>
  <c r="CO1590" i="1"/>
  <c r="CO1591" i="1"/>
  <c r="CO1592" i="1"/>
  <c r="CO1593" i="1"/>
  <c r="CO1594" i="1"/>
  <c r="CO1595" i="1"/>
  <c r="CO1596" i="1"/>
  <c r="CO1597" i="1"/>
  <c r="CO1598" i="1"/>
  <c r="CO1599" i="1"/>
  <c r="CO1600" i="1"/>
  <c r="CO1601" i="1"/>
  <c r="CO1602" i="1"/>
  <c r="CO1603" i="1"/>
  <c r="CO1604" i="1"/>
  <c r="CO1605" i="1"/>
  <c r="CO1606" i="1"/>
  <c r="CO1607" i="1"/>
  <c r="CO1608" i="1"/>
  <c r="CO1609" i="1"/>
  <c r="CO1610" i="1"/>
  <c r="CO1611" i="1"/>
  <c r="CO1612" i="1"/>
  <c r="CO1613" i="1"/>
  <c r="CO1614" i="1"/>
  <c r="CO1615" i="1"/>
  <c r="CO1616" i="1"/>
  <c r="CO1617" i="1"/>
  <c r="CO1618" i="1"/>
  <c r="CO1619" i="1"/>
  <c r="CO1620" i="1"/>
  <c r="CO1621" i="1"/>
  <c r="CO1622" i="1"/>
  <c r="CO1623" i="1"/>
  <c r="CO1624" i="1"/>
  <c r="CO1625" i="1"/>
  <c r="CO1626" i="1"/>
  <c r="CO1627" i="1"/>
  <c r="CO1628" i="1"/>
  <c r="CO1629" i="1"/>
  <c r="CO1630" i="1"/>
  <c r="CO1631" i="1"/>
  <c r="CO1632" i="1"/>
  <c r="CO1633" i="1"/>
  <c r="CO1634" i="1"/>
  <c r="CO1635" i="1"/>
  <c r="CO1636" i="1"/>
  <c r="CO1637" i="1"/>
  <c r="CO1638" i="1"/>
  <c r="CO1639" i="1"/>
  <c r="CO1640" i="1"/>
  <c r="CO1641" i="1"/>
  <c r="CO1642" i="1"/>
  <c r="CO1643" i="1"/>
  <c r="CO1644" i="1"/>
  <c r="CO1645" i="1"/>
  <c r="CO1646" i="1"/>
  <c r="CO1647" i="1"/>
  <c r="CO1648" i="1"/>
  <c r="CO1649" i="1"/>
  <c r="CO1650" i="1"/>
  <c r="CO1655" i="1"/>
  <c r="CO1656" i="1"/>
  <c r="CO1657" i="1"/>
  <c r="CO1658" i="1"/>
  <c r="CO1659" i="1"/>
  <c r="CO1660" i="1"/>
  <c r="CO1661" i="1"/>
  <c r="CO1662" i="1"/>
  <c r="CO1663" i="1"/>
  <c r="CO1664" i="1"/>
  <c r="CO1665" i="1"/>
  <c r="CO1666" i="1"/>
  <c r="CO1667" i="1"/>
  <c r="CO1668" i="1"/>
  <c r="CO1669" i="1"/>
  <c r="CO1670" i="1"/>
  <c r="CO1671" i="1"/>
  <c r="CO1672" i="1"/>
  <c r="CO1673" i="1"/>
  <c r="CO1674" i="1"/>
  <c r="CO1675" i="1"/>
  <c r="CO1676" i="1"/>
  <c r="CO1292" i="1"/>
  <c r="CO1239" i="1"/>
  <c r="CO1240" i="1"/>
  <c r="BQ172" i="1"/>
  <c r="BQ171" i="1"/>
  <c r="BQ124" i="1"/>
  <c r="D4" i="1"/>
  <c r="CO1302" i="1"/>
  <c r="CO1301"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E303" i="1"/>
  <c r="CE304" i="1"/>
  <c r="CE305" i="1"/>
  <c r="CE306" i="1"/>
  <c r="CE307" i="1"/>
  <c r="CE308" i="1"/>
  <c r="CE309" i="1"/>
  <c r="CE310" i="1"/>
  <c r="CE311" i="1"/>
  <c r="CE312" i="1"/>
  <c r="CE313" i="1"/>
  <c r="CE314" i="1"/>
  <c r="CE315" i="1"/>
  <c r="CE316" i="1"/>
  <c r="CE317" i="1"/>
  <c r="CE318" i="1"/>
  <c r="CE319" i="1"/>
  <c r="CE320" i="1"/>
  <c r="CE321" i="1"/>
  <c r="CE322" i="1"/>
  <c r="CE323" i="1"/>
  <c r="CE324" i="1"/>
  <c r="CE325" i="1"/>
  <c r="CE326" i="1"/>
  <c r="CE327" i="1"/>
  <c r="CE328" i="1"/>
  <c r="CE329" i="1"/>
  <c r="CE330" i="1"/>
  <c r="CE331" i="1"/>
  <c r="CE332" i="1"/>
  <c r="CE333" i="1"/>
  <c r="CE334" i="1"/>
  <c r="CE335" i="1"/>
  <c r="CE336" i="1"/>
  <c r="CE337" i="1"/>
  <c r="CE338" i="1"/>
  <c r="CE339" i="1"/>
  <c r="CE340" i="1"/>
  <c r="CE341" i="1"/>
  <c r="CE342" i="1"/>
  <c r="CE343" i="1"/>
  <c r="CE344" i="1"/>
  <c r="CE345" i="1"/>
  <c r="CE346" i="1"/>
  <c r="CE347" i="1"/>
  <c r="CE348" i="1"/>
  <c r="CE349" i="1"/>
  <c r="CE350" i="1"/>
  <c r="CE351" i="1"/>
  <c r="CE352" i="1"/>
  <c r="CE353" i="1"/>
  <c r="CE354" i="1"/>
  <c r="CE355" i="1"/>
  <c r="CE356" i="1"/>
  <c r="CE357" i="1"/>
  <c r="CE358" i="1"/>
  <c r="CE359" i="1"/>
  <c r="CE360" i="1"/>
  <c r="CE361" i="1"/>
  <c r="CE362" i="1"/>
  <c r="CE363" i="1"/>
  <c r="CE364" i="1"/>
  <c r="CE365" i="1"/>
  <c r="CE366" i="1"/>
  <c r="CE367" i="1"/>
  <c r="CE368" i="1"/>
  <c r="CE369" i="1"/>
  <c r="CE370" i="1"/>
  <c r="CE371" i="1"/>
  <c r="CE372" i="1"/>
  <c r="CE373" i="1"/>
  <c r="CE374" i="1"/>
  <c r="CE375" i="1"/>
  <c r="CE376" i="1"/>
  <c r="CE377" i="1"/>
  <c r="CE378" i="1"/>
  <c r="CE379" i="1"/>
  <c r="CE380" i="1"/>
  <c r="CE381" i="1"/>
  <c r="CE382" i="1"/>
  <c r="CE383" i="1"/>
  <c r="CE384" i="1"/>
  <c r="CE385" i="1"/>
  <c r="CE386" i="1"/>
  <c r="CE387" i="1"/>
  <c r="CE388" i="1"/>
  <c r="CE389" i="1"/>
  <c r="CE390" i="1"/>
  <c r="CE391" i="1"/>
  <c r="CE392" i="1"/>
  <c r="CE393" i="1"/>
  <c r="CE394" i="1"/>
  <c r="CE395" i="1"/>
  <c r="CE396" i="1"/>
  <c r="CE397" i="1"/>
  <c r="CE398" i="1"/>
  <c r="CE399" i="1"/>
  <c r="CE400" i="1"/>
  <c r="CE401" i="1"/>
  <c r="CE402" i="1"/>
  <c r="CE403" i="1"/>
  <c r="CE404" i="1"/>
  <c r="CE405" i="1"/>
  <c r="CE406" i="1"/>
  <c r="CE407" i="1"/>
  <c r="CE408" i="1"/>
  <c r="CE409" i="1"/>
  <c r="CE410" i="1"/>
  <c r="CE411" i="1"/>
  <c r="CE412" i="1"/>
  <c r="CE413" i="1"/>
  <c r="CE414" i="1"/>
  <c r="CE415" i="1"/>
  <c r="CE416" i="1"/>
  <c r="CE417" i="1"/>
  <c r="CE418" i="1"/>
  <c r="CE419" i="1"/>
  <c r="CE420" i="1"/>
  <c r="CE421" i="1"/>
  <c r="CE422" i="1"/>
  <c r="CE423" i="1"/>
  <c r="CE424" i="1"/>
  <c r="CE425" i="1"/>
  <c r="CE426" i="1"/>
  <c r="CE427" i="1"/>
  <c r="CE428" i="1"/>
  <c r="CE429" i="1"/>
  <c r="CE430" i="1"/>
  <c r="CE431" i="1"/>
  <c r="CE432" i="1"/>
  <c r="CE433" i="1"/>
  <c r="CE434" i="1"/>
  <c r="CE435" i="1"/>
  <c r="CE436" i="1"/>
  <c r="CE437" i="1"/>
  <c r="CE438" i="1"/>
  <c r="CE439" i="1"/>
  <c r="CE440" i="1"/>
  <c r="CE441" i="1"/>
  <c r="CE442" i="1"/>
  <c r="CE443" i="1"/>
  <c r="CE444" i="1"/>
  <c r="CE445" i="1"/>
  <c r="CE446" i="1"/>
  <c r="CE447" i="1"/>
  <c r="CE448" i="1"/>
  <c r="CE449" i="1"/>
  <c r="CE450" i="1"/>
  <c r="CE451" i="1"/>
  <c r="CE452" i="1"/>
  <c r="CE453" i="1"/>
  <c r="CE454" i="1"/>
  <c r="CE455" i="1"/>
  <c r="CE456" i="1"/>
  <c r="CE457" i="1"/>
  <c r="CE458" i="1"/>
  <c r="CE459" i="1"/>
  <c r="CE460" i="1"/>
  <c r="CE461" i="1"/>
  <c r="CE462" i="1"/>
  <c r="CE463" i="1"/>
  <c r="CE464" i="1"/>
  <c r="CE465" i="1"/>
  <c r="CE466" i="1"/>
  <c r="CE467" i="1"/>
  <c r="CE468" i="1"/>
  <c r="CE469" i="1"/>
  <c r="CE470" i="1"/>
  <c r="CE471" i="1"/>
  <c r="CE472" i="1"/>
  <c r="CE473" i="1"/>
  <c r="CE474" i="1"/>
  <c r="CE475" i="1"/>
  <c r="CE476" i="1"/>
  <c r="CE477" i="1"/>
  <c r="CE478" i="1"/>
  <c r="CE479" i="1"/>
  <c r="CE480" i="1"/>
  <c r="CE481" i="1"/>
  <c r="CE482" i="1"/>
  <c r="CE483" i="1"/>
  <c r="CE484" i="1"/>
  <c r="CE485" i="1"/>
  <c r="CE486" i="1"/>
  <c r="CE487" i="1"/>
  <c r="CE488" i="1"/>
  <c r="CE489" i="1"/>
  <c r="CE490" i="1"/>
  <c r="CE491" i="1"/>
  <c r="CE492" i="1"/>
  <c r="CE493" i="1"/>
  <c r="CE494" i="1"/>
  <c r="CE495" i="1"/>
  <c r="CE496" i="1"/>
  <c r="CE497" i="1"/>
  <c r="CE498" i="1"/>
  <c r="CE499" i="1"/>
  <c r="CE500" i="1"/>
  <c r="CE501" i="1"/>
  <c r="CE502" i="1"/>
  <c r="CE503" i="1"/>
  <c r="CE504" i="1"/>
  <c r="CE505" i="1"/>
  <c r="CE506" i="1"/>
  <c r="CE507" i="1"/>
  <c r="CE508" i="1"/>
  <c r="CE509" i="1"/>
  <c r="CE510" i="1"/>
  <c r="CE511" i="1"/>
  <c r="CE512" i="1"/>
  <c r="CE513" i="1"/>
  <c r="CE514" i="1"/>
  <c r="CE515" i="1"/>
  <c r="CE516" i="1"/>
  <c r="CE517" i="1"/>
  <c r="CE518" i="1"/>
  <c r="CE519" i="1"/>
  <c r="CE520" i="1"/>
  <c r="CE521" i="1"/>
  <c r="CE522" i="1"/>
  <c r="CE523" i="1"/>
  <c r="CE524" i="1"/>
  <c r="CE525" i="1"/>
  <c r="CE526" i="1"/>
  <c r="CE527" i="1"/>
  <c r="CE528" i="1"/>
  <c r="CE529" i="1"/>
  <c r="CE530" i="1"/>
  <c r="CE531" i="1"/>
  <c r="CE532" i="1"/>
  <c r="CE533" i="1"/>
  <c r="CE534" i="1"/>
  <c r="CE535" i="1"/>
  <c r="CE536" i="1"/>
  <c r="CE537" i="1"/>
  <c r="CE538" i="1"/>
  <c r="CE539" i="1"/>
  <c r="CE540" i="1"/>
  <c r="CE541" i="1"/>
  <c r="CE542" i="1"/>
  <c r="CE543" i="1"/>
  <c r="CE544" i="1"/>
  <c r="CE545" i="1"/>
  <c r="CE546" i="1"/>
  <c r="CE547" i="1"/>
  <c r="CE548" i="1"/>
  <c r="CE549" i="1"/>
  <c r="CE550" i="1"/>
  <c r="CE551" i="1"/>
  <c r="CE552" i="1"/>
  <c r="CE553" i="1"/>
  <c r="CE554" i="1"/>
  <c r="CE555" i="1"/>
  <c r="CE556" i="1"/>
  <c r="CE557" i="1"/>
  <c r="CE558" i="1"/>
  <c r="CE559" i="1"/>
  <c r="CE560" i="1"/>
  <c r="CE561" i="1"/>
  <c r="CE562" i="1"/>
  <c r="CE563" i="1"/>
  <c r="CE564" i="1"/>
  <c r="CE565" i="1"/>
  <c r="CE566" i="1"/>
  <c r="CE567" i="1"/>
  <c r="CE568" i="1"/>
  <c r="CE569" i="1"/>
  <c r="CE570" i="1"/>
  <c r="CE571" i="1"/>
  <c r="CE572" i="1"/>
  <c r="CE573" i="1"/>
  <c r="CE574" i="1"/>
  <c r="CE575" i="1"/>
  <c r="CE576" i="1"/>
  <c r="CE577" i="1"/>
  <c r="CE578" i="1"/>
  <c r="CE579" i="1"/>
  <c r="CE580" i="1"/>
  <c r="CE581" i="1"/>
  <c r="CE582" i="1"/>
  <c r="CE583" i="1"/>
  <c r="CE584" i="1"/>
  <c r="CE585" i="1"/>
  <c r="CE586" i="1"/>
  <c r="CE587" i="1"/>
  <c r="CE588" i="1"/>
  <c r="CE589" i="1"/>
  <c r="CE590" i="1"/>
  <c r="CE591" i="1"/>
  <c r="CE592" i="1"/>
  <c r="CE593" i="1"/>
  <c r="CE594" i="1"/>
  <c r="CE595" i="1"/>
  <c r="CE596" i="1"/>
  <c r="CE597" i="1"/>
  <c r="CE598" i="1"/>
  <c r="CE599" i="1"/>
  <c r="CE600" i="1"/>
  <c r="CE601" i="1"/>
  <c r="CE602" i="1"/>
  <c r="CE603" i="1"/>
  <c r="CE604" i="1"/>
  <c r="CE605" i="1"/>
  <c r="CE606" i="1"/>
  <c r="CE607" i="1"/>
  <c r="CE608" i="1"/>
  <c r="CE610" i="1"/>
  <c r="CE197" i="1"/>
  <c r="CO1283" i="1"/>
  <c r="L52" i="3"/>
  <c r="L51" i="3"/>
  <c r="L50" i="3"/>
  <c r="L49" i="3"/>
  <c r="L48" i="3"/>
  <c r="L47" i="3"/>
  <c r="L46" i="3"/>
  <c r="L45" i="3"/>
  <c r="L44" i="3"/>
  <c r="L43" i="3"/>
  <c r="L42" i="3"/>
  <c r="L41" i="3"/>
  <c r="L40" i="3"/>
  <c r="CO1295" i="1"/>
  <c r="CO1300" i="1"/>
  <c r="CO1303" i="1"/>
  <c r="CO1304" i="1"/>
  <c r="CO975" i="1"/>
  <c r="CO976" i="1"/>
  <c r="CO977" i="1"/>
  <c r="CO1056" i="1"/>
  <c r="CO1057" i="1"/>
  <c r="CO1058" i="1"/>
  <c r="CO1059" i="1"/>
  <c r="CO1060" i="1"/>
  <c r="CO1061" i="1"/>
  <c r="CO1062" i="1"/>
  <c r="CO1063" i="1"/>
  <c r="CO1064" i="1"/>
  <c r="CO1065" i="1"/>
  <c r="CO1066" i="1"/>
  <c r="CO1067" i="1"/>
  <c r="CO1068" i="1"/>
  <c r="CO1069" i="1"/>
  <c r="CO1070" i="1"/>
  <c r="CO1071" i="1"/>
  <c r="CO1072" i="1"/>
  <c r="CO1073" i="1"/>
  <c r="CO1074" i="1"/>
  <c r="CO1075" i="1"/>
  <c r="CO1076" i="1"/>
  <c r="CO1286" i="1"/>
  <c r="CO1279" i="1"/>
  <c r="CO1284" i="1"/>
  <c r="CO1285" i="1"/>
  <c r="CO1055" i="1"/>
  <c r="CO1296" i="1"/>
  <c r="CO1297" i="1"/>
  <c r="CO1290" i="1"/>
  <c r="CO1305" i="1"/>
  <c r="CO1306" i="1"/>
  <c r="BN148" i="1"/>
  <c r="CE148" i="1"/>
  <c r="BO148" i="1"/>
  <c r="BQ148" i="1"/>
  <c r="BO147" i="1"/>
  <c r="BQ147" i="1"/>
  <c r="BN147" i="1"/>
  <c r="CE147" i="1"/>
  <c r="AZ89" i="1"/>
  <c r="CO1288" i="1"/>
  <c r="I16" i="3"/>
  <c r="K16" i="3"/>
  <c r="I17" i="3"/>
  <c r="S5" i="3"/>
  <c r="S2" i="3"/>
  <c r="CO1263" i="1"/>
  <c r="CO1264" i="1"/>
  <c r="CO1265" i="1"/>
  <c r="CO1266" i="1"/>
  <c r="CO1267" i="1"/>
  <c r="CO1268" i="1"/>
  <c r="CO1269" i="1"/>
  <c r="CO1270" i="1"/>
  <c r="CO1271" i="1"/>
  <c r="CO1272" i="1"/>
  <c r="CO1273" i="1"/>
  <c r="CO1274" i="1"/>
  <c r="CO1275" i="1"/>
  <c r="CO1276" i="1"/>
  <c r="CO1277" i="1"/>
  <c r="CO1278" i="1"/>
  <c r="CO1280" i="1"/>
  <c r="CO1281" i="1"/>
  <c r="CO1282" i="1"/>
  <c r="CO1287" i="1"/>
  <c r="CO1289" i="1"/>
  <c r="CO1291" i="1"/>
  <c r="CO1293" i="1"/>
  <c r="CO1294" i="1"/>
  <c r="CO1298" i="1"/>
  <c r="CO1299" i="1"/>
  <c r="CO1052" i="1"/>
  <c r="CO1053" i="1"/>
  <c r="CO1054" i="1"/>
  <c r="CO1078" i="1"/>
  <c r="CO1079" i="1"/>
  <c r="CO1080" i="1"/>
  <c r="CO1081" i="1"/>
  <c r="CO1082" i="1"/>
  <c r="CO1083" i="1"/>
  <c r="CO1084" i="1"/>
  <c r="CO1085" i="1"/>
  <c r="CO1086" i="1"/>
  <c r="CO1087" i="1"/>
  <c r="CO1088" i="1"/>
  <c r="CO1089" i="1"/>
  <c r="CO1090" i="1"/>
  <c r="CO1091" i="1"/>
  <c r="CO1092" i="1"/>
  <c r="CO1093" i="1"/>
  <c r="CO1094" i="1"/>
  <c r="CO1095" i="1"/>
  <c r="CO1096" i="1"/>
  <c r="CO1097" i="1"/>
  <c r="CO1098" i="1"/>
  <c r="CO1099" i="1"/>
  <c r="CO1100" i="1"/>
  <c r="CO1101" i="1"/>
  <c r="CO1102" i="1"/>
  <c r="CO1103" i="1"/>
  <c r="CO1104" i="1"/>
  <c r="CO1105" i="1"/>
  <c r="CO1106" i="1"/>
  <c r="CO1107" i="1"/>
  <c r="CO1108" i="1"/>
  <c r="CO1109" i="1"/>
  <c r="CO1110" i="1"/>
  <c r="CO1111" i="1"/>
  <c r="CO1112" i="1"/>
  <c r="CO1113" i="1"/>
  <c r="CO1114" i="1"/>
  <c r="CO1115" i="1"/>
  <c r="CO1116" i="1"/>
  <c r="CO1117" i="1"/>
  <c r="CO1118" i="1"/>
  <c r="CO1119" i="1"/>
  <c r="CO1120" i="1"/>
  <c r="CO1121" i="1"/>
  <c r="CO1122" i="1"/>
  <c r="CO1123" i="1"/>
  <c r="CO1124" i="1"/>
  <c r="CO1125" i="1"/>
  <c r="CO1126" i="1"/>
  <c r="CO1127" i="1"/>
  <c r="CO1128" i="1"/>
  <c r="CO1129" i="1"/>
  <c r="CO1130" i="1"/>
  <c r="CO1131" i="1"/>
  <c r="CO1132" i="1"/>
  <c r="CO1133" i="1"/>
  <c r="CO1134" i="1"/>
  <c r="CO1135" i="1"/>
  <c r="CO1136" i="1"/>
  <c r="CO1137" i="1"/>
  <c r="CO1138" i="1"/>
  <c r="CO1139" i="1"/>
  <c r="CO1140" i="1"/>
  <c r="CO1141" i="1"/>
  <c r="CO1142" i="1"/>
  <c r="CO1143" i="1"/>
  <c r="CO1144" i="1"/>
  <c r="CO1145" i="1"/>
  <c r="CO1146" i="1"/>
  <c r="CO1147" i="1"/>
  <c r="CO1148" i="1"/>
  <c r="CO1149" i="1"/>
  <c r="CO1150" i="1"/>
  <c r="CO1151" i="1"/>
  <c r="CO1152" i="1"/>
  <c r="CO1153" i="1"/>
  <c r="CO1154" i="1"/>
  <c r="CO1155" i="1"/>
  <c r="CO1156" i="1"/>
  <c r="CO1157" i="1"/>
  <c r="CO1158" i="1"/>
  <c r="CO1159" i="1"/>
  <c r="CO1160" i="1"/>
  <c r="CO1161" i="1"/>
  <c r="CO1162" i="1"/>
  <c r="CO1163" i="1"/>
  <c r="CO1164" i="1"/>
  <c r="CO1165" i="1"/>
  <c r="CO1166" i="1"/>
  <c r="CO1167" i="1"/>
  <c r="CO1168" i="1"/>
  <c r="CO1169" i="1"/>
  <c r="CO1170" i="1"/>
  <c r="CO1171" i="1"/>
  <c r="CO1172" i="1"/>
  <c r="CO1173" i="1"/>
  <c r="CO1174" i="1"/>
  <c r="CO1175" i="1"/>
  <c r="CO1176" i="1"/>
  <c r="CO1177" i="1"/>
  <c r="CO1178" i="1"/>
  <c r="CO1179" i="1"/>
  <c r="CO1180" i="1"/>
  <c r="CO1181" i="1"/>
  <c r="CO1182" i="1"/>
  <c r="CO1183" i="1"/>
  <c r="CO1184" i="1"/>
  <c r="CO1185" i="1"/>
  <c r="CO1186" i="1"/>
  <c r="CO1187" i="1"/>
  <c r="CO1188" i="1"/>
  <c r="CO1189" i="1"/>
  <c r="CO1190" i="1"/>
  <c r="CO1191" i="1"/>
  <c r="CO1192" i="1"/>
  <c r="CO1193" i="1"/>
  <c r="CO1194" i="1"/>
  <c r="CO1195" i="1"/>
  <c r="CO1196" i="1"/>
  <c r="CO1197" i="1"/>
  <c r="CO1198" i="1"/>
  <c r="CO1199" i="1"/>
  <c r="CO1200" i="1"/>
  <c r="CO1201" i="1"/>
  <c r="CO1202" i="1"/>
  <c r="CO1203" i="1"/>
  <c r="CO1204" i="1"/>
  <c r="CO1205" i="1"/>
  <c r="CO1206" i="1"/>
  <c r="CO1207" i="1"/>
  <c r="CO1208" i="1"/>
  <c r="CO1209" i="1"/>
  <c r="CO1210" i="1"/>
  <c r="CO1211" i="1"/>
  <c r="CO1212" i="1"/>
  <c r="CO1213" i="1"/>
  <c r="CO1214" i="1"/>
  <c r="CO1215" i="1"/>
  <c r="CO1216" i="1"/>
  <c r="CO1217" i="1"/>
  <c r="CO1218" i="1"/>
  <c r="CO1219" i="1"/>
  <c r="CO1220" i="1"/>
  <c r="CO1221" i="1"/>
  <c r="CO1222" i="1"/>
  <c r="CO1223" i="1"/>
  <c r="CO1224" i="1"/>
  <c r="CO1225" i="1"/>
  <c r="CO1226" i="1"/>
  <c r="CO1227" i="1"/>
  <c r="CO1228" i="1"/>
  <c r="CO1229" i="1"/>
  <c r="CO1230" i="1"/>
  <c r="CO1231" i="1"/>
  <c r="CO1232" i="1"/>
  <c r="CO1233" i="1"/>
  <c r="CO1234" i="1"/>
  <c r="CO1235" i="1"/>
  <c r="CO1236" i="1"/>
  <c r="CO1237" i="1"/>
  <c r="CO1238" i="1"/>
  <c r="CO1241" i="1"/>
  <c r="CO1242" i="1"/>
  <c r="CO1243" i="1"/>
  <c r="CO1244" i="1"/>
  <c r="CO1245" i="1"/>
  <c r="CO1246" i="1"/>
  <c r="CO1247" i="1"/>
  <c r="CO1248" i="1"/>
  <c r="CO1249" i="1"/>
  <c r="CO1250" i="1"/>
  <c r="CO1251" i="1"/>
  <c r="CO1252" i="1"/>
  <c r="CO1253" i="1"/>
  <c r="CO1254" i="1"/>
  <c r="CO1255" i="1"/>
  <c r="CO1256" i="1"/>
  <c r="CO1257" i="1"/>
  <c r="CO1258" i="1"/>
  <c r="CO1259" i="1"/>
  <c r="CO1260" i="1"/>
  <c r="CO1261" i="1"/>
  <c r="CO1262" i="1"/>
  <c r="CO1038" i="1"/>
  <c r="CO1039" i="1"/>
  <c r="CO1040" i="1"/>
  <c r="CO1041" i="1"/>
  <c r="CO1042" i="1"/>
  <c r="CO1043" i="1"/>
  <c r="CO1044" i="1"/>
  <c r="CO1045" i="1"/>
  <c r="CO1046" i="1"/>
  <c r="CO1047" i="1"/>
  <c r="CO1048" i="1"/>
  <c r="CO1049" i="1"/>
  <c r="CO1050" i="1"/>
  <c r="CO1051"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CO1010" i="1"/>
  <c r="CO1011" i="1"/>
  <c r="CO1012" i="1"/>
  <c r="CO1013" i="1"/>
  <c r="CO1014" i="1"/>
  <c r="CO1015" i="1"/>
  <c r="CO1016" i="1"/>
  <c r="CO1017" i="1"/>
  <c r="CO1018" i="1"/>
  <c r="CO1019" i="1"/>
  <c r="CO1020" i="1"/>
  <c r="CO1021" i="1"/>
  <c r="CO1022" i="1"/>
  <c r="CO1023" i="1"/>
  <c r="CO1024" i="1"/>
  <c r="CO1025" i="1"/>
  <c r="CO1026" i="1"/>
  <c r="CO1027" i="1"/>
  <c r="CO1028" i="1"/>
  <c r="CO1029" i="1"/>
  <c r="CO1030" i="1"/>
  <c r="CO1031" i="1"/>
  <c r="CO1032" i="1"/>
  <c r="CO1033" i="1"/>
  <c r="CO1034" i="1"/>
  <c r="CO1035" i="1"/>
  <c r="CO1036" i="1"/>
  <c r="CO1037" i="1"/>
  <c r="BQ126" i="1"/>
  <c r="C14" i="1"/>
  <c r="D3" i="7"/>
  <c r="BQ170" i="1"/>
  <c r="BQ169" i="1"/>
  <c r="BQ132" i="1"/>
  <c r="BQ131" i="1"/>
  <c r="A3" i="3"/>
  <c r="A2" i="3"/>
  <c r="L18" i="3"/>
  <c r="L26" i="3"/>
  <c r="L36" i="3"/>
  <c r="L35" i="3"/>
  <c r="L34" i="3"/>
  <c r="L33" i="3"/>
  <c r="L32" i="3"/>
  <c r="L31" i="3"/>
  <c r="L39" i="3"/>
  <c r="L37" i="3"/>
  <c r="L25" i="3"/>
  <c r="L22" i="3"/>
  <c r="L24" i="3"/>
  <c r="L28" i="3"/>
  <c r="L38" i="3"/>
  <c r="L23" i="3"/>
  <c r="L30" i="3"/>
  <c r="L21" i="3"/>
  <c r="L20" i="3"/>
  <c r="L19" i="3"/>
  <c r="L27" i="3"/>
  <c r="L16" i="3"/>
  <c r="L17" i="3"/>
  <c r="CO973" i="1"/>
  <c r="CO974" i="1"/>
  <c r="CO972" i="1"/>
  <c r="BQ166" i="1"/>
  <c r="BQ165" i="1"/>
  <c r="I15" i="3"/>
  <c r="G15" i="3"/>
  <c r="G53" i="3"/>
  <c r="K17" i="3"/>
  <c r="I18" i="3"/>
  <c r="S3" i="3"/>
  <c r="S6" i="3"/>
  <c r="K19" i="3"/>
  <c r="T6" i="3"/>
  <c r="S4" i="3"/>
  <c r="K20" i="3"/>
  <c r="T4" i="3"/>
  <c r="S8" i="3"/>
  <c r="K30" i="3"/>
  <c r="T8" i="3"/>
  <c r="K31" i="3"/>
  <c r="K32" i="3"/>
  <c r="K33" i="3"/>
  <c r="K34" i="3"/>
  <c r="K35" i="3"/>
  <c r="K36" i="3"/>
  <c r="K37" i="3"/>
  <c r="A17" i="3"/>
  <c r="A18" i="3"/>
  <c r="A19" i="3"/>
  <c r="A20" i="3"/>
  <c r="T2" i="3"/>
  <c r="T10" i="3"/>
  <c r="T5" i="3"/>
  <c r="S10" i="3"/>
  <c r="L29" i="3"/>
  <c r="A21" i="3"/>
  <c r="A22" i="3"/>
  <c r="A23" i="3"/>
  <c r="A24" i="3"/>
  <c r="A25" i="3"/>
  <c r="A26" i="3"/>
  <c r="A27" i="3"/>
  <c r="A28" i="3"/>
  <c r="A29" i="3"/>
  <c r="A30" i="3"/>
  <c r="A31" i="3"/>
  <c r="A32" i="3"/>
  <c r="A33" i="3"/>
  <c r="A34" i="3"/>
  <c r="A35" i="3"/>
  <c r="A36" i="3"/>
  <c r="A37" i="3"/>
  <c r="BQ123" i="1"/>
  <c r="BQ122" i="1"/>
  <c r="A38" i="3"/>
  <c r="A39" i="3"/>
  <c r="A40" i="3"/>
  <c r="A41" i="3"/>
  <c r="A42" i="3"/>
  <c r="A43" i="3"/>
  <c r="A44" i="3"/>
  <c r="A45" i="3"/>
  <c r="A46" i="3"/>
  <c r="A47" i="3"/>
  <c r="A48" i="3"/>
  <c r="A49" i="3"/>
  <c r="A50" i="3"/>
  <c r="A51" i="3"/>
  <c r="A52" i="3"/>
  <c r="G54" i="3"/>
  <c r="G54" i="2"/>
  <c r="BQ186" i="1"/>
  <c r="BQ185" i="1"/>
  <c r="BQ184" i="1"/>
  <c r="BQ183" i="1"/>
  <c r="BQ182" i="1"/>
  <c r="BQ181" i="1"/>
  <c r="BQ180" i="1"/>
  <c r="BQ179" i="1"/>
  <c r="BQ178" i="1"/>
  <c r="BQ177" i="1"/>
  <c r="BQ168" i="1"/>
  <c r="BQ167" i="1"/>
  <c r="BQ164" i="1"/>
  <c r="BQ163" i="1"/>
  <c r="BQ162" i="1"/>
  <c r="BQ161" i="1"/>
  <c r="BQ160" i="1"/>
  <c r="BQ159" i="1"/>
  <c r="BQ158" i="1"/>
  <c r="BQ157" i="1"/>
  <c r="BQ156" i="1"/>
  <c r="BQ155" i="1"/>
  <c r="BQ154" i="1"/>
  <c r="BQ153" i="1"/>
  <c r="BQ152" i="1"/>
  <c r="BQ151" i="1"/>
  <c r="BQ146" i="1"/>
  <c r="BQ145" i="1"/>
  <c r="BQ144" i="1"/>
  <c r="BQ143" i="1"/>
  <c r="BQ142" i="1"/>
  <c r="BQ141" i="1"/>
  <c r="BQ140" i="1"/>
  <c r="BQ139" i="1"/>
  <c r="BQ138" i="1"/>
  <c r="BQ137" i="1"/>
  <c r="BQ136" i="1"/>
  <c r="BQ135" i="1"/>
  <c r="BQ134" i="1"/>
  <c r="BQ133" i="1"/>
  <c r="BQ130" i="1"/>
  <c r="BQ129" i="1"/>
  <c r="BQ128" i="1"/>
  <c r="BQ127" i="1"/>
  <c r="BQ125" i="1"/>
  <c r="BQ121" i="1"/>
  <c r="BQ120" i="1"/>
  <c r="V52" i="1"/>
  <c r="V50" i="1"/>
  <c r="B17" i="1"/>
  <c r="B16" i="1"/>
  <c r="W48" i="1"/>
  <c r="C11" i="1"/>
  <c r="Q4" i="2"/>
  <c r="Q5" i="2"/>
  <c r="D10" i="1"/>
  <c r="W52" i="1"/>
  <c r="U56" i="1"/>
  <c r="V56" i="1"/>
  <c r="I53" i="3"/>
  <c r="I54" i="3"/>
  <c r="K53" i="3"/>
  <c r="K54" i="3"/>
  <c r="V53" i="1"/>
  <c r="D11" i="1"/>
  <c r="W53" i="1"/>
  <c r="K6" i="2"/>
  <c r="Q2" i="2" l="1"/>
  <c r="Q10" i="2" s="1"/>
  <c r="I54" i="2"/>
  <c r="P10" i="2"/>
</calcChain>
</file>

<file path=xl/sharedStrings.xml><?xml version="1.0" encoding="utf-8"?>
<sst xmlns="http://schemas.openxmlformats.org/spreadsheetml/2006/main" count="6366" uniqueCount="2583">
  <si>
    <t>INPUT</t>
  </si>
  <si>
    <t>Please input in yellow cell</t>
  </si>
  <si>
    <t>T.Type</t>
  </si>
  <si>
    <t>Note</t>
  </si>
  <si>
    <t>Input</t>
  </si>
  <si>
    <t>Plan</t>
  </si>
  <si>
    <t>Banana</t>
  </si>
  <si>
    <t>Cost Center</t>
  </si>
  <si>
    <t>Vendor</t>
  </si>
  <si>
    <t>Sloc</t>
  </si>
  <si>
    <t>Sub-type</t>
  </si>
  <si>
    <t>Halb</t>
  </si>
  <si>
    <r>
      <rPr>
        <sz val="11"/>
        <rFont val="ＭＳ Ｐゴシック"/>
        <family val="3"/>
        <charset val="128"/>
      </rPr>
      <t>Voucher Date</t>
    </r>
    <r>
      <rPr>
        <sz val="9"/>
        <rFont val="ＭＳ Ｐゴシック"/>
        <family val="2"/>
      </rPr>
      <t xml:space="preserve">
</t>
    </r>
    <r>
      <rPr>
        <sz val="8"/>
        <rFont val="ＭＳ Ｐゴシック"/>
        <family val="3"/>
        <charset val="128"/>
      </rPr>
      <t>(dd/mm/yyyy)</t>
    </r>
  </si>
  <si>
    <t>(Ngày/tháng/năm)</t>
  </si>
  <si>
    <t>Form to use:</t>
  </si>
  <si>
    <t>Mv.Type</t>
  </si>
  <si>
    <t>Plant</t>
  </si>
  <si>
    <t>VR01</t>
  </si>
  <si>
    <t>Account</t>
  </si>
  <si>
    <t>KA6100</t>
  </si>
  <si>
    <t>Vendor Code</t>
  </si>
  <si>
    <t>VZ007</t>
  </si>
  <si>
    <t>Vendor Name</t>
  </si>
  <si>
    <t>back</t>
  </si>
  <si>
    <t>Plant2</t>
  </si>
  <si>
    <t>VC01</t>
  </si>
  <si>
    <t>VY01</t>
  </si>
  <si>
    <t>CPT</t>
  </si>
  <si>
    <t>VB01</t>
  </si>
  <si>
    <t>Issue Dept</t>
  </si>
  <si>
    <t>Accounting</t>
  </si>
  <si>
    <t>Issue out Dept</t>
  </si>
  <si>
    <t>Ｃharge</t>
  </si>
  <si>
    <t>GM</t>
  </si>
  <si>
    <t>Back</t>
  </si>
  <si>
    <t>Hàng NVL bị hỏng trong quá trình vận chuyển và được bồi thường bảo hiểm</t>
  </si>
  <si>
    <t>Hàng NVL mua của 1 vendor và không dùng nữa vendor khác chịu chi phí và hủy tại PSNV</t>
  </si>
  <si>
    <t>Hàng halb bị hỏng do NVL mua từ vendor bị hỏng và scrap tại PSNV (Issue debit note)</t>
  </si>
  <si>
    <t>Hàng mua từ vendor nhưng NG không trả lại cho vendor, scrap tại PSNV (Issue debit note)</t>
  </si>
  <si>
    <t>Hàng NVL mua về nhưng không dùng do sai thiết kế, vendor chịu chi phí, hủy tại PSNV</t>
  </si>
  <si>
    <t>Hàng NVL hủy do PSNV chịu chi phí</t>
  </si>
  <si>
    <t>Gửi hàng NVL và Halb cho vendor để phân tích không issue debit note</t>
  </si>
  <si>
    <t>Hàng NVL issue out để reworks</t>
  </si>
  <si>
    <t>Vendor giao hàng thiếu (Issue debit note)</t>
  </si>
  <si>
    <t>Xuất NVL cho mục đích khác (Gửi hàng mẫu, làm JIG, check ROSH, phân tích, check Assembly,…)</t>
  </si>
  <si>
    <t>Post difference giữa tồn kho thực tế và hệ thống</t>
  </si>
  <si>
    <t>Hàng hỏng do sản xuất</t>
  </si>
  <si>
    <t>Hàng trả lại vendor (Issue debit note)</t>
  </si>
  <si>
    <t>Hàng NVL mua của 1 vendor và không dùng nữa nên xuất bán cho 1 vendor khác</t>
  </si>
  <si>
    <t>Hàng NVL issue out dùng cho outsourcing</t>
  </si>
  <si>
    <t xml:space="preserve">Nội dung </t>
  </si>
  <si>
    <t>Transaction type</t>
  </si>
  <si>
    <t>Movement type</t>
  </si>
  <si>
    <t>Content Mov type</t>
  </si>
  <si>
    <t>Vendor code</t>
  </si>
  <si>
    <t>Vendor name</t>
  </si>
  <si>
    <t>Stock quantity</t>
  </si>
  <si>
    <t>Issue qty.</t>
  </si>
  <si>
    <t>Return qty.</t>
  </si>
  <si>
    <t>Unit price (ST)</t>
  </si>
  <si>
    <t>Amount (ST)</t>
  </si>
  <si>
    <t>Return Amount (ST)</t>
  </si>
  <si>
    <t>Unit price (AC)</t>
  </si>
  <si>
    <t>Amount AC</t>
  </si>
  <si>
    <t>GL name</t>
  </si>
  <si>
    <t>Out</t>
  </si>
  <si>
    <t>Enable</t>
  </si>
  <si>
    <t>OK</t>
  </si>
  <si>
    <t>Direct Material Cost-Auxiliary Material</t>
  </si>
  <si>
    <t>Nhập NVL cho mục đích khác (Gửi hàng mẫu, làm JIG, check ROSH, phân tích, check Assembly,…)</t>
  </si>
  <si>
    <t>In</t>
  </si>
  <si>
    <t>Direct Material Cost-Sub Material</t>
  </si>
  <si>
    <t>Material Return Expense</t>
  </si>
  <si>
    <t>Other Direct Material Cost (Manual Posting)</t>
  </si>
  <si>
    <t>Direct Material Cost Reject(Roh)</t>
  </si>
  <si>
    <t>Scrap (Roh)</t>
  </si>
  <si>
    <t>Sub-Con Labor Cost</t>
  </si>
  <si>
    <t>Loss/Gain Inventory Differences (Halb)</t>
  </si>
  <si>
    <t>Miscellaneous Expenses</t>
  </si>
  <si>
    <t>Roh</t>
  </si>
  <si>
    <t>Loss/Gain Inventory Differences (Roh)</t>
  </si>
  <si>
    <t>Scrap (Halb)</t>
  </si>
  <si>
    <t>Direct Material Cost Reject (Halb)</t>
  </si>
  <si>
    <t>Direct Material Cost Reject (Roh)</t>
  </si>
  <si>
    <t>code</t>
  </si>
  <si>
    <t>name</t>
  </si>
  <si>
    <t>AC0000</t>
  </si>
  <si>
    <t>Management</t>
  </si>
  <si>
    <t>COM</t>
  </si>
  <si>
    <t>BA0000</t>
  </si>
  <si>
    <t>CA0000</t>
  </si>
  <si>
    <t>HRM</t>
  </si>
  <si>
    <t>CA2000</t>
  </si>
  <si>
    <t>Pregnancy expense</t>
  </si>
  <si>
    <t>CA3000</t>
  </si>
  <si>
    <t>Restructure</t>
  </si>
  <si>
    <t>HB0000</t>
  </si>
  <si>
    <t>Information Systems</t>
  </si>
  <si>
    <t>JA0000</t>
  </si>
  <si>
    <t>Business Promotion</t>
  </si>
  <si>
    <t>JA1000</t>
  </si>
  <si>
    <t>Legal</t>
  </si>
  <si>
    <t>JA2000</t>
  </si>
  <si>
    <t>Environment</t>
  </si>
  <si>
    <t>JA3000</t>
  </si>
  <si>
    <t>Factory support</t>
  </si>
  <si>
    <t>NA8000</t>
  </si>
  <si>
    <t>Final Assembly_ODD</t>
  </si>
  <si>
    <t>NA8200</t>
  </si>
  <si>
    <t>SMT _ODD</t>
  </si>
  <si>
    <t>NB8000</t>
  </si>
  <si>
    <t>Production engineering_ODD</t>
  </si>
  <si>
    <t>NB9000</t>
  </si>
  <si>
    <t>Factory Facility</t>
  </si>
  <si>
    <t>1ACD00</t>
  </si>
  <si>
    <t>HD COM</t>
  </si>
  <si>
    <t>1GZB30</t>
  </si>
  <si>
    <t>HD SERVICE</t>
  </si>
  <si>
    <t>KA0300</t>
  </si>
  <si>
    <t>PMG QC_HD com</t>
  </si>
  <si>
    <t>KA3000</t>
  </si>
  <si>
    <t>PQC_HD com</t>
  </si>
  <si>
    <t>KA3100</t>
  </si>
  <si>
    <t>OQC_HD com</t>
  </si>
  <si>
    <t>KA3200</t>
  </si>
  <si>
    <t>GQC_HD com</t>
  </si>
  <si>
    <t>KA3300</t>
  </si>
  <si>
    <t>PEQC_HD com</t>
  </si>
  <si>
    <t>KA3400</t>
  </si>
  <si>
    <t>MA3000</t>
  </si>
  <si>
    <t>Contract_HD com</t>
  </si>
  <si>
    <t>MA3100</t>
  </si>
  <si>
    <t>Purchasing_HD com</t>
  </si>
  <si>
    <t>MA3200</t>
  </si>
  <si>
    <t>Material Control_HD com</t>
  </si>
  <si>
    <t>MA3300</t>
  </si>
  <si>
    <t>Purchasing Management_HD com</t>
  </si>
  <si>
    <t>NA0300</t>
  </si>
  <si>
    <t xml:space="preserve"> PMG - Production_HD com</t>
  </si>
  <si>
    <t>NA3000</t>
  </si>
  <si>
    <t>Final Assembly_HD com</t>
  </si>
  <si>
    <t>NA3200</t>
  </si>
  <si>
    <t>SMT _HD com</t>
  </si>
  <si>
    <t>NA3300</t>
  </si>
  <si>
    <t>IPQC_HD com</t>
  </si>
  <si>
    <t>NB3000</t>
  </si>
  <si>
    <t>Production engineering_HD com</t>
  </si>
  <si>
    <t>NB3200</t>
  </si>
  <si>
    <t>Production Innovation_HD com</t>
  </si>
  <si>
    <t>NB3300</t>
  </si>
  <si>
    <t>NB3500</t>
  </si>
  <si>
    <t>Factory engineering_HD com</t>
  </si>
  <si>
    <t>PA3000</t>
  </si>
  <si>
    <t>Production control_HD com</t>
  </si>
  <si>
    <t>PA3500</t>
  </si>
  <si>
    <t>SCM_HD com</t>
  </si>
  <si>
    <t>1ABF00</t>
  </si>
  <si>
    <t>BUSINESS FAX</t>
  </si>
  <si>
    <t>1ACA00</t>
  </si>
  <si>
    <t>JAPAN PBX</t>
  </si>
  <si>
    <t>1ACB00</t>
  </si>
  <si>
    <t>PBX</t>
  </si>
  <si>
    <t>1ACC00</t>
  </si>
  <si>
    <t>PBX-DOMESTIC</t>
  </si>
  <si>
    <t>SIP</t>
  </si>
  <si>
    <t>1ACF00</t>
  </si>
  <si>
    <t>SCAN</t>
  </si>
  <si>
    <t>1ACH00</t>
  </si>
  <si>
    <t>AIO</t>
  </si>
  <si>
    <t>1GZB10</t>
  </si>
  <si>
    <t>AIO SERVICE</t>
  </si>
  <si>
    <t>1GZB40</t>
  </si>
  <si>
    <t>B-FAX SERVICE</t>
  </si>
  <si>
    <t>1GZB50</t>
  </si>
  <si>
    <t>PBX SERVICE</t>
  </si>
  <si>
    <t>KA0100</t>
  </si>
  <si>
    <t>PMG QC_PBX</t>
  </si>
  <si>
    <t>KA1000</t>
  </si>
  <si>
    <t>PQC_AIO</t>
  </si>
  <si>
    <t>KA1100</t>
  </si>
  <si>
    <t>OQC_AIO</t>
  </si>
  <si>
    <t>KA1200</t>
  </si>
  <si>
    <t>GQC_AIO</t>
  </si>
  <si>
    <t>KA1300</t>
  </si>
  <si>
    <t>PEQC_AIO</t>
  </si>
  <si>
    <t>KA1400</t>
  </si>
  <si>
    <t>KA4000</t>
  </si>
  <si>
    <t>PQC_Business Fax</t>
  </si>
  <si>
    <t>KA4100</t>
  </si>
  <si>
    <t>OQC_Business Fax</t>
  </si>
  <si>
    <t>KA4200</t>
  </si>
  <si>
    <t>GQC_Business Fax</t>
  </si>
  <si>
    <t>KA4300</t>
  </si>
  <si>
    <t>PEQC_Business Fax</t>
  </si>
  <si>
    <t>KA4400</t>
  </si>
  <si>
    <t>KA5000</t>
  </si>
  <si>
    <t>PQC_PBX</t>
  </si>
  <si>
    <t>KA5100</t>
  </si>
  <si>
    <t>OQC_PBX</t>
  </si>
  <si>
    <t>KA5200</t>
  </si>
  <si>
    <t>GQC_PBX</t>
  </si>
  <si>
    <t>KA5300</t>
  </si>
  <si>
    <t>PEQC_PBX</t>
  </si>
  <si>
    <t>KA5400</t>
  </si>
  <si>
    <t>KA9000</t>
  </si>
  <si>
    <t>PQC_SCAN</t>
  </si>
  <si>
    <t>KA9100</t>
  </si>
  <si>
    <t>OQC_SCAN</t>
  </si>
  <si>
    <t>KA9200</t>
  </si>
  <si>
    <t>GQC_SCAN</t>
  </si>
  <si>
    <t>KA9300</t>
  </si>
  <si>
    <t>PEQC_SCAN</t>
  </si>
  <si>
    <t>KA9400</t>
  </si>
  <si>
    <t>MA1000</t>
  </si>
  <si>
    <t>Contract_AIO</t>
  </si>
  <si>
    <t>MA1100</t>
  </si>
  <si>
    <t>Purchasing_AIO</t>
  </si>
  <si>
    <t>MA1200</t>
  </si>
  <si>
    <t>Material Control_AIO</t>
  </si>
  <si>
    <t>MA1300</t>
  </si>
  <si>
    <t>Purchasing Management_AIO</t>
  </si>
  <si>
    <t>MA4000</t>
  </si>
  <si>
    <t>Contract_Business Fax</t>
  </si>
  <si>
    <t>MA4100</t>
  </si>
  <si>
    <t>Purchasing_Business Fax</t>
  </si>
  <si>
    <t>MA4200</t>
  </si>
  <si>
    <t>Material Control_Business Fax</t>
  </si>
  <si>
    <t>MA4300</t>
  </si>
  <si>
    <t>Purchasing Management_Business Fax</t>
  </si>
  <si>
    <t>MA5000</t>
  </si>
  <si>
    <t>Contract_PBX</t>
  </si>
  <si>
    <t>MA5100</t>
  </si>
  <si>
    <t>Purchasing_PBX</t>
  </si>
  <si>
    <t>MA5200</t>
  </si>
  <si>
    <t>Material Control_PBX</t>
  </si>
  <si>
    <t>MA5300</t>
  </si>
  <si>
    <t>Purchasing Management_PBX</t>
  </si>
  <si>
    <t>MA9000</t>
  </si>
  <si>
    <t>Contract_SCAN</t>
  </si>
  <si>
    <t>MA9100</t>
  </si>
  <si>
    <t>Purchasing_SCAN</t>
  </si>
  <si>
    <t>MA9200</t>
  </si>
  <si>
    <t>Material Control_SCAN</t>
  </si>
  <si>
    <t>MA9300</t>
  </si>
  <si>
    <t>Purchasing Management_SCAN</t>
  </si>
  <si>
    <t>NA0000</t>
  </si>
  <si>
    <t xml:space="preserve"> PMG - Production_PBX</t>
  </si>
  <si>
    <t>NA0100</t>
  </si>
  <si>
    <t xml:space="preserve"> PMG - Production_AIO</t>
  </si>
  <si>
    <t>NA0400</t>
  </si>
  <si>
    <t xml:space="preserve"> PMG - Production_Business Fax</t>
  </si>
  <si>
    <t>NA0900</t>
  </si>
  <si>
    <t xml:space="preserve"> PMG - Production_SCAN</t>
  </si>
  <si>
    <t>NA1000</t>
  </si>
  <si>
    <t>Final Assembly_AIO</t>
  </si>
  <si>
    <t>NA1200</t>
  </si>
  <si>
    <t>SMT _AIO</t>
  </si>
  <si>
    <t>NA1300</t>
  </si>
  <si>
    <t>IPQC_AIO</t>
  </si>
  <si>
    <t>NA4000</t>
  </si>
  <si>
    <t>Final Assembly_Business Fax</t>
  </si>
  <si>
    <t>NA4200</t>
  </si>
  <si>
    <t>SMT _Business Fax</t>
  </si>
  <si>
    <t>NA4300</t>
  </si>
  <si>
    <t>IPQC_Business Fax</t>
  </si>
  <si>
    <t>NA5000</t>
  </si>
  <si>
    <t>Final Assembly_PBX</t>
  </si>
  <si>
    <t>NA5200</t>
  </si>
  <si>
    <t>SMT _PBX</t>
  </si>
  <si>
    <t>NA5300</t>
  </si>
  <si>
    <t>IPQC_PBX</t>
  </si>
  <si>
    <t>NA9000</t>
  </si>
  <si>
    <t>Final Assembly_SCAN</t>
  </si>
  <si>
    <t>NA9200</t>
  </si>
  <si>
    <t>SMT _SCAN</t>
  </si>
  <si>
    <t>NA9300</t>
  </si>
  <si>
    <t>IPQC_SCAN</t>
  </si>
  <si>
    <t>NB1000</t>
  </si>
  <si>
    <t>Production engineering_AIO</t>
  </si>
  <si>
    <t>NB1200</t>
  </si>
  <si>
    <t>Production Innovation_AIO</t>
  </si>
  <si>
    <t>NB1300</t>
  </si>
  <si>
    <t>NB1500</t>
  </si>
  <si>
    <t>Factory engineering_AIO</t>
  </si>
  <si>
    <t>NB4000</t>
  </si>
  <si>
    <t>Production engineering_Business Fax</t>
  </si>
  <si>
    <t>NB4200</t>
  </si>
  <si>
    <t>Production Innovation_Business Fax</t>
  </si>
  <si>
    <t>NB4300</t>
  </si>
  <si>
    <t>NB4500</t>
  </si>
  <si>
    <t>Factory engineering_Business Fax</t>
  </si>
  <si>
    <t>NB5000</t>
  </si>
  <si>
    <t>Production engineering_PBX</t>
  </si>
  <si>
    <t>NB5200</t>
  </si>
  <si>
    <t>Production Innovation_PBX</t>
  </si>
  <si>
    <t>NB5300</t>
  </si>
  <si>
    <t>NB5500</t>
  </si>
  <si>
    <t>Factory engineering_PBX</t>
  </si>
  <si>
    <t>NB9100</t>
  </si>
  <si>
    <t>Production engineering_SCAN</t>
  </si>
  <si>
    <t>NB9200</t>
  </si>
  <si>
    <t>Production Innovation_SCAN</t>
  </si>
  <si>
    <t>NB9300</t>
  </si>
  <si>
    <t>NB9500</t>
  </si>
  <si>
    <t>Factory engineering_SCAN</t>
  </si>
  <si>
    <t>PA1000</t>
  </si>
  <si>
    <t>PCS_AIO</t>
  </si>
  <si>
    <t>PA1500</t>
  </si>
  <si>
    <t>SCM_AIO</t>
  </si>
  <si>
    <t>PA4000</t>
  </si>
  <si>
    <t>PCS_Business Fax</t>
  </si>
  <si>
    <t>PA4500</t>
  </si>
  <si>
    <t>SCM_Business Fax</t>
  </si>
  <si>
    <t>PA5000</t>
  </si>
  <si>
    <t>Production control_PBX</t>
  </si>
  <si>
    <t>PA5500</t>
  </si>
  <si>
    <t>SCM_PBX</t>
  </si>
  <si>
    <t>PA9000</t>
  </si>
  <si>
    <t>Production control_SCAN</t>
  </si>
  <si>
    <t>PA9500</t>
  </si>
  <si>
    <t>SCM_SCAN</t>
  </si>
  <si>
    <t>1AAB00</t>
  </si>
  <si>
    <t>DP</t>
  </si>
  <si>
    <t>1AAC00</t>
  </si>
  <si>
    <t>DP-DOMESTIC</t>
  </si>
  <si>
    <t>1ADB00</t>
  </si>
  <si>
    <t>TEL</t>
  </si>
  <si>
    <t>1AJB00</t>
  </si>
  <si>
    <t>NETWORK CAMERA</t>
  </si>
  <si>
    <t>1GRB60</t>
  </si>
  <si>
    <t>DP REFURBISH</t>
  </si>
  <si>
    <t>1GZB00</t>
  </si>
  <si>
    <t>DP SERVICE</t>
  </si>
  <si>
    <t>1GZB20</t>
  </si>
  <si>
    <t>TEL SERVICE</t>
  </si>
  <si>
    <t>KA0600</t>
  </si>
  <si>
    <t>PMG QC_Door Phone</t>
  </si>
  <si>
    <t>KA2000</t>
  </si>
  <si>
    <t>PQC_TEL</t>
  </si>
  <si>
    <t>KA2100</t>
  </si>
  <si>
    <t>OQC_TEL</t>
  </si>
  <si>
    <t>KA2200</t>
  </si>
  <si>
    <t>GQC_TEL</t>
  </si>
  <si>
    <t>KA2300</t>
  </si>
  <si>
    <t>PEQC_TEL</t>
  </si>
  <si>
    <t>KA2400</t>
  </si>
  <si>
    <t>KA6000</t>
  </si>
  <si>
    <t>PQC_Door Phone</t>
  </si>
  <si>
    <t>OQC_Door Phone</t>
  </si>
  <si>
    <t>KA6200</t>
  </si>
  <si>
    <t>GQC_Door Phone</t>
  </si>
  <si>
    <t>KA6300</t>
  </si>
  <si>
    <t>PEQC_Door Phone</t>
  </si>
  <si>
    <t>KA6400</t>
  </si>
  <si>
    <t>MA2000</t>
  </si>
  <si>
    <t>Contract_TEL</t>
  </si>
  <si>
    <t>MA2100</t>
  </si>
  <si>
    <t>Purchasing_TEL</t>
  </si>
  <si>
    <t>MA2200</t>
  </si>
  <si>
    <t>Material Control_TEL</t>
  </si>
  <si>
    <t>MA2300</t>
  </si>
  <si>
    <t>Purchasing Management_TEL</t>
  </si>
  <si>
    <t>MA6000</t>
  </si>
  <si>
    <t>Contract_Door Phone</t>
  </si>
  <si>
    <t>MA6100</t>
  </si>
  <si>
    <t>Purchasing_Door Phone</t>
  </si>
  <si>
    <t>MA6200</t>
  </si>
  <si>
    <t>Material Control_Door Phone</t>
  </si>
  <si>
    <t>MA6300</t>
  </si>
  <si>
    <t>Purchasing Management_Door Phone</t>
  </si>
  <si>
    <t>NA0200</t>
  </si>
  <si>
    <t xml:space="preserve"> PMG - Production_TEL</t>
  </si>
  <si>
    <t>NA0600</t>
  </si>
  <si>
    <t xml:space="preserve"> PMG - Production_Door Phone</t>
  </si>
  <si>
    <t>NA2000</t>
  </si>
  <si>
    <t>Final Assembly_TEL</t>
  </si>
  <si>
    <t>NA2200</t>
  </si>
  <si>
    <t>SMT _TEL</t>
  </si>
  <si>
    <t>NA2300</t>
  </si>
  <si>
    <t>IPQC_TEL</t>
  </si>
  <si>
    <t>NA6000</t>
  </si>
  <si>
    <t>Final Assembly_Door Phone</t>
  </si>
  <si>
    <t>NA6200</t>
  </si>
  <si>
    <t>SMT _Door Phone</t>
  </si>
  <si>
    <t>NA6300</t>
  </si>
  <si>
    <t>IPQC_Door Phone</t>
  </si>
  <si>
    <t>NB2000</t>
  </si>
  <si>
    <t>Production engineering_TEL</t>
  </si>
  <si>
    <t>NB2200</t>
  </si>
  <si>
    <t>Production Innovation_TEL</t>
  </si>
  <si>
    <t>NB2300</t>
  </si>
  <si>
    <t>NB2500</t>
  </si>
  <si>
    <t>Factory engineering_TEL</t>
  </si>
  <si>
    <t>NB6000</t>
  </si>
  <si>
    <t>Production engineering_Door Phone</t>
  </si>
  <si>
    <t>NB6200</t>
  </si>
  <si>
    <t>Production Innovation_Door Phone</t>
  </si>
  <si>
    <t>NB6300</t>
  </si>
  <si>
    <t>NB6500</t>
  </si>
  <si>
    <t>Factory engineering_Door Phone</t>
  </si>
  <si>
    <t>NB6600</t>
  </si>
  <si>
    <t>Refurbish_Door Phone</t>
  </si>
  <si>
    <t>PA2000</t>
  </si>
  <si>
    <t>PCS_TEL</t>
  </si>
  <si>
    <t>PA2500</t>
  </si>
  <si>
    <t>SCM_TEL</t>
  </si>
  <si>
    <t>PA6000</t>
  </si>
  <si>
    <t>Production control_Door Phone</t>
  </si>
  <si>
    <t>PA6500</t>
  </si>
  <si>
    <t>SCM_Door Phone</t>
  </si>
  <si>
    <t>1AYB00</t>
  </si>
  <si>
    <t>1GRB70</t>
  </si>
  <si>
    <t>CPT REFURBISH</t>
  </si>
  <si>
    <t>1GZB80</t>
  </si>
  <si>
    <t>CPT SERVICE</t>
  </si>
  <si>
    <t>KA0700</t>
  </si>
  <si>
    <t>PMG QC_CPT</t>
  </si>
  <si>
    <t>KA7000</t>
  </si>
  <si>
    <t>PQC_CPT</t>
  </si>
  <si>
    <t>KA7100</t>
  </si>
  <si>
    <t>OQC_CPT</t>
  </si>
  <si>
    <t>KA7200</t>
  </si>
  <si>
    <t>GQC_CPT</t>
  </si>
  <si>
    <t>KA7300</t>
  </si>
  <si>
    <t>PEQC_CPT</t>
  </si>
  <si>
    <t>KA7400</t>
  </si>
  <si>
    <t>MA7000</t>
  </si>
  <si>
    <t>Contract_CPT</t>
  </si>
  <si>
    <t>MA7100</t>
  </si>
  <si>
    <t>Purchasing_CPT</t>
  </si>
  <si>
    <t>MA7200</t>
  </si>
  <si>
    <t>Material Control_CPT</t>
  </si>
  <si>
    <t>MA7300</t>
  </si>
  <si>
    <t>Purchasing Management_CPT</t>
  </si>
  <si>
    <t>NA0700</t>
  </si>
  <si>
    <t xml:space="preserve"> PMG - Production_CPT</t>
  </si>
  <si>
    <t>NA7000</t>
  </si>
  <si>
    <t>Final Assembly_CPT</t>
  </si>
  <si>
    <t>NA7200</t>
  </si>
  <si>
    <t>SMT _CPT</t>
  </si>
  <si>
    <t>NA7300</t>
  </si>
  <si>
    <t>IPQC_CPT</t>
  </si>
  <si>
    <t>NB7000</t>
  </si>
  <si>
    <t>Production engineering_CPT</t>
  </si>
  <si>
    <t>NB7200</t>
  </si>
  <si>
    <t>Production Innovation_CPT</t>
  </si>
  <si>
    <t>NB7300</t>
  </si>
  <si>
    <t>NB7500</t>
  </si>
  <si>
    <t>Factory engineering_CPT</t>
  </si>
  <si>
    <t>NB7600</t>
  </si>
  <si>
    <t>Refurbish_CPT</t>
  </si>
  <si>
    <t>PA7000</t>
  </si>
  <si>
    <t>Production control_CPT</t>
  </si>
  <si>
    <t>PA7500</t>
  </si>
  <si>
    <t>SCM_CPT</t>
  </si>
  <si>
    <t>Storage Location Master</t>
  </si>
  <si>
    <t>VA001</t>
  </si>
  <si>
    <t>VA002</t>
  </si>
  <si>
    <t>VA003</t>
  </si>
  <si>
    <t>VA004</t>
  </si>
  <si>
    <t>PANASONIC COMUNICATIONS (DALIAN) CO.LTD</t>
  </si>
  <si>
    <t>VA005</t>
  </si>
  <si>
    <t>PANASONIC COMMUNICATIONS PHILIPPINES CORPORATION</t>
  </si>
  <si>
    <t>VA006</t>
  </si>
  <si>
    <t>PANASONIC SYSTEM NETWORKS COMPANY (UK) LTD</t>
  </si>
  <si>
    <t>VA007</t>
  </si>
  <si>
    <t>VA008</t>
  </si>
  <si>
    <t>VB002</t>
  </si>
  <si>
    <t>VB003</t>
  </si>
  <si>
    <t>PANASONIC PROCURMENT MALAYSIA SDN BHD</t>
  </si>
  <si>
    <t>VB004</t>
  </si>
  <si>
    <t>PANASONIC INDUSTRIAL DEVICES MALAYSIA SDN BHD</t>
  </si>
  <si>
    <t>VB005</t>
  </si>
  <si>
    <t>PANASONIC INDUSTRIAL DEVICES SEMICONDUCTOR ASIA</t>
  </si>
  <si>
    <t>VB006</t>
  </si>
  <si>
    <t>PANASONIC CORPORATION OF CHINA</t>
  </si>
  <si>
    <t>VB007</t>
  </si>
  <si>
    <t>PANASONIC HONGKONG CO., LTD</t>
  </si>
  <si>
    <t>VB008</t>
  </si>
  <si>
    <t>PANASONIC PROCUREMENT ASIA PACIFIC</t>
  </si>
  <si>
    <t>VB009</t>
  </si>
  <si>
    <t>PANASONIC INDUSTRIAL DEVICES (HONG KONG) CO LIMITED</t>
  </si>
  <si>
    <t>VB010</t>
  </si>
  <si>
    <t>PANASONIC SYSTEM NETWORKS (ZHUHAI)CO.,LTD</t>
  </si>
  <si>
    <t>VB011</t>
  </si>
  <si>
    <t>VB012</t>
  </si>
  <si>
    <t>PANASONIC SYSTEM NETWORKS MALAYSIA SDN BHD</t>
  </si>
  <si>
    <t>VB013</t>
  </si>
  <si>
    <t>VB014</t>
  </si>
  <si>
    <t>VE001</t>
  </si>
  <si>
    <t>ABEISM Vietnam Co., Ltd</t>
  </si>
  <si>
    <t>VE002</t>
  </si>
  <si>
    <t>Chiyoda integre Vietnam Co., Ltd</t>
  </si>
  <si>
    <t>VE003</t>
  </si>
  <si>
    <t>Japan Seidai Vietnam Co., Ltd</t>
  </si>
  <si>
    <t>VE004</t>
  </si>
  <si>
    <t>KANEPACKAGE VIETNAM CO. LTD.</t>
  </si>
  <si>
    <t>VE005</t>
  </si>
  <si>
    <t>OJITEX Haiphong Co., Ltd</t>
  </si>
  <si>
    <t>VE006</t>
  </si>
  <si>
    <t>Tu Phuong Company Limited</t>
  </si>
  <si>
    <t>VE007</t>
  </si>
  <si>
    <t>ALPHA INDUSTRIES VIETNAM CO., LTD</t>
  </si>
  <si>
    <t>VE008</t>
  </si>
  <si>
    <t>CONG TY TNHH BAO BI VIET HUNG</t>
  </si>
  <si>
    <t>VE009</t>
  </si>
  <si>
    <t>ADCEL INDUSTRIES (VIETNAM) CO., LTD</t>
  </si>
  <si>
    <t>VE010</t>
  </si>
  <si>
    <t>HAMIN VIETNAM HOLDING COMPANY</t>
  </si>
  <si>
    <t>VE011</t>
  </si>
  <si>
    <t>MALUGO VIETNAM CO. ,LTD</t>
  </si>
  <si>
    <t>VE012</t>
  </si>
  <si>
    <t xml:space="preserve">MATEX (VIETNAM) LIMITED COMPANY      </t>
  </si>
  <si>
    <t>VE013</t>
  </si>
  <si>
    <t>JPK (HANOI) CO. LTD.</t>
  </si>
  <si>
    <t>VE014</t>
  </si>
  <si>
    <t>KEIN HING MURAMOTO VIETNAM CO., LTD</t>
  </si>
  <si>
    <t>VE015</t>
  </si>
  <si>
    <t>MIZUHO PRECISION VIETNAM CO.LTD</t>
  </si>
  <si>
    <t>VE016</t>
  </si>
  <si>
    <t>ATARIH PRECISION (VIETNAM) CO.LTD</t>
  </si>
  <si>
    <t>VE017</t>
  </si>
  <si>
    <t>KINGLEY TECHNOLOGY INDUSTRIAL (VN) CO., LTD</t>
  </si>
  <si>
    <t>VE018</t>
  </si>
  <si>
    <t>TOKYO BYOKANE VIETNAM CO., LTD</t>
  </si>
  <si>
    <t>VE019</t>
  </si>
  <si>
    <t>GE-SHEN (VIETNAM) CO.,LTD</t>
  </si>
  <si>
    <t>VE020</t>
  </si>
  <si>
    <t>THANG LONG PACKING IMPORT-EXPORT AND PRODUCTION JSC</t>
  </si>
  <si>
    <t>VE021</t>
  </si>
  <si>
    <t>VIETNAM DRAGONJET CO., LTD</t>
  </si>
  <si>
    <t>VE023</t>
  </si>
  <si>
    <t>ITSUWA VIETNAM CO.,LTD</t>
  </si>
  <si>
    <t>VE024</t>
  </si>
  <si>
    <t>AIKAWA VIETNAM CO.LTD</t>
  </si>
  <si>
    <t>VE025</t>
  </si>
  <si>
    <t>VS INDUSTRY VIETNAM CO LTD</t>
  </si>
  <si>
    <t>VE026</t>
  </si>
  <si>
    <t>KIM KUAO LENG INDUSTRY CO LTD</t>
  </si>
  <si>
    <t>VE027</t>
  </si>
  <si>
    <t>TAISEI (HANOI) ELECTRONICS CO L</t>
  </si>
  <si>
    <t>VE029</t>
  </si>
  <si>
    <t>NISHOKU TECHNOLOGY VIETNAM CO.,LTD</t>
  </si>
  <si>
    <t>VE030</t>
  </si>
  <si>
    <t>VIETNAM P&amp;TEL CO.,LTD</t>
  </si>
  <si>
    <t>VE031</t>
  </si>
  <si>
    <t>YONG HAN PRECISION TECHNOLOGY CO.,LTD</t>
  </si>
  <si>
    <t>VE032</t>
  </si>
  <si>
    <t>FLEXI COMPONENTS VIETNAM CO.,LTD</t>
  </si>
  <si>
    <t>VE033</t>
  </si>
  <si>
    <t>CONG TY TNHH FLE VIETNAM</t>
  </si>
  <si>
    <t>VE034</t>
  </si>
  <si>
    <t>CONG TY TNHH FIT ACTIVE(VIETNAM) PRECISION</t>
  </si>
  <si>
    <t>VE035</t>
  </si>
  <si>
    <t>TIN THANH COMPANY LIMITED</t>
  </si>
  <si>
    <t>VE037</t>
  </si>
  <si>
    <t>HANEL PLASTICS JOINT STOCK COMPANY</t>
  </si>
  <si>
    <t>VE036</t>
  </si>
  <si>
    <t>LONG TECH PRECISION VIETNAM</t>
  </si>
  <si>
    <t>VE038</t>
  </si>
  <si>
    <t>DKUIL VIETNAM LIMITED COMPANY</t>
  </si>
  <si>
    <t>VE039</t>
  </si>
  <si>
    <t>VIET NAM HTMP JOINT STOCK COMPANY</t>
  </si>
  <si>
    <t>VE040</t>
  </si>
  <si>
    <t>VIETNAM YUTO PRINTING PACKING CO.,LTD.</t>
  </si>
  <si>
    <t>VE041</t>
  </si>
  <si>
    <t>DYNAPAC (HANOI) CO.,LTD.</t>
  </si>
  <si>
    <t>VE042</t>
  </si>
  <si>
    <t>CONG TY TNHH PHU CUONG</t>
  </si>
  <si>
    <t>VE043</t>
  </si>
  <si>
    <t>MEIKO ELECTRONICS VIETNAM CO.LTD.</t>
  </si>
  <si>
    <t>VE044</t>
  </si>
  <si>
    <t>KISHIRO VIETNAM CO.,LTD</t>
  </si>
  <si>
    <t>VE045</t>
  </si>
  <si>
    <t>HA NOI SEOWONINTECH CO.,LTD</t>
  </si>
  <si>
    <t>VE046</t>
  </si>
  <si>
    <t>CONG TY CO PHAN NHUA HA NOI</t>
  </si>
  <si>
    <t>VE047</t>
  </si>
  <si>
    <t>CONG TY TNHH NHUA AN LAP</t>
  </si>
  <si>
    <t>VE048</t>
  </si>
  <si>
    <t>FANCY CREATION VIET NAM CO LTD</t>
  </si>
  <si>
    <t>VE049</t>
  </si>
  <si>
    <t>INOAC VIETNAM CO LTD</t>
  </si>
  <si>
    <t>VE050</t>
  </si>
  <si>
    <t>FUJIPLA ENGINEERING VIETNAM CO.,LTD</t>
  </si>
  <si>
    <t>VE051</t>
  </si>
  <si>
    <t>BR.ANPHUVIET TR&amp;PRO.PLASTICS CO.LTDIN HY</t>
  </si>
  <si>
    <t>VF001</t>
  </si>
  <si>
    <t>ECOSOLUTION (H.K.) LTD.</t>
  </si>
  <si>
    <t>VF003</t>
  </si>
  <si>
    <t>SHANGHAI HONG RI INTERNATIONAL ELECTRONICS CO.,LTD.</t>
  </si>
  <si>
    <t>VF004</t>
  </si>
  <si>
    <t>KAROSE ASIA LIMITED</t>
  </si>
  <si>
    <t>VF006</t>
  </si>
  <si>
    <t>INFONICS (HONG KONG) LIMITED</t>
  </si>
  <si>
    <t>VF007</t>
  </si>
  <si>
    <t>Sony Chemicals Singapore PTE Ltd</t>
  </si>
  <si>
    <t>VF008</t>
  </si>
  <si>
    <t>Tokyo Byokane (S) PTE Ltd</t>
  </si>
  <si>
    <t>VF010</t>
  </si>
  <si>
    <t>HOEI ELECTRONICS (S) PTE LTD</t>
  </si>
  <si>
    <t>VF011</t>
  </si>
  <si>
    <t>J.S.T COMPONENTS (S) PTE LTD</t>
  </si>
  <si>
    <t>VF012</t>
  </si>
  <si>
    <t>KEC SINGAPORE PTE LTD</t>
  </si>
  <si>
    <t>VF013</t>
  </si>
  <si>
    <t>MURATA ELECTRONICS SINGAPORE PTE LTD</t>
  </si>
  <si>
    <t>VF014</t>
  </si>
  <si>
    <t>ROHM SEMICONDUCTOR SINGAPORE PTE. LTD.</t>
  </si>
  <si>
    <t>VF015</t>
  </si>
  <si>
    <t>RUBYCON SINGAPORE PTE LTD</t>
  </si>
  <si>
    <t>VF016</t>
  </si>
  <si>
    <t>SEMICONDUCTOR COMPONENTS INDUSTRIES SINGAPORE PTE LTD.</t>
  </si>
  <si>
    <t>VF017</t>
  </si>
  <si>
    <t>SINGAPORE CHEMI-CON PTE LTD</t>
  </si>
  <si>
    <t>VF018</t>
  </si>
  <si>
    <t>TAIYO YUDEN SINGAPORE PTE LTD</t>
  </si>
  <si>
    <t>VF019</t>
  </si>
  <si>
    <t>TDK SINGAPORE (PTE) LTD</t>
  </si>
  <si>
    <t>VF020</t>
  </si>
  <si>
    <t>NTW (HK) LIMITED</t>
  </si>
  <si>
    <t>VF021</t>
  </si>
  <si>
    <t>NIDEC CORPORATION</t>
  </si>
  <si>
    <t>VF022</t>
  </si>
  <si>
    <t>RIVERSTONE (HK) LIMITED</t>
  </si>
  <si>
    <t>VF023</t>
  </si>
  <si>
    <t>MEKTEC CORPORATION (SINGAPORE) PTE LTD</t>
  </si>
  <si>
    <t>VF024</t>
  </si>
  <si>
    <t>Z. KURODA (THAILAND) CO.LTD</t>
  </si>
  <si>
    <t>VF025</t>
  </si>
  <si>
    <t>KDK ELECTRIC WIRE (HK) CO LTD</t>
  </si>
  <si>
    <t>VF026</t>
  </si>
  <si>
    <t>KOA DENKO (S) PTE. LTD.</t>
  </si>
  <si>
    <t>VF027</t>
  </si>
  <si>
    <t>KYOCERA ASIA PACIFIC</t>
  </si>
  <si>
    <t>VF028</t>
  </si>
  <si>
    <t>OMRON ELECTRONIC COMPONENTS PTE LTD</t>
  </si>
  <si>
    <t>VF029</t>
  </si>
  <si>
    <t>TOKYO ELECTRON DEVICE SINGAPORE PTE LTD</t>
  </si>
  <si>
    <t>VF030</t>
  </si>
  <si>
    <t>ISAHAYA ELECTRONICS SALES ASIA LTD</t>
  </si>
  <si>
    <t>VF031</t>
  </si>
  <si>
    <t>UNI DEVICE (S) PTE LTD</t>
  </si>
  <si>
    <t>VF032</t>
  </si>
  <si>
    <t>MIKASA SHOJI (IMPEX) PTE LTD</t>
  </si>
  <si>
    <t>VF033</t>
  </si>
  <si>
    <t>FUJITSU SEMICONDUCTOR ASIA PTE LTD</t>
  </si>
  <si>
    <t>VF034</t>
  </si>
  <si>
    <t>TOREX SEMICONDUCTOR (S) PTE LTD</t>
  </si>
  <si>
    <t>VF035</t>
  </si>
  <si>
    <t>INABATA SINGAPORE (PTE) LTD</t>
  </si>
  <si>
    <t>VF036</t>
  </si>
  <si>
    <t>VF037</t>
  </si>
  <si>
    <t>NIDEC SANKYO CORPORATION</t>
  </si>
  <si>
    <t>VF038</t>
  </si>
  <si>
    <t>KANEMATSU (HONGKONG) LTD</t>
  </si>
  <si>
    <t>VF039</t>
  </si>
  <si>
    <t>HAKUTO SINGAPORE PTE LTD</t>
  </si>
  <si>
    <t>VF040</t>
  </si>
  <si>
    <t>RYOYO ELECTRO SINGAPORE PTE LTD</t>
  </si>
  <si>
    <t>VF041</t>
  </si>
  <si>
    <t>POWER SYSTEMS TECHNOLOGIES LIMITED</t>
  </si>
  <si>
    <t>VF042</t>
  </si>
  <si>
    <t>TECHNICS ELECTRONIC CO.,LTD</t>
  </si>
  <si>
    <t>VF043</t>
  </si>
  <si>
    <t>VF044</t>
  </si>
  <si>
    <t>ALPS ELECTRIC(S) PTE LTD</t>
  </si>
  <si>
    <t>VF045</t>
  </si>
  <si>
    <t>TOMEN(S) ELECTRONICS PTE LTD</t>
  </si>
  <si>
    <t>VF046</t>
  </si>
  <si>
    <t>TAI OHM ELECTRONICS(M) SDN. BHD</t>
  </si>
  <si>
    <t>VF047</t>
  </si>
  <si>
    <t>SINGAPORE RYOSAN PTE LTD</t>
  </si>
  <si>
    <t>VF048</t>
  </si>
  <si>
    <t>STANLEY ELECTRIC(AISA PACIFIC) LTD</t>
  </si>
  <si>
    <t>VF049</t>
  </si>
  <si>
    <t>NCH TECHNOLOGIES(S)PTE LTD</t>
  </si>
  <si>
    <t>VF050</t>
  </si>
  <si>
    <t>MOLEX SINGAPORE PTE LTD</t>
  </si>
  <si>
    <t>VF051</t>
  </si>
  <si>
    <t>VITEC ELECTRONICS (SINGAPORE) PTE LTD</t>
  </si>
  <si>
    <t>VF052</t>
  </si>
  <si>
    <t>KANEMATSU ( CHINA) CO., LTD</t>
  </si>
  <si>
    <t>VF053</t>
  </si>
  <si>
    <t>MACNICA ASIA PACIFIC PTE LTD</t>
  </si>
  <si>
    <t>VF054</t>
  </si>
  <si>
    <t>JSB TECH PTE LTD</t>
  </si>
  <si>
    <t>VF055</t>
  </si>
  <si>
    <t>GENEQ CORPORATION</t>
  </si>
  <si>
    <t>VF056</t>
  </si>
  <si>
    <t>ALPS ELECTRIC (MALAYSIA) SDN BHD</t>
  </si>
  <si>
    <t>VF057</t>
  </si>
  <si>
    <t>TACHIBANA SALE (S) PTE LTD</t>
  </si>
  <si>
    <t>VF058</t>
  </si>
  <si>
    <t>TOKYO ELECTRON DEVICE HONG KONG</t>
  </si>
  <si>
    <t>VF059</t>
  </si>
  <si>
    <t xml:space="preserve"> OKAYA ELECTRIC (SINGAPORE) PTE LTD</t>
  </si>
  <si>
    <t>VF060</t>
  </si>
  <si>
    <t>HOSIDEN SINGAPORE PTE LTD</t>
  </si>
  <si>
    <t>VF061</t>
  </si>
  <si>
    <t>PICO ELECTRONICS (S) PTE LTD</t>
  </si>
  <si>
    <t>VF062</t>
  </si>
  <si>
    <t>TOSHIBA ELECTRONICS ASISA (SINGAPORE)</t>
  </si>
  <si>
    <t>VF063</t>
  </si>
  <si>
    <t>MICRO SUMMIT SINGAPORE PTE LTD</t>
  </si>
  <si>
    <t>VF065</t>
  </si>
  <si>
    <t>MITSUI ELECTRONICS INC</t>
  </si>
  <si>
    <t>VF066</t>
  </si>
  <si>
    <t>DAISHINKU (SINGAPORE) PTE LTD</t>
  </si>
  <si>
    <t>VF067</t>
  </si>
  <si>
    <t>AVNET UNIDUX (SINGAPORE) PTE LTD</t>
  </si>
  <si>
    <t>VF068</t>
  </si>
  <si>
    <t>VK HOLDINGS (HK) LTD</t>
  </si>
  <si>
    <t>VF069</t>
  </si>
  <si>
    <t>FUJITSU SEMICONDUCTOR PACIFIC ASIA LTD</t>
  </si>
  <si>
    <t>VF070</t>
  </si>
  <si>
    <t>MITSUMI COMPANY LTD</t>
  </si>
  <si>
    <t>VF071</t>
  </si>
  <si>
    <t>SHINDENGEN SINGAPORE PTE LTD</t>
  </si>
  <si>
    <t>VF072</t>
  </si>
  <si>
    <t>IRS (S) PTE LTD</t>
  </si>
  <si>
    <t>VF073</t>
  </si>
  <si>
    <t>VF074</t>
  </si>
  <si>
    <t>TAKACHIHO KOHEKI (H.K) LIMITED</t>
  </si>
  <si>
    <t>VF075</t>
  </si>
  <si>
    <t>KYOCERA ELCO SINGAPORE PTD LTD</t>
  </si>
  <si>
    <t>VF076</t>
  </si>
  <si>
    <t>ONE SOLUTION TRADING LTD</t>
  </si>
  <si>
    <t>VF077</t>
  </si>
  <si>
    <t>CMKC (HK) LIMITED</t>
  </si>
  <si>
    <t>VF078</t>
  </si>
  <si>
    <t>SHINDEN HONGKONG LTD</t>
  </si>
  <si>
    <t>VF079</t>
  </si>
  <si>
    <t>SUN-WA TECHNOS (S) PTE LTD</t>
  </si>
  <si>
    <t>VF080</t>
  </si>
  <si>
    <t>MMB-MINEBEA THAI LTD.,</t>
  </si>
  <si>
    <t>VF081</t>
  </si>
  <si>
    <t>GLOBAL ELECTRONICS.HONG KONG LIMITED</t>
  </si>
  <si>
    <t>VF083</t>
  </si>
  <si>
    <t>SEIKO INSTRUMENTS (HK) LTD</t>
  </si>
  <si>
    <t>VF084</t>
  </si>
  <si>
    <t>SIN LINE TEK ELECTRONICS CO SDN BHD</t>
  </si>
  <si>
    <t>VF085</t>
  </si>
  <si>
    <t>NICHICON(SINGAPORE) PTE.LTD</t>
  </si>
  <si>
    <t>VF086</t>
  </si>
  <si>
    <t>TACHIBANA SALE (H.K) LTD</t>
  </si>
  <si>
    <t>VF087</t>
  </si>
  <si>
    <t>PALTEK CORPORATION SINGAPORE BRANCCH</t>
  </si>
  <si>
    <t>VF088</t>
  </si>
  <si>
    <t>NEXTRONICS ENGINEERING CORP</t>
  </si>
  <si>
    <t>VF089</t>
  </si>
  <si>
    <t>SANYO ELECTRIC (HONG KONG) LIMITED</t>
  </si>
  <si>
    <t>VF090</t>
  </si>
  <si>
    <t>MARUBUN SEMICON CORPORATION SINGAPORE BRANCH</t>
  </si>
  <si>
    <t>VF091</t>
  </si>
  <si>
    <t>TAMURA ELECTRONICS (M) SDN BHD</t>
  </si>
  <si>
    <t>VF092</t>
  </si>
  <si>
    <t>LEADER ELECTRONICS INC</t>
  </si>
  <si>
    <t>VF093</t>
  </si>
  <si>
    <t>KYOSHA HONG KONG COMPANY LIMITED</t>
  </si>
  <si>
    <t>VF094</t>
  </si>
  <si>
    <t>VF095</t>
  </si>
  <si>
    <t>PACIFIC FAME INTERNATIONAL LTD</t>
  </si>
  <si>
    <t>VF096</t>
  </si>
  <si>
    <t>SAMSUNG ELECTRO MECHANICS CO.,LTD</t>
  </si>
  <si>
    <t>VF097</t>
  </si>
  <si>
    <t>UKC ELECTRONICS(H.K) CO.,LTD</t>
  </si>
  <si>
    <t>VF098</t>
  </si>
  <si>
    <t>SHINSEI CORPORATION SG PTE LTD</t>
  </si>
  <si>
    <t>VF099</t>
  </si>
  <si>
    <t>ZHUHAI LEAGUER CAPACITOR. LTD</t>
  </si>
  <si>
    <t>VF100</t>
  </si>
  <si>
    <t>ITAK( INTERNATIONAL ) LIMITED.</t>
  </si>
  <si>
    <t>VF101</t>
  </si>
  <si>
    <t>MARUBUN ARROW(S) PTE LTD</t>
  </si>
  <si>
    <t>VF102</t>
  </si>
  <si>
    <t>VF103</t>
  </si>
  <si>
    <t>SHENZHEN CHINA ELECTRONICS PANDA CRYSTAL TECHNOLOGY CORPORATION</t>
  </si>
  <si>
    <t>VF104</t>
  </si>
  <si>
    <t>LITE-ON JAPAN(H.K)LTD</t>
  </si>
  <si>
    <t>VF105</t>
  </si>
  <si>
    <t xml:space="preserve">BYD COMPANY LIMITED </t>
  </si>
  <si>
    <t>VF106</t>
  </si>
  <si>
    <t>SUN-WA TECHNOS(H.K) CO.,LTD</t>
  </si>
  <si>
    <t>VF107</t>
  </si>
  <si>
    <t>KONEX ENTERPRISES LIMITED</t>
  </si>
  <si>
    <t>VF108</t>
  </si>
  <si>
    <t>TEN PAO INTERNATIONAL LIMITED</t>
  </si>
  <si>
    <t>VF109</t>
  </si>
  <si>
    <t>PTT( S AND D HONG KONG) COMPANY LTD</t>
  </si>
  <si>
    <t>VF110</t>
  </si>
  <si>
    <t>HUIZHOU SANHUA INDUSTRIAL CO.,LTD</t>
  </si>
  <si>
    <t>VF111</t>
  </si>
  <si>
    <t>H.P.B.OPTOELECTRONICS CO.,LTD</t>
  </si>
  <si>
    <t>VF112</t>
  </si>
  <si>
    <t>MIKISONG CO.,LIMITED</t>
  </si>
  <si>
    <t>VF114</t>
  </si>
  <si>
    <t>YIP KEI CO.,LTD</t>
  </si>
  <si>
    <t>VF115</t>
  </si>
  <si>
    <t>GOH SHOJI CO.,INC.</t>
  </si>
  <si>
    <t>VS001</t>
  </si>
  <si>
    <t>AIDEN VIETNAM LIMITED</t>
  </si>
  <si>
    <t>VS002</t>
  </si>
  <si>
    <t>TOWADA ELECTRONICS VIETNAM CO LTD</t>
  </si>
  <si>
    <t>VS003</t>
  </si>
  <si>
    <t>UMC ELECTRONICS VIETNAM LTD</t>
  </si>
  <si>
    <t>VS004</t>
  </si>
  <si>
    <t>UNIGEN VIETNAM HANOI COMPANY LTD</t>
  </si>
  <si>
    <t>VS005</t>
  </si>
  <si>
    <t>KATOLEC VIETNAM CORPORATION</t>
  </si>
  <si>
    <t>VJ001</t>
  </si>
  <si>
    <t>B.M.NAGANO (HK) LIMITTED</t>
  </si>
  <si>
    <t>VJ002</t>
  </si>
  <si>
    <t>B.M.Nagano Industries Sdn. Bhd</t>
  </si>
  <si>
    <t>VJ003</t>
  </si>
  <si>
    <t>B.M.Nagano Pte LTD</t>
  </si>
  <si>
    <t>VJ004</t>
  </si>
  <si>
    <t>B.M. NAGANO HOLDINGS LTD</t>
  </si>
  <si>
    <t>VZ001</t>
  </si>
  <si>
    <t>VZ002</t>
  </si>
  <si>
    <t>C.T.S Industries PTE Ltd</t>
  </si>
  <si>
    <t>VZ003</t>
  </si>
  <si>
    <t>SENJU (M) Sdn. Bhd</t>
  </si>
  <si>
    <t>VZ004</t>
  </si>
  <si>
    <t>HIMLAM corporation</t>
  </si>
  <si>
    <t>VZ005</t>
  </si>
  <si>
    <t>KIM NGUU INSTRUMENT AND CHEMICAL IM-EX JSC</t>
  </si>
  <si>
    <t>VZ006</t>
  </si>
  <si>
    <t>TOYO INK COMPOUNDS VIETNAM CO.,LTD</t>
  </si>
  <si>
    <t>SUNGEI SUBAN INDUSTRIES SDN BHD</t>
  </si>
  <si>
    <t>VZ008</t>
  </si>
  <si>
    <t>NITTO DENKO TAPE MATERIALS VN CO., LTD</t>
  </si>
  <si>
    <t>VZ009</t>
  </si>
  <si>
    <t>RYOSHO TECHNO SINGAPORE PTE.LTD</t>
  </si>
  <si>
    <t>VZ010</t>
  </si>
  <si>
    <t>FOUR SEA INTERNATIONAL TRADING CO.</t>
  </si>
  <si>
    <t>VZ011</t>
  </si>
  <si>
    <t>THREEBOND VIV SALES (THAILAND) CO., LTD</t>
  </si>
  <si>
    <t>VZ012</t>
  </si>
  <si>
    <t>NAGASE (THAILAND) CO.,LTD</t>
  </si>
  <si>
    <t>VZ013</t>
  </si>
  <si>
    <t>SIK-VIETNAM CO.,LTD</t>
  </si>
  <si>
    <t>VZ014</t>
  </si>
  <si>
    <t>SEIKO VIETNAM CO.,LTD</t>
  </si>
  <si>
    <t>VZ015</t>
  </si>
  <si>
    <t>CUULONG PIE JSC</t>
  </si>
  <si>
    <t>VZ016</t>
  </si>
  <si>
    <t>KIEN HOP FDE GLOBAL IMEXTRA CO.,LTD</t>
  </si>
  <si>
    <t>VZ017</t>
  </si>
  <si>
    <t>GIANG THANH INDUSTRY CO.,LTD</t>
  </si>
  <si>
    <t>VZ018</t>
  </si>
  <si>
    <t>TIEE ING PLASTICS GRANULATING CO.,LTD</t>
  </si>
  <si>
    <t>VZ019</t>
  </si>
  <si>
    <t>CONG TY TNHH THUONG MAI DICH VU VA CHUYEN GIAO CONG NGHE TIN PHAT</t>
  </si>
  <si>
    <t>VZ020</t>
  </si>
  <si>
    <t>LUKI VIETNAM CO.,LTD</t>
  </si>
  <si>
    <t>VZ021</t>
  </si>
  <si>
    <t>KINGFA SCI.AND.TECH.CO.,LTD</t>
  </si>
  <si>
    <t>VZ022</t>
  </si>
  <si>
    <t>VIETNAM INDUSTRY TRADING AND PRODUCTION COMPANY LIMITED</t>
  </si>
  <si>
    <t>VZ023</t>
  </si>
  <si>
    <t>ELEMATEC VIETNAM CO.,LTD</t>
  </si>
  <si>
    <t>Ｐｌａｎｔ</t>
  </si>
  <si>
    <t>Storage Code</t>
  </si>
  <si>
    <t>Ｎａｍｅ</t>
  </si>
  <si>
    <t>Plnt</t>
  </si>
  <si>
    <t>SLoc</t>
  </si>
  <si>
    <t>Description</t>
  </si>
  <si>
    <t>Lager 0001</t>
  </si>
  <si>
    <t>Lager 0088 (WM)</t>
  </si>
  <si>
    <t>Lagerort WM&amp;HU</t>
  </si>
  <si>
    <t>VMI</t>
  </si>
  <si>
    <t>MECHANICAL (B)</t>
  </si>
  <si>
    <t>MECHANICAL (S)</t>
  </si>
  <si>
    <t>PRINTING</t>
  </si>
  <si>
    <t>PACKING</t>
  </si>
  <si>
    <t>ELECTRICAL</t>
  </si>
  <si>
    <t>ELECTROMECHA</t>
  </si>
  <si>
    <t>SMT</t>
  </si>
  <si>
    <t>PL PART (SMT)</t>
  </si>
  <si>
    <t>PL</t>
  </si>
  <si>
    <t>NG (Local)</t>
  </si>
  <si>
    <t>SHORTAGE IN LINE</t>
  </si>
  <si>
    <t>SUB MATERIAL</t>
  </si>
  <si>
    <t>NON-ACTIVE</t>
  </si>
  <si>
    <t>NG HALB for PCB</t>
  </si>
  <si>
    <t>DEFECTIVE</t>
  </si>
  <si>
    <t>EXTRA</t>
  </si>
  <si>
    <t>DEFECTIVE (SUP)</t>
  </si>
  <si>
    <t>51A0</t>
  </si>
  <si>
    <t>Plastic parts</t>
  </si>
  <si>
    <t>DIP</t>
  </si>
  <si>
    <t>DISCREPANCY</t>
  </si>
  <si>
    <t>DEFECTIVE(DIP)</t>
  </si>
  <si>
    <t>DEFECTIVE (SMT)</t>
  </si>
  <si>
    <t>PRODUCTION3</t>
  </si>
  <si>
    <t>FINAL ASSY</t>
  </si>
  <si>
    <t>SUB MATERIAL_PCS</t>
  </si>
  <si>
    <t>JAPAN SENDING</t>
  </si>
  <si>
    <t>DEFECTIVE (PRO)</t>
  </si>
  <si>
    <t>INTERNAL (FG)</t>
  </si>
  <si>
    <t>INVESTIGATE(SCM)</t>
  </si>
  <si>
    <t>DEFECTIVE(SCM)</t>
  </si>
  <si>
    <t>541A</t>
  </si>
  <si>
    <t>IM-INT_W/H (FG)</t>
  </si>
  <si>
    <t>541S</t>
  </si>
  <si>
    <t>SP-INT_W/H (FG)</t>
  </si>
  <si>
    <t>EXTERNAL (F/G)</t>
  </si>
  <si>
    <t>542A</t>
  </si>
  <si>
    <t>IM-EXT_W/H (FG)</t>
  </si>
  <si>
    <t>542S</t>
  </si>
  <si>
    <t>SP-EXT_W/H (FG)</t>
  </si>
  <si>
    <t>54SM</t>
  </si>
  <si>
    <t>Sub material</t>
  </si>
  <si>
    <t>ROHS INS (QC)</t>
  </si>
  <si>
    <t>SERVICE</t>
  </si>
  <si>
    <t>Service parts</t>
  </si>
  <si>
    <t>TRIAL</t>
  </si>
  <si>
    <t>5A10</t>
  </si>
  <si>
    <t>IM-W/H (ROH)</t>
  </si>
  <si>
    <t>5A18</t>
  </si>
  <si>
    <t>5A19</t>
  </si>
  <si>
    <t>5A20</t>
  </si>
  <si>
    <t>IM-INJECTION</t>
  </si>
  <si>
    <t>5A30</t>
  </si>
  <si>
    <t>IM-PAINT</t>
  </si>
  <si>
    <t>5A40</t>
  </si>
  <si>
    <t>IM-PRINT</t>
  </si>
  <si>
    <t>5A50</t>
  </si>
  <si>
    <t>IM-PACKING</t>
  </si>
  <si>
    <t>5A98</t>
  </si>
  <si>
    <t>5A99</t>
  </si>
  <si>
    <t>IM-DEFECTIVE</t>
  </si>
  <si>
    <t>5F97</t>
  </si>
  <si>
    <t>FE INVESTIGATE</t>
  </si>
  <si>
    <t>5F99</t>
  </si>
  <si>
    <t>FE SCRAP</t>
  </si>
  <si>
    <t>5G99</t>
  </si>
  <si>
    <t>SCRAP (GA)</t>
  </si>
  <si>
    <t>5R10</t>
  </si>
  <si>
    <t>REFURBISH</t>
  </si>
  <si>
    <t>5R17</t>
  </si>
  <si>
    <t>INVESTIGATE(REF)</t>
  </si>
  <si>
    <t>5R19</t>
  </si>
  <si>
    <t>SCRAP(REFURBISH)</t>
  </si>
  <si>
    <t>5Y10</t>
  </si>
  <si>
    <t>Y FLAG</t>
  </si>
  <si>
    <t>5Y19</t>
  </si>
  <si>
    <t>Y FLAG(SCRAP)</t>
  </si>
  <si>
    <t>SEMI ASSY</t>
  </si>
  <si>
    <t>SEMI ASSY(AIO)</t>
  </si>
  <si>
    <t>SEMI ASSY(Scan</t>
  </si>
  <si>
    <t>MECHANICAL(B)</t>
  </si>
  <si>
    <t>MECHANICAL(B_AIO</t>
  </si>
  <si>
    <t>MECHANICAL(B-Sca</t>
  </si>
  <si>
    <t>For SubCont Only</t>
  </si>
  <si>
    <t>MECHANICAL(S)</t>
  </si>
  <si>
    <t>MECHANICAL(S_AIO</t>
  </si>
  <si>
    <t>MECHANICAL(S-Sca</t>
  </si>
  <si>
    <t>PRINTING(AIO)</t>
  </si>
  <si>
    <t>PRINTING(Scanner</t>
  </si>
  <si>
    <t>PACKING(AIO)</t>
  </si>
  <si>
    <t>PACKING(Scanner)</t>
  </si>
  <si>
    <t>ELECTRICAL(AIO)</t>
  </si>
  <si>
    <t>ELECTRICAL(Scan</t>
  </si>
  <si>
    <t>ELEC_MECHA(AIO)</t>
  </si>
  <si>
    <t>ELEC_MECHA(Scan</t>
  </si>
  <si>
    <t>PL PART(SMT)</t>
  </si>
  <si>
    <t>DIP(AIO)</t>
  </si>
  <si>
    <t>DIP (Scanner)</t>
  </si>
  <si>
    <t>DIP(SubContract)</t>
  </si>
  <si>
    <t>NG HALB(Scanner)</t>
  </si>
  <si>
    <t>DEFECTIVE(Scan</t>
  </si>
  <si>
    <t>EXTRA(Scanner)</t>
  </si>
  <si>
    <t>PL(AIO)</t>
  </si>
  <si>
    <t>EXTRA(AIO)</t>
  </si>
  <si>
    <t>NG HALB(PCB_AIO)</t>
  </si>
  <si>
    <t>DEFECTIVE(AIO)</t>
  </si>
  <si>
    <t>SUB MATERIAL(AIO</t>
  </si>
  <si>
    <t>SUB MAT (Scanner</t>
  </si>
  <si>
    <t>DEFECTIVE(SUP)</t>
  </si>
  <si>
    <t>21A0</t>
  </si>
  <si>
    <t>21A5</t>
  </si>
  <si>
    <t>PMG(SubContract)</t>
  </si>
  <si>
    <t>Support TEV</t>
  </si>
  <si>
    <t>INVESTIGATE</t>
  </si>
  <si>
    <t>DIP (for SubCon)</t>
  </si>
  <si>
    <t>DIP(Scanner)</t>
  </si>
  <si>
    <t>DEFECTIVE(DIP Sc</t>
  </si>
  <si>
    <t>DIP (AIO)</t>
  </si>
  <si>
    <t>DEFECTV(DIP AIO)</t>
  </si>
  <si>
    <t>INVESTIGATE(SMT)</t>
  </si>
  <si>
    <t>DEFECTIVE(SMT)</t>
  </si>
  <si>
    <t>PRODUCTION1</t>
  </si>
  <si>
    <t>PRODUCTION2</t>
  </si>
  <si>
    <t>PRODUCTION3 (OP)</t>
  </si>
  <si>
    <t>PRODUCTION 4</t>
  </si>
  <si>
    <t>DEFECTIVE(Japan)</t>
  </si>
  <si>
    <t>PRODUCTION(Scan</t>
  </si>
  <si>
    <t>DEFECTIVE(PRO Sc</t>
  </si>
  <si>
    <t>PRODUCTION(AIO)</t>
  </si>
  <si>
    <t>INVESTIGATE(AIO)</t>
  </si>
  <si>
    <t>INVESTIGATE(PCS)</t>
  </si>
  <si>
    <t>DEFECTIVE(PCS)</t>
  </si>
  <si>
    <t>INVES(LCD,SPEAKE</t>
  </si>
  <si>
    <t>DEFECTIVE(PRO)</t>
  </si>
  <si>
    <t>INTERNAL(FG)</t>
  </si>
  <si>
    <t>241A</t>
  </si>
  <si>
    <t>IM-INT_W/H(FG)</t>
  </si>
  <si>
    <t>241S</t>
  </si>
  <si>
    <t>SP-INT-W/H(FG)</t>
  </si>
  <si>
    <t>EXTERNAL(FG)</t>
  </si>
  <si>
    <t>242A</t>
  </si>
  <si>
    <t>IM-EXT_W/H(FG)</t>
  </si>
  <si>
    <t>242S</t>
  </si>
  <si>
    <t>SP-EXT-W/H(FG)</t>
  </si>
  <si>
    <t>Ext FG (Dragon)</t>
  </si>
  <si>
    <t>Ext FG(Jupiter)</t>
  </si>
  <si>
    <t>24SM</t>
  </si>
  <si>
    <t>SMT (Aiden)</t>
  </si>
  <si>
    <t>DIP(Aiden)</t>
  </si>
  <si>
    <t>FA(Aiden)</t>
  </si>
  <si>
    <t>Scrap (PSNV_ADV)</t>
  </si>
  <si>
    <t>Inves (Aiden)</t>
  </si>
  <si>
    <t>Missing (Aiden)</t>
  </si>
  <si>
    <t>Scrap (Aiden)</t>
  </si>
  <si>
    <t>251S</t>
  </si>
  <si>
    <t>S.Part(Aiden)</t>
  </si>
  <si>
    <t>SMT(Towada)</t>
  </si>
  <si>
    <t>DIP(Towada)</t>
  </si>
  <si>
    <t>FA(Towada)</t>
  </si>
  <si>
    <t>Scrap(PSNV)</t>
  </si>
  <si>
    <t>Inves(Towada)</t>
  </si>
  <si>
    <t>Missing(Towada)</t>
  </si>
  <si>
    <t>Scrap(Towada)</t>
  </si>
  <si>
    <t>252S</t>
  </si>
  <si>
    <t>S.Part(Towada)</t>
  </si>
  <si>
    <t>SMT (UMC)</t>
  </si>
  <si>
    <t>Scrap (PSNV_UMC)</t>
  </si>
  <si>
    <t>Inves (UMC)</t>
  </si>
  <si>
    <t>Missing (UMC)</t>
  </si>
  <si>
    <t>Scrap (UMC)</t>
  </si>
  <si>
    <t>SMT(KATOLEC)</t>
  </si>
  <si>
    <t>DIP(KATOLEC</t>
  </si>
  <si>
    <t>FA(KATOLEC)</t>
  </si>
  <si>
    <t>SCRAP(PSNV)</t>
  </si>
  <si>
    <t>INVES(KATOLEC)</t>
  </si>
  <si>
    <t>MISSING(KATOLEC)</t>
  </si>
  <si>
    <t>SCRAP(KATOLEC)</t>
  </si>
  <si>
    <t>INCOMING QC</t>
  </si>
  <si>
    <t>ROHS INS(QC)</t>
  </si>
  <si>
    <t>Service part</t>
  </si>
  <si>
    <t>2A10</t>
  </si>
  <si>
    <t>IM-W/H(ROH)</t>
  </si>
  <si>
    <t>2A18</t>
  </si>
  <si>
    <t>2A19</t>
  </si>
  <si>
    <t>2A20</t>
  </si>
  <si>
    <t>2A30</t>
  </si>
  <si>
    <t>2A40</t>
  </si>
  <si>
    <t>2A50</t>
  </si>
  <si>
    <t>2A98</t>
  </si>
  <si>
    <t>2A99</t>
  </si>
  <si>
    <t>2C99</t>
  </si>
  <si>
    <t>SCRAP(INSURANCE)</t>
  </si>
  <si>
    <t>2F97</t>
  </si>
  <si>
    <t>2F99</t>
  </si>
  <si>
    <t>2G99</t>
  </si>
  <si>
    <t>2R10</t>
  </si>
  <si>
    <t>2R17</t>
  </si>
  <si>
    <t>2R19</t>
  </si>
  <si>
    <t>2Y10</t>
  </si>
  <si>
    <t>2Y19</t>
  </si>
  <si>
    <t>SCRAP (Y Flag)</t>
  </si>
  <si>
    <t>VG01</t>
  </si>
  <si>
    <t>PRODUCTION</t>
  </si>
  <si>
    <t>6G99</t>
  </si>
  <si>
    <t>SCRAP(GA)</t>
  </si>
  <si>
    <t>SEMI ASSY(DECT)</t>
  </si>
  <si>
    <t>MECHANI(B)(DECT)</t>
  </si>
  <si>
    <t>MECHANI(S)(DECT)</t>
  </si>
  <si>
    <t>PartFor PRINTING</t>
  </si>
  <si>
    <t>PRINTING(DECT)</t>
  </si>
  <si>
    <t>PACKING(DECT)</t>
  </si>
  <si>
    <t>ELECTRICAL(DECT)</t>
  </si>
  <si>
    <t>ELECTROMECHA(DEC</t>
  </si>
  <si>
    <t>IC(DECT)</t>
  </si>
  <si>
    <t>PL(DECT)</t>
  </si>
  <si>
    <t>DEFECTIVE(DECT)</t>
  </si>
  <si>
    <t>Halb NG(DECT)</t>
  </si>
  <si>
    <t>SUB MATERIAL(DEC</t>
  </si>
  <si>
    <t>INVESTIGATE(DECT</t>
  </si>
  <si>
    <t>EXTRA(DECT)</t>
  </si>
  <si>
    <t>DEFECTIV(W/H(DEC</t>
  </si>
  <si>
    <t>11A0</t>
  </si>
  <si>
    <t>DIP (DECT)</t>
  </si>
  <si>
    <t>DEFECTI(DIP-DECT</t>
  </si>
  <si>
    <t>Camera</t>
  </si>
  <si>
    <t>Charger</t>
  </si>
  <si>
    <t>Wireless</t>
  </si>
  <si>
    <t>Door Monitor</t>
  </si>
  <si>
    <t>PRODUCTION4</t>
  </si>
  <si>
    <t>DEFECTIVE(DIP-D)</t>
  </si>
  <si>
    <t>Production5</t>
  </si>
  <si>
    <t>DEFECTIVE(FA-D)</t>
  </si>
  <si>
    <t>Charge&amp;Base Dect</t>
  </si>
  <si>
    <t>Wireless (Dect)</t>
  </si>
  <si>
    <t>EXTRA (DECT)</t>
  </si>
  <si>
    <t>INVESTIGATE DECT</t>
  </si>
  <si>
    <t>DEFECTIVE (DECT)</t>
  </si>
  <si>
    <t>141A</t>
  </si>
  <si>
    <t>141S</t>
  </si>
  <si>
    <t>142A</t>
  </si>
  <si>
    <t>142S</t>
  </si>
  <si>
    <t>14SM</t>
  </si>
  <si>
    <t>SMT (Towada)</t>
  </si>
  <si>
    <t>Scrap (PSNV)</t>
  </si>
  <si>
    <t>Inves (Towada)</t>
  </si>
  <si>
    <t>Missing (Towada)</t>
  </si>
  <si>
    <t>Scrap (Towada)</t>
  </si>
  <si>
    <t>SMT(Unigen)</t>
  </si>
  <si>
    <t>DIP(Unigen)</t>
  </si>
  <si>
    <t>FA(Unigen)</t>
  </si>
  <si>
    <t>Inves(Unigen)</t>
  </si>
  <si>
    <t>Missing(Unigen)</t>
  </si>
  <si>
    <t>Scrap(Unigen)</t>
  </si>
  <si>
    <t>SERVICE P (DECT)</t>
  </si>
  <si>
    <t>1A10</t>
  </si>
  <si>
    <t>1A18</t>
  </si>
  <si>
    <t>1A19</t>
  </si>
  <si>
    <t>1A20</t>
  </si>
  <si>
    <t>1A30</t>
  </si>
  <si>
    <t>1A40</t>
  </si>
  <si>
    <t>1A50</t>
  </si>
  <si>
    <t>1A98</t>
  </si>
  <si>
    <t>1A99</t>
  </si>
  <si>
    <t>1C99</t>
  </si>
  <si>
    <t>1F96</t>
  </si>
  <si>
    <t>FE INVEST(DECT)</t>
  </si>
  <si>
    <t>1F97</t>
  </si>
  <si>
    <t>FE INVEST(DP)</t>
  </si>
  <si>
    <t>1F98</t>
  </si>
  <si>
    <t>FE SCRAP(DECT)</t>
  </si>
  <si>
    <t>1F99</t>
  </si>
  <si>
    <t>FE SCRAP(DP)</t>
  </si>
  <si>
    <t>1G99</t>
  </si>
  <si>
    <t>1R10</t>
  </si>
  <si>
    <t>MONITOR(REFURBIS</t>
  </si>
  <si>
    <t>1R11</t>
  </si>
  <si>
    <t>CAMERA(REFURBISH</t>
  </si>
  <si>
    <t>1R12</t>
  </si>
  <si>
    <t>CHARGER(REFURBIS</t>
  </si>
  <si>
    <t>1R17</t>
  </si>
  <si>
    <t>1R19</t>
  </si>
  <si>
    <t>1Y10</t>
  </si>
  <si>
    <t>1Y19</t>
  </si>
  <si>
    <t>VV01</t>
  </si>
  <si>
    <t>MATERIAL</t>
  </si>
  <si>
    <t>SMT (P/L)</t>
  </si>
  <si>
    <t>SMT (PL)</t>
  </si>
  <si>
    <t>MATERIAL(PL)</t>
  </si>
  <si>
    <t>DEFECTIVE(W/H)</t>
  </si>
  <si>
    <t>DMD PUM</t>
  </si>
  <si>
    <t>DMD DRIVE</t>
  </si>
  <si>
    <t>DMD PACKING</t>
  </si>
  <si>
    <t>RECOVERY(DMD)</t>
  </si>
  <si>
    <t>BD PUM</t>
  </si>
  <si>
    <t>BD DRIVE</t>
  </si>
  <si>
    <t>BD PACKING</t>
  </si>
  <si>
    <t>RECOVERY(BD)</t>
  </si>
  <si>
    <t>870 PUM</t>
  </si>
  <si>
    <t>870 DRIVE</t>
  </si>
  <si>
    <t>870 PACKING</t>
  </si>
  <si>
    <t>870 RECOVERY</t>
  </si>
  <si>
    <t>SUBCON</t>
  </si>
  <si>
    <t>ROHS DEFECT (QC)</t>
  </si>
  <si>
    <t>RECOVERY</t>
  </si>
  <si>
    <t>3G99</t>
  </si>
  <si>
    <t>41A0</t>
  </si>
  <si>
    <t>441A</t>
  </si>
  <si>
    <t>441S</t>
  </si>
  <si>
    <t>442A</t>
  </si>
  <si>
    <t>442S</t>
  </si>
  <si>
    <t>44SM</t>
  </si>
  <si>
    <t>INCOMING IQC</t>
  </si>
  <si>
    <t>SERVICE PARTS</t>
  </si>
  <si>
    <t>4A10</t>
  </si>
  <si>
    <t>4A18</t>
  </si>
  <si>
    <t>4A19</t>
  </si>
  <si>
    <t>4A20</t>
  </si>
  <si>
    <t>4A30</t>
  </si>
  <si>
    <t>4A40</t>
  </si>
  <si>
    <t>4A50</t>
  </si>
  <si>
    <t>4A98</t>
  </si>
  <si>
    <t>4A99</t>
  </si>
  <si>
    <t>4C99</t>
  </si>
  <si>
    <t>4F97</t>
  </si>
  <si>
    <t>4F99</t>
  </si>
  <si>
    <t>4G99</t>
  </si>
  <si>
    <t>4R10</t>
  </si>
  <si>
    <t>4R17</t>
  </si>
  <si>
    <t>4R19</t>
  </si>
  <si>
    <t>4Y10</t>
  </si>
  <si>
    <t>4Y19</t>
  </si>
  <si>
    <t>No.</t>
  </si>
  <si>
    <t>Material</t>
  </si>
  <si>
    <t>Issue Qty.</t>
  </si>
  <si>
    <t>Unit Price (ST)</t>
  </si>
  <si>
    <t>Reason</t>
  </si>
  <si>
    <t>TOTAL: 合計</t>
  </si>
  <si>
    <t>[Pay Attention]</t>
  </si>
  <si>
    <t>*Attach together with General Sanction for Scraping, Reject, Issue to Cost Center only.</t>
  </si>
  <si>
    <t>*Please check with PSNV's Approval rule for reference.</t>
  </si>
  <si>
    <t>*After posting，enter Posting date and Doc.No..</t>
  </si>
  <si>
    <t>*Voucher transmitting route        ：</t>
  </si>
  <si>
    <t>iｓｓｕｅ dept　-&gt;　accounting dept(approval)　-&gt;　posting dept(purchase dept)　</t>
  </si>
  <si>
    <t>-&gt;　accounting dept(investigate&amp;storage)</t>
  </si>
  <si>
    <t>Remark</t>
  </si>
  <si>
    <t>Posting date:</t>
  </si>
  <si>
    <t>Doc.number:</t>
  </si>
  <si>
    <t>B1:</t>
  </si>
  <si>
    <r>
      <t xml:space="preserve">Nhập dữ liệu vào các cell </t>
    </r>
    <r>
      <rPr>
        <b/>
        <u/>
        <sz val="11"/>
        <color theme="1"/>
        <rFont val="Calibri"/>
        <family val="2"/>
        <scheme val="minor"/>
      </rPr>
      <t>màu vàng</t>
    </r>
    <r>
      <rPr>
        <sz val="11"/>
        <color theme="1"/>
        <rFont val="Calibri"/>
        <family val="2"/>
        <scheme val="minor"/>
      </rPr>
      <t xml:space="preserve"> (1,2,3,4,5,6)</t>
    </r>
  </si>
  <si>
    <t xml:space="preserve">B2: </t>
  </si>
  <si>
    <t>Click vào đường link để đến Form tương ứng với Transaction Type</t>
  </si>
  <si>
    <t>B3:</t>
  </si>
  <si>
    <t>Nhập dữ liệu chi tiết vào các cột (trường No., Amount không cần nhập)</t>
  </si>
  <si>
    <t>PANASONIC SYSTEM NETWORKS CO., LTD</t>
  </si>
  <si>
    <t>VF116</t>
  </si>
  <si>
    <t>ART PRECISION INDUSTRIAL (H.K) LTD</t>
  </si>
  <si>
    <t>VF117</t>
  </si>
  <si>
    <t>GULTECH (WUXI) ELECTRONICS CO LTD</t>
  </si>
  <si>
    <t>VF119</t>
  </si>
  <si>
    <t>SHENZHEN LEPUTAI TECHNOLOGY CO LTD</t>
  </si>
  <si>
    <t>1ACS00</t>
  </si>
  <si>
    <t>SOFT PBX</t>
  </si>
  <si>
    <t>OutSourcing Control_HD com</t>
  </si>
  <si>
    <t>OutSourcing Control_AIO</t>
  </si>
  <si>
    <t>OutSourcing Control_Business Fax</t>
  </si>
  <si>
    <t>OutSourcing Control_PBX</t>
  </si>
  <si>
    <t>OutSourcing Control_SCAN</t>
  </si>
  <si>
    <t>OutSourcing Control_TEL</t>
  </si>
  <si>
    <t>OutSourcing Control_Door Phone</t>
  </si>
  <si>
    <t>OutSourcing Control_CPT</t>
  </si>
  <si>
    <t>DEFECTIVE1(ART)</t>
  </si>
  <si>
    <t>KWE warehouse</t>
  </si>
  <si>
    <t>SEMI ASSY(ART)</t>
  </si>
  <si>
    <t>MECHANICAL(S_ART</t>
  </si>
  <si>
    <t>PRINTING(ART)</t>
  </si>
  <si>
    <t>PACKING(ART)</t>
  </si>
  <si>
    <t>ELECTRICAL(ART)</t>
  </si>
  <si>
    <t>ELEC_MECHA(ART)</t>
  </si>
  <si>
    <t>NG HALB(ART)</t>
  </si>
  <si>
    <t>DEFECTIVE(ART)</t>
  </si>
  <si>
    <t>EXTRA(ART)</t>
  </si>
  <si>
    <t>DIP(ART)</t>
  </si>
  <si>
    <t>DEFECTIVE1(Scan)</t>
  </si>
  <si>
    <t>PL(ART)</t>
  </si>
  <si>
    <t>PL(Scanner)</t>
  </si>
  <si>
    <t>SUB (ART)</t>
  </si>
  <si>
    <t>DEFECTIVE(PBX)</t>
  </si>
  <si>
    <t>DEFECTIVE1(PBX)</t>
  </si>
  <si>
    <t>21A3</t>
  </si>
  <si>
    <t>PMG(AIO)</t>
  </si>
  <si>
    <t>21A4</t>
  </si>
  <si>
    <t>PMG(Scanner)</t>
  </si>
  <si>
    <t>OUTSIDE WH NG</t>
  </si>
  <si>
    <t>VI01</t>
  </si>
  <si>
    <t>71I0</t>
  </si>
  <si>
    <t>IPO</t>
  </si>
  <si>
    <t>TAKEBISHI ELECTRIC SALES HONGKONG LTD</t>
  </si>
  <si>
    <t>Xuất bù cho việc xuất nhầm hàng cho customers…</t>
  </si>
  <si>
    <t>Nhập bù cho việc xuất nhầm hàng cho customers…</t>
  </si>
  <si>
    <t>Sel. Selling Expenses Miscellaneous Expenses</t>
  </si>
  <si>
    <t>VF118</t>
  </si>
  <si>
    <t>VF120</t>
  </si>
  <si>
    <t>PNE PCB BERHAD</t>
  </si>
  <si>
    <t>1.</t>
  </si>
  <si>
    <t>Nhập dữ liệu vào sheet Input nhưng Form A, Form B không tự link dữ liệu</t>
  </si>
  <si>
    <t>(ví dụ nhập ngày ở sheet Input nhưng ngày ở Form A, Form B không đổi theo tương ứng)</t>
  </si>
  <si>
    <t>Lỗi</t>
  </si>
  <si>
    <t>Lý do</t>
  </si>
  <si>
    <t>Excel đang không ở chế độ tự động cập nhật công thức</t>
  </si>
  <si>
    <t>Giải quyết</t>
  </si>
  <si>
    <t>Xem hướng dẫn dưới</t>
  </si>
  <si>
    <t>B1.</t>
  </si>
  <si>
    <t>B2.</t>
  </si>
  <si>
    <t>B3.</t>
  </si>
  <si>
    <t>VE052</t>
  </si>
  <si>
    <t>VE053</t>
  </si>
  <si>
    <t>VE054</t>
  </si>
  <si>
    <t>VE055</t>
  </si>
  <si>
    <t>VE056</t>
  </si>
  <si>
    <t>VE057</t>
  </si>
  <si>
    <t>VE058</t>
  </si>
  <si>
    <t>VE059</t>
  </si>
  <si>
    <t>VE061</t>
  </si>
  <si>
    <t>VE063</t>
  </si>
  <si>
    <t>VE065</t>
  </si>
  <si>
    <t>VE066</t>
  </si>
  <si>
    <t>DONG HAI PLASTIC ONE MEMBER CO LTD</t>
  </si>
  <si>
    <t>TSUKUBA DIECASTING VIETNAM CO LTD</t>
  </si>
  <si>
    <t>FIT VIETNAM CO LTD</t>
  </si>
  <si>
    <t>TSB VIETNAM CO LTD</t>
  </si>
  <si>
    <t>SHIHEN VIETNAM COMPANY LIMITED</t>
  </si>
  <si>
    <t>LEPUTAI VIETNAM CO LTD</t>
  </si>
  <si>
    <t>VIETNAM TABUCHI ELECTRIC CO LTD</t>
  </si>
  <si>
    <t>76 PLASTIC FOAM JOINT STOCK COMPANY / CONG TY CO PHAN NHUA XOP 76</t>
  </si>
  <si>
    <t>HUNG YEN CHUNG PHAT LIMITED COMPANY</t>
  </si>
  <si>
    <t>NIDEC COPAL (VIETNAM) CO., LTD</t>
  </si>
  <si>
    <t>KANSAI FELT (VIETNAM) CO; LTD</t>
  </si>
  <si>
    <t>COSMOS INDUSTRIAL., LTD</t>
  </si>
  <si>
    <t>VA009</t>
  </si>
  <si>
    <t>VB015</t>
  </si>
  <si>
    <t>VB016</t>
  </si>
  <si>
    <t>VB017</t>
  </si>
  <si>
    <t>VB018</t>
  </si>
  <si>
    <t>VB019</t>
  </si>
  <si>
    <t>VE028</t>
  </si>
  <si>
    <t>VF122</t>
  </si>
  <si>
    <t>VF123</t>
  </si>
  <si>
    <t>VIVOTEK INC</t>
  </si>
  <si>
    <t>RONNIE ELECTRONICS (J) SDN BHD</t>
  </si>
  <si>
    <t>VZ024</t>
  </si>
  <si>
    <t>VZ025</t>
  </si>
  <si>
    <t>VZ026</t>
  </si>
  <si>
    <t xml:space="preserve">CONG TY TNHH INABATA VIETNAM </t>
  </si>
  <si>
    <t>SANWA INDUSTRIAL PRODUCTIVE VIETNAM CO LTD</t>
  </si>
  <si>
    <t>NAGASE VIETNAM CO LTD</t>
  </si>
  <si>
    <t>VH001</t>
  </si>
  <si>
    <t>VH002</t>
  </si>
  <si>
    <t>VH003</t>
  </si>
  <si>
    <t>VH004</t>
  </si>
  <si>
    <t>VH005</t>
  </si>
  <si>
    <t>VH006</t>
  </si>
  <si>
    <t>VH007</t>
  </si>
  <si>
    <t>VH008</t>
  </si>
  <si>
    <t>VH009</t>
  </si>
  <si>
    <t>VH010</t>
  </si>
  <si>
    <t>KINGLEY TECHNOLOGY INDUSTRIAL (VIETNAM)</t>
  </si>
  <si>
    <t>THANG LONG PACKING IMPORT - EXPORT AND PRODUCTION JOINT STOCK COMPANY</t>
  </si>
  <si>
    <t>CTY TNHH FIT ACTIVE(VIETNAM) PRECISION</t>
  </si>
  <si>
    <t>MALUGO VIETNAM CO. LTD</t>
  </si>
  <si>
    <t>GE-SHEN (VIETNAM) COMPANY LIMITED</t>
  </si>
  <si>
    <t>CHIYODA INTEGRE VIETNAM CO. LTD</t>
  </si>
  <si>
    <t>ABEISM VIETNAM CO. LTD</t>
  </si>
  <si>
    <t>CONG TY TNHH NRK VIET NAM</t>
  </si>
  <si>
    <t>1.Other Issue Materials</t>
  </si>
  <si>
    <t xml:space="preserve">Xuất/Nhập NVL cho mục đích như Gửi hàng mẫu, làm JIG, check ROSH, phân tích, check Assembly,…
</t>
  </si>
  <si>
    <t>2.Return Materials</t>
  </si>
  <si>
    <r>
      <t xml:space="preserve">Hàng trả lại vendor </t>
    </r>
    <r>
      <rPr>
        <sz val="11"/>
        <color rgb="FFFF0000"/>
        <rFont val="Calibri"/>
        <family val="2"/>
        <scheme val="minor"/>
      </rPr>
      <t>(Issue debit note)</t>
    </r>
    <r>
      <rPr>
        <sz val="11"/>
        <color theme="1"/>
        <rFont val="Calibri"/>
        <family val="2"/>
        <scheme val="minor"/>
      </rPr>
      <t xml:space="preserve">
</t>
    </r>
  </si>
  <si>
    <t>3.Material Shortage</t>
  </si>
  <si>
    <r>
      <t xml:space="preserve">Vendor giao hàng thiếu </t>
    </r>
    <r>
      <rPr>
        <sz val="11"/>
        <color rgb="FFFF0000"/>
        <rFont val="Calibri"/>
        <family val="2"/>
        <scheme val="minor"/>
      </rPr>
      <t>(Issue debit note)</t>
    </r>
    <r>
      <rPr>
        <sz val="11"/>
        <color theme="1"/>
        <rFont val="Calibri"/>
        <family val="2"/>
        <scheme val="minor"/>
      </rPr>
      <t xml:space="preserve">
</t>
    </r>
  </si>
  <si>
    <t>4.Claim Scrap Material</t>
  </si>
  <si>
    <r>
      <t xml:space="preserve">Hàng mua từ vendor nhưng NG không trả lại cho vendor, scrap tại PSNV </t>
    </r>
    <r>
      <rPr>
        <sz val="11"/>
        <color rgb="FFFF0000"/>
        <rFont val="Calibri"/>
        <family val="2"/>
        <scheme val="minor"/>
      </rPr>
      <t>(Issue debit note)</t>
    </r>
    <r>
      <rPr>
        <sz val="11"/>
        <color theme="1"/>
        <rFont val="Calibri"/>
        <family val="2"/>
        <scheme val="minor"/>
      </rPr>
      <t xml:space="preserve">
</t>
    </r>
  </si>
  <si>
    <t>5.Disposition</t>
  </si>
  <si>
    <t>6.Claim Scrap Halb</t>
  </si>
  <si>
    <t>7.Claim Scrap Deadstock</t>
  </si>
  <si>
    <t>9.Sale Deadstock</t>
  </si>
  <si>
    <t>8.Issue for lending</t>
  </si>
  <si>
    <t>10.Compensation</t>
  </si>
  <si>
    <t>11.Outsourcing</t>
  </si>
  <si>
    <t>12.Claim Insurance</t>
  </si>
  <si>
    <t>14.Issue Sub-Materials</t>
  </si>
  <si>
    <t>15.Post Difference End Of Month</t>
  </si>
  <si>
    <t>16.Post Difference Outsourcing</t>
  </si>
  <si>
    <t>17.Production Rejects</t>
  </si>
  <si>
    <t>18.Production Rejects for Outsourcing</t>
  </si>
  <si>
    <t>19.Issue For Investigation</t>
  </si>
  <si>
    <t>20.Other Issue</t>
  </si>
  <si>
    <r>
      <t xml:space="preserve">Hàng halb bị hỏng do NVL mua từ vendor bị hỏng và scrap tại PSNV </t>
    </r>
    <r>
      <rPr>
        <sz val="11"/>
        <color rgb="FFFF0000"/>
        <rFont val="Calibri"/>
        <family val="2"/>
        <scheme val="minor"/>
      </rPr>
      <t>(Issue debit note)</t>
    </r>
    <r>
      <rPr>
        <sz val="11"/>
        <color theme="1"/>
        <rFont val="Calibri"/>
        <family val="2"/>
        <scheme val="minor"/>
      </rPr>
      <t xml:space="preserve">
</t>
    </r>
  </si>
  <si>
    <t xml:space="preserve">Hàng NVL mua của 1 vendor và không dùng nữa vendor khác chịu chi phí và hủy tại PSNV
</t>
  </si>
  <si>
    <t xml:space="preserve">Xuất HALB cho vendor, sau đó, hàng trả về PSNV và đòi tiền vendor theo Claim scrap half (hợp đồng Lending và General Sanction)
</t>
  </si>
  <si>
    <t xml:space="preserve">Hàng NVL mua của 1 vendor và không dùng nữa nên xuất bán cho 1 vendor khác
</t>
  </si>
  <si>
    <t xml:space="preserve">Hàng NVL mua về nhưng không dùng do sai thiết kế, vendor chịu chi phí, hủy tại PSNV
</t>
  </si>
  <si>
    <t xml:space="preserve">Hàng NVL issue out dùng cho outsourcing
</t>
  </si>
  <si>
    <t xml:space="preserve">Hàng NVL bị hỏng trong quá trình vận chuyển và được bồi thường bảo hiểm
</t>
  </si>
  <si>
    <r>
      <t xml:space="preserve">Hàng NVL issue out để reworks </t>
    </r>
    <r>
      <rPr>
        <sz val="11"/>
        <color rgb="FFFF0000"/>
        <rFont val="Calibri"/>
        <family val="2"/>
        <scheme val="minor"/>
      </rPr>
      <t>(Issue Debitnote)</t>
    </r>
    <r>
      <rPr>
        <sz val="11"/>
        <color theme="1"/>
        <rFont val="Calibri"/>
        <family val="2"/>
        <scheme val="minor"/>
      </rPr>
      <t xml:space="preserve">
</t>
    </r>
  </si>
  <si>
    <t xml:space="preserve">Post difference giữa tồn kho thực tế và hệ thống
</t>
  </si>
  <si>
    <t>Post difference giữa tồn kho thực tế và hệ thống của kho nhà thầu phụ</t>
  </si>
  <si>
    <t>Hàng hỏng do sản xuất của kho nhà thầu phụ</t>
  </si>
  <si>
    <t>Gửi hàng NVL cho vendor để phân tích không issue debit note</t>
  </si>
  <si>
    <t>14.Issue sub-materials</t>
  </si>
  <si>
    <t>2.Return materials</t>
  </si>
  <si>
    <t>4.Claim scrap material</t>
  </si>
  <si>
    <t>3.Material shortage</t>
  </si>
  <si>
    <t>17.Production rejects</t>
  </si>
  <si>
    <t>15.Post difference end of month</t>
  </si>
  <si>
    <t>6.Claim scrap halb</t>
  </si>
  <si>
    <t>9.Sale deadstock</t>
  </si>
  <si>
    <t>7.Claim scrap deadstock</t>
  </si>
  <si>
    <t>12.Claim insurance</t>
  </si>
  <si>
    <t>19.Issue for investigation</t>
  </si>
  <si>
    <t>16.Post difference outsourcing</t>
  </si>
  <si>
    <t>20.Other issue</t>
  </si>
  <si>
    <t>18.Production rejects for Outsourcing</t>
  </si>
  <si>
    <t>1.Other issue materials</t>
  </si>
  <si>
    <t>18.Production rejects for outsourcing</t>
  </si>
  <si>
    <t>214M</t>
  </si>
  <si>
    <t>4M&amp;SampleWaiting</t>
  </si>
  <si>
    <t>21K0</t>
  </si>
  <si>
    <t>MCS-KAV</t>
  </si>
  <si>
    <t>21T0</t>
  </si>
  <si>
    <t>MCS-TEV</t>
  </si>
  <si>
    <t>21T7</t>
  </si>
  <si>
    <t>Defective TEV</t>
  </si>
  <si>
    <t>21U0</t>
  </si>
  <si>
    <t>MCS-UMC</t>
  </si>
  <si>
    <t>25A3</t>
  </si>
  <si>
    <t>FA-AIO(KAV)</t>
  </si>
  <si>
    <t>25A6</t>
  </si>
  <si>
    <t>Scrap-AIO(PSNV)</t>
  </si>
  <si>
    <t>25A7</t>
  </si>
  <si>
    <t>Inves-AIO(KAV)</t>
  </si>
  <si>
    <t>25A8</t>
  </si>
  <si>
    <t>Missing-AIO(KAV)</t>
  </si>
  <si>
    <t>25A9</t>
  </si>
  <si>
    <t>Scrap-AIO(KAV)</t>
  </si>
  <si>
    <t>2Y20</t>
  </si>
  <si>
    <t>Y Flag (payment)</t>
  </si>
  <si>
    <t>114M</t>
  </si>
  <si>
    <t>1R13</t>
  </si>
  <si>
    <t>HANDSET(REFURBIS</t>
  </si>
  <si>
    <t>1R14</t>
  </si>
  <si>
    <t>DP SP Oversea</t>
  </si>
  <si>
    <t>1R15</t>
  </si>
  <si>
    <t>1Y20</t>
  </si>
  <si>
    <t>Ver.11192015</t>
  </si>
  <si>
    <t>-Add thêm 1 số mã kho vào Form A, Form B</t>
  </si>
  <si>
    <t>STT</t>
  </si>
  <si>
    <t>Version</t>
  </si>
  <si>
    <t>Change Log</t>
  </si>
  <si>
    <t>NHỮNG THAY ĐỔI TRONG VERSION MỚI</t>
  </si>
  <si>
    <t>IPC</t>
  </si>
  <si>
    <t>1ACB0I</t>
  </si>
  <si>
    <t>1ACF0I</t>
  </si>
  <si>
    <t>1ACH0I</t>
  </si>
  <si>
    <t>1ABF0I</t>
  </si>
  <si>
    <t>1AAB0I</t>
  </si>
  <si>
    <t>1ADB0I</t>
  </si>
  <si>
    <t>1ACD0I</t>
  </si>
  <si>
    <t>1AYB0I</t>
  </si>
  <si>
    <t>IPC_PBX</t>
  </si>
  <si>
    <t>IPC_SCAN</t>
  </si>
  <si>
    <t>IPC_AIO</t>
  </si>
  <si>
    <t>IPC_BFAX</t>
  </si>
  <si>
    <t>IPC_DP</t>
  </si>
  <si>
    <t>IPC_TEL</t>
  </si>
  <si>
    <t>IPC_HD</t>
  </si>
  <si>
    <t>IPC_CPT</t>
  </si>
  <si>
    <t>1BSV00</t>
  </si>
  <si>
    <t>71I1</t>
  </si>
  <si>
    <t>71I2</t>
  </si>
  <si>
    <t>71I8</t>
  </si>
  <si>
    <t>71I9</t>
  </si>
  <si>
    <t>IPO overseas</t>
  </si>
  <si>
    <t>IPO bonded</t>
  </si>
  <si>
    <t>IPO local</t>
  </si>
  <si>
    <t>IPO shortage</t>
  </si>
  <si>
    <t>IPO NG</t>
  </si>
  <si>
    <t>Ver.12072015</t>
  </si>
  <si>
    <t>-Add thêm plan VI01(IPO), cost center, mã kho cho IPO</t>
  </si>
  <si>
    <t>514M</t>
  </si>
  <si>
    <t>5Y20</t>
  </si>
  <si>
    <t>5Y29</t>
  </si>
  <si>
    <t>SCRAP(Payment-Y)</t>
  </si>
  <si>
    <t>2Y29</t>
  </si>
  <si>
    <t>1Y29</t>
  </si>
  <si>
    <t>414M</t>
  </si>
  <si>
    <t>4Y20</t>
  </si>
  <si>
    <t>4Y29</t>
  </si>
  <si>
    <t>Ver.12222015</t>
  </si>
  <si>
    <t>-Add thêm 1 số mã kho Y</t>
  </si>
  <si>
    <t>VH011</t>
  </si>
  <si>
    <t>PANASONIC SYSTEM NETWORKS VN CO LTD</t>
  </si>
  <si>
    <t>Ver.01202016</t>
  </si>
  <si>
    <t>-Add thêm vendor code VH11</t>
  </si>
  <si>
    <t>-Đặt đơn vị tiền VND cho AC price, AC amount của IPC local vendor</t>
  </si>
  <si>
    <t>13.1.Issue Out For Rework (Not issue Debit Note)</t>
  </si>
  <si>
    <r>
      <t xml:space="preserve">Hàng NVL issue out cho reworks </t>
    </r>
    <r>
      <rPr>
        <sz val="11"/>
        <color rgb="FFFF0000"/>
        <rFont val="Calibri"/>
        <family val="2"/>
        <scheme val="minor"/>
      </rPr>
      <t>(không Issue Debitnote), hủy tại PSNV</t>
    </r>
    <r>
      <rPr>
        <sz val="11"/>
        <color theme="1"/>
        <rFont val="Calibri"/>
        <family val="2"/>
        <scheme val="minor"/>
      </rPr>
      <t xml:space="preserve">
</t>
    </r>
  </si>
  <si>
    <t>Hàng NVL issue out để reworks, là NVL hỏng đem đi hủy tại PSNV</t>
  </si>
  <si>
    <t>-Thêm Transaction Type "13.1.Issue out for rework (not issue debit note)"</t>
  </si>
  <si>
    <t>21O7</t>
  </si>
  <si>
    <t>21O5</t>
  </si>
  <si>
    <t>NG(Local) AIO</t>
  </si>
  <si>
    <t>21O6</t>
  </si>
  <si>
    <t>NG Halb-PCB AIO</t>
  </si>
  <si>
    <t>21O8</t>
  </si>
  <si>
    <t>EXTRA AIO</t>
  </si>
  <si>
    <t>21O9</t>
  </si>
  <si>
    <t>DEFECTIV(SUP)AIO</t>
  </si>
  <si>
    <t>21S5</t>
  </si>
  <si>
    <t>NGLocal-SCN,BFAX</t>
  </si>
  <si>
    <t>21S6</t>
  </si>
  <si>
    <t>NG Halb-PCB SCN</t>
  </si>
  <si>
    <t>21S7</t>
  </si>
  <si>
    <t>DEFECTI SCN,BFAX</t>
  </si>
  <si>
    <t>21S8</t>
  </si>
  <si>
    <t>EXTRA SCN,BFAX</t>
  </si>
  <si>
    <t>21S9</t>
  </si>
  <si>
    <t>21T5</t>
  </si>
  <si>
    <t>NG-LOCAL TEV</t>
  </si>
  <si>
    <t>21T8</t>
  </si>
  <si>
    <t>EXTRA TEV</t>
  </si>
  <si>
    <t>11D5</t>
  </si>
  <si>
    <t>NG(Local) DECT</t>
  </si>
  <si>
    <t>11D6</t>
  </si>
  <si>
    <t>NG Halb-PCB DECT</t>
  </si>
  <si>
    <t>11D7</t>
  </si>
  <si>
    <t>DEFECTI(W/H)DECT</t>
  </si>
  <si>
    <t>11D8</t>
  </si>
  <si>
    <t>EXTRA DECT</t>
  </si>
  <si>
    <t>11D9</t>
  </si>
  <si>
    <t>DEFECTIVE DECT</t>
  </si>
  <si>
    <t>DEFECTIVE AIO</t>
  </si>
  <si>
    <t>Ver.02172016</t>
  </si>
  <si>
    <t>-Add 1 số mã kho</t>
  </si>
  <si>
    <t>Sample</t>
  </si>
  <si>
    <t>VF125</t>
  </si>
  <si>
    <t>SINDOH CO LTD</t>
  </si>
  <si>
    <t>VF126</t>
  </si>
  <si>
    <t>MITSUBISHI CHEMICAL INFONICS PTE LTD</t>
  </si>
  <si>
    <t>REWORK</t>
  </si>
  <si>
    <t>V501</t>
  </si>
  <si>
    <t>REFRIGERATOR VN</t>
  </si>
  <si>
    <t>NBX200</t>
  </si>
  <si>
    <t>NBX300</t>
  </si>
  <si>
    <t>NAX010</t>
  </si>
  <si>
    <t>NBX500</t>
  </si>
  <si>
    <t>NAX000</t>
  </si>
  <si>
    <t>NAX200</t>
  </si>
  <si>
    <t>PAX000</t>
  </si>
  <si>
    <t>PAX500</t>
  </si>
  <si>
    <t>NBX000</t>
  </si>
  <si>
    <t>KAX200</t>
  </si>
  <si>
    <t>KAX400</t>
  </si>
  <si>
    <t>KAX100</t>
  </si>
  <si>
    <t>NAX300</t>
  </si>
  <si>
    <t>KAX300</t>
  </si>
  <si>
    <t>KAX000</t>
  </si>
  <si>
    <t>MAX000</t>
  </si>
  <si>
    <t>MAX100</t>
  </si>
  <si>
    <t>MAX200</t>
  </si>
  <si>
    <t>MAX300</t>
  </si>
  <si>
    <t>Production Innovation_Refrigerator VN</t>
  </si>
  <si>
    <t>Subcontractor Control_Refrigerator VN</t>
  </si>
  <si>
    <t xml:space="preserve"> PMG - Production_Refrigerator VN</t>
  </si>
  <si>
    <t>Factory engineering_Refrigerator VN</t>
  </si>
  <si>
    <t>Final Assembly_Refrigerator VN</t>
  </si>
  <si>
    <t>SMT _Refrigerator VN</t>
  </si>
  <si>
    <t>PCS_Refrigerator VN</t>
  </si>
  <si>
    <t>SCM_Refrigerator VN</t>
  </si>
  <si>
    <t>Production engineering_Refrigerator VN</t>
  </si>
  <si>
    <t>GQC_Refrigerator VN</t>
  </si>
  <si>
    <t>OQC_Refrigerator VN</t>
  </si>
  <si>
    <t>IPQC_Refrigerator VN</t>
  </si>
  <si>
    <t>PEQC_Refrigerator VN</t>
  </si>
  <si>
    <t>PQC_Refrigerator VN</t>
  </si>
  <si>
    <t>Contract_Refrigerator VN</t>
  </si>
  <si>
    <t>Purchasing_Refrigerator VN</t>
  </si>
  <si>
    <t>Material Control_Refrigerator VN</t>
  </si>
  <si>
    <t>Purchasing Management_Refrigerator VN</t>
  </si>
  <si>
    <t>219O</t>
  </si>
  <si>
    <t>219S</t>
  </si>
  <si>
    <t>251R</t>
  </si>
  <si>
    <t>252R</t>
  </si>
  <si>
    <t>255R</t>
  </si>
  <si>
    <t>2O88</t>
  </si>
  <si>
    <t>2PID</t>
  </si>
  <si>
    <t>2S88</t>
  </si>
  <si>
    <t>SUB MATERIAL(SCN</t>
  </si>
  <si>
    <t>REWORK(AIDEN)</t>
  </si>
  <si>
    <t>REWORK(TOWADA)</t>
  </si>
  <si>
    <t>REWORK(KATOLEC)</t>
  </si>
  <si>
    <t>SHORTAGE-FA(AIO)</t>
  </si>
  <si>
    <t>PIDVN</t>
  </si>
  <si>
    <t>SHORTAGE-FA(SCN)</t>
  </si>
  <si>
    <t>119D</t>
  </si>
  <si>
    <t>155R</t>
  </si>
  <si>
    <t>1D88</t>
  </si>
  <si>
    <t>SUB MATERIA(DECT</t>
  </si>
  <si>
    <t>DIP(KATOLEC)</t>
  </si>
  <si>
    <t>MISING(KATOLEC)</t>
  </si>
  <si>
    <t>SHORTAGE-FA(DECT</t>
  </si>
  <si>
    <t>81A0</t>
  </si>
  <si>
    <t>8G99</t>
  </si>
  <si>
    <t>NG (LOCAL)</t>
  </si>
  <si>
    <t>NG HALB</t>
  </si>
  <si>
    <t>SHORTAGE EXTRA</t>
  </si>
  <si>
    <t>NG SCRAP</t>
  </si>
  <si>
    <t>EXTERNAL (FG)</t>
  </si>
  <si>
    <t>Ver.04062016</t>
  </si>
  <si>
    <t>-Add plan V501</t>
  </si>
  <si>
    <t>Ver.04232016</t>
  </si>
  <si>
    <t>-Claim scrap halb change to form A</t>
  </si>
  <si>
    <t>1AXA00</t>
  </si>
  <si>
    <t>1GZB90</t>
  </si>
  <si>
    <t>VB021</t>
  </si>
  <si>
    <t>PANASONIC APPLIANCES VIETNAM CO., LTD</t>
  </si>
  <si>
    <t>-Claim scrap halb change to form B</t>
  </si>
  <si>
    <t>4.1.Claim Scrap Material (Claim transportation company)</t>
  </si>
  <si>
    <t>Hàng mua từ vendor nhưng NG do bên vận chuyển, đòi tiền bên vận chuyển</t>
  </si>
  <si>
    <t>Ver.06012016</t>
  </si>
  <si>
    <t>-Thêm Transaction Type "4.1.Claim Scrap Material (Claim Transportation Company)"</t>
  </si>
  <si>
    <t>-Thêm vendor code VB021</t>
  </si>
  <si>
    <t>VF129</t>
  </si>
  <si>
    <t>STAR CORPORATION LTD</t>
  </si>
  <si>
    <t>21.Claim investigation halb</t>
  </si>
  <si>
    <t>Claim vendor cho hàng halb gửi cho khách hàng kiểm tra do vendor thay đổi NVL</t>
  </si>
  <si>
    <t>MQC_HD com</t>
  </si>
  <si>
    <t>MQC_AIO</t>
  </si>
  <si>
    <t>MQC_Business Fax</t>
  </si>
  <si>
    <t>MQC_PBX</t>
  </si>
  <si>
    <t>MQC_SCAN</t>
  </si>
  <si>
    <t>MQC_TEL</t>
  </si>
  <si>
    <t>MQC_Door Phone</t>
  </si>
  <si>
    <t>MQC_Refrigerator VN</t>
  </si>
  <si>
    <t>MQC_CPT</t>
  </si>
  <si>
    <t>NBK200</t>
  </si>
  <si>
    <t>NBK300</t>
  </si>
  <si>
    <t>NA0K00</t>
  </si>
  <si>
    <t>NBK500</t>
  </si>
  <si>
    <t>NAK000</t>
  </si>
  <si>
    <t>NAK200</t>
  </si>
  <si>
    <t>PAK000</t>
  </si>
  <si>
    <t>PAK500</t>
  </si>
  <si>
    <t>NBK000</t>
  </si>
  <si>
    <t>KAK200</t>
  </si>
  <si>
    <t>KAK400</t>
  </si>
  <si>
    <t>KAK100</t>
  </si>
  <si>
    <t>NAK300</t>
  </si>
  <si>
    <t>KAK300</t>
  </si>
  <si>
    <t>KAK000</t>
  </si>
  <si>
    <t>MAK000</t>
  </si>
  <si>
    <t>MAK100</t>
  </si>
  <si>
    <t>MAK200</t>
  </si>
  <si>
    <t>MAK300</t>
  </si>
  <si>
    <t>PIS_Fax-Board</t>
  </si>
  <si>
    <t>OCS_Fax-Board</t>
  </si>
  <si>
    <t>PMG_Fax-Board</t>
  </si>
  <si>
    <t>FES_Fax-Board</t>
  </si>
  <si>
    <t>FA_Fax-Board</t>
  </si>
  <si>
    <t>SMT _Fax-Board</t>
  </si>
  <si>
    <t>PCS_Fax-Board</t>
  </si>
  <si>
    <t>SCM_Fax-Board</t>
  </si>
  <si>
    <t>PES_Fax-Board</t>
  </si>
  <si>
    <t>GQC_Fax-Board</t>
  </si>
  <si>
    <t>PRQC_Fax-Board</t>
  </si>
  <si>
    <t>OQC_Fax-Board</t>
  </si>
  <si>
    <t>IPQC_Fax-Board</t>
  </si>
  <si>
    <t>PEQC_Fax-Board</t>
  </si>
  <si>
    <t>PQC_Fax-Board</t>
  </si>
  <si>
    <t>COS_Fax-Board</t>
  </si>
  <si>
    <t>PUS_Fax-Board</t>
  </si>
  <si>
    <t>MCS_Fax-Board</t>
  </si>
  <si>
    <t>PMS_Fax-Board</t>
  </si>
  <si>
    <t>PBX/Scanner/AIO/Bfax/Fax Board</t>
  </si>
  <si>
    <t>1AKA00</t>
  </si>
  <si>
    <t>FAX-BOARD</t>
  </si>
  <si>
    <t>1GZBK0</t>
  </si>
  <si>
    <t>FAX-BOARD-SERVICE</t>
  </si>
  <si>
    <t>NBT200</t>
  </si>
  <si>
    <t>NBT300</t>
  </si>
  <si>
    <t>NA0T00</t>
  </si>
  <si>
    <t>NBT500</t>
  </si>
  <si>
    <t>NAT200</t>
  </si>
  <si>
    <t>PAT000</t>
  </si>
  <si>
    <t>PAT500</t>
  </si>
  <si>
    <t>NBT000</t>
  </si>
  <si>
    <t>KAT200</t>
  </si>
  <si>
    <t>KAT400</t>
  </si>
  <si>
    <t>KAT100</t>
  </si>
  <si>
    <t>NAT300</t>
  </si>
  <si>
    <t>KAT300</t>
  </si>
  <si>
    <t>KAT000</t>
  </si>
  <si>
    <t>MAT000</t>
  </si>
  <si>
    <t>MAT100</t>
  </si>
  <si>
    <t>MAT200</t>
  </si>
  <si>
    <t>MAT300</t>
  </si>
  <si>
    <t>1ATA00</t>
  </si>
  <si>
    <t>1GZBT0</t>
  </si>
  <si>
    <t>AVNET JAPAN (HK) LIMITED</t>
  </si>
  <si>
    <t>NG return vendor</t>
  </si>
  <si>
    <t>VB022</t>
  </si>
  <si>
    <t>PANASONIC MANAGEMENT (THAILAND) CO LTD</t>
  </si>
  <si>
    <t>PRODUCTION1 SHOP FLOOR</t>
  </si>
  <si>
    <t>FCT SHOP FLOOR</t>
  </si>
  <si>
    <t>DEFECTIVE(PRO) OTHER</t>
  </si>
  <si>
    <t>2D99</t>
  </si>
  <si>
    <t>2DS9</t>
  </si>
  <si>
    <t>2DO9</t>
  </si>
  <si>
    <t>DEAD SCRAP (PBX)</t>
  </si>
  <si>
    <t>DEAD SCRAP (SCAN, ART,BFAX)</t>
  </si>
  <si>
    <t>DEAD SCRAP (AIO)</t>
  </si>
  <si>
    <t>1DD9</t>
  </si>
  <si>
    <t>1D99</t>
  </si>
  <si>
    <t>DEAD SCRAP (DECT)</t>
  </si>
  <si>
    <t>DEAD SCRAP (DP)</t>
  </si>
  <si>
    <t>4D99</t>
  </si>
  <si>
    <t>DEAD SCRAP (CPT)</t>
  </si>
  <si>
    <t>5D99</t>
  </si>
  <si>
    <t>DEAD SCRAP (HDC)</t>
  </si>
  <si>
    <t>8D99</t>
  </si>
  <si>
    <t>DEAD SCRAP</t>
  </si>
  <si>
    <t>8Y10</t>
  </si>
  <si>
    <t>8Y19</t>
  </si>
  <si>
    <t>8Y20</t>
  </si>
  <si>
    <t>Y flag</t>
  </si>
  <si>
    <t>VB023</t>
  </si>
  <si>
    <t>PANASONIC  INDUSTRIAL DEVICES SALES</t>
  </si>
  <si>
    <t>VF132</t>
  </si>
  <si>
    <t>GIANTPLUS TECHNOLOGY CO LTD</t>
  </si>
  <si>
    <t>NAT000</t>
  </si>
  <si>
    <t>FA (Computer)</t>
  </si>
  <si>
    <t>SCRAP (Computer)</t>
  </si>
  <si>
    <t>FCT (Computer)</t>
  </si>
  <si>
    <t>81K7</t>
  </si>
  <si>
    <t>KAV DEFECTIVE</t>
  </si>
  <si>
    <t>A.M/Manager</t>
  </si>
  <si>
    <t>NA5201</t>
  </si>
  <si>
    <t>NA6201</t>
  </si>
  <si>
    <t>NA2201</t>
  </si>
  <si>
    <t>NA1201</t>
  </si>
  <si>
    <t>NA4201</t>
  </si>
  <si>
    <t>NA3201</t>
  </si>
  <si>
    <t>NAX201</t>
  </si>
  <si>
    <t>NAK201</t>
  </si>
  <si>
    <t>NA9201</t>
  </si>
  <si>
    <t>SMT_DIP_PBX</t>
  </si>
  <si>
    <t>SMT_DIP_Door Phone</t>
  </si>
  <si>
    <t>SMT_DIP_TEL</t>
  </si>
  <si>
    <t>SMT_DIP_AIO</t>
  </si>
  <si>
    <t>SMT_DIP_Business Fax</t>
  </si>
  <si>
    <t>SMT_DIP_HD com</t>
  </si>
  <si>
    <t>SMT_DIP_Refrigerator VN</t>
  </si>
  <si>
    <t>SMT_DIP_Fax-Board</t>
  </si>
  <si>
    <t>SMT_DIP_SCAN</t>
  </si>
  <si>
    <t>NA7201</t>
  </si>
  <si>
    <t>SMT_DIP_CPT</t>
  </si>
  <si>
    <t>NAT201</t>
  </si>
  <si>
    <t>PANASONIC MOBILE COMUNICATIONS CO LTD</t>
  </si>
  <si>
    <t>CPT/Laptop PC</t>
  </si>
  <si>
    <t>PIS_Laptop PC</t>
  </si>
  <si>
    <t>OCS_Laptop PC</t>
  </si>
  <si>
    <t>PMG_Laptop PC</t>
  </si>
  <si>
    <t>FES_Laptop PC</t>
  </si>
  <si>
    <t>FA_Laptop PC</t>
  </si>
  <si>
    <t>SMT_Laptop PC</t>
  </si>
  <si>
    <t>PCS_Laptop PC</t>
  </si>
  <si>
    <t>SCM_Laptop PC</t>
  </si>
  <si>
    <t>PES_Laptop PC</t>
  </si>
  <si>
    <t>GQC_Laptop PC</t>
  </si>
  <si>
    <t>PRQC_Laptop PC</t>
  </si>
  <si>
    <t>OQC_Laptop PC</t>
  </si>
  <si>
    <t>IPQC_Laptop PC</t>
  </si>
  <si>
    <t>PEQC_Laptop PC</t>
  </si>
  <si>
    <t>PQC_Laptop PC</t>
  </si>
  <si>
    <t>SMT_DIP_Laptop PC</t>
  </si>
  <si>
    <t>COS_Laptop PC</t>
  </si>
  <si>
    <t>PUS_Laptop PC</t>
  </si>
  <si>
    <t>MCS_Laptop PC</t>
  </si>
  <si>
    <t>PMS_Laptop PC</t>
  </si>
  <si>
    <t>Laptop PC</t>
  </si>
  <si>
    <t>Laptop PC-SERVICE</t>
  </si>
  <si>
    <t>TIANMA MICRO-ELECTRONICS (HONG KONG)</t>
  </si>
  <si>
    <t>VB020</t>
  </si>
  <si>
    <t>PANASONIC VIETNAM CO., LTD</t>
  </si>
  <si>
    <t>VF137</t>
  </si>
  <si>
    <t>DAHUA TECHNOLOGY (HK) LIMITED</t>
  </si>
  <si>
    <t>NBP200</t>
  </si>
  <si>
    <t>NBP300</t>
  </si>
  <si>
    <t>NA0P00</t>
  </si>
  <si>
    <t>NBP500</t>
  </si>
  <si>
    <t>NAP000</t>
  </si>
  <si>
    <t>NAP200</t>
  </si>
  <si>
    <t>NAP201</t>
  </si>
  <si>
    <t>PAP000</t>
  </si>
  <si>
    <t>PAP500</t>
  </si>
  <si>
    <t>NBP000</t>
  </si>
  <si>
    <t>KAP200</t>
  </si>
  <si>
    <t>KAP400</t>
  </si>
  <si>
    <t>KAP100</t>
  </si>
  <si>
    <t>NAP300</t>
  </si>
  <si>
    <t>KAP300</t>
  </si>
  <si>
    <t>KAP000</t>
  </si>
  <si>
    <t>MAP000</t>
  </si>
  <si>
    <t>MAP100</t>
  </si>
  <si>
    <t>MAP200</t>
  </si>
  <si>
    <t>MAP300</t>
  </si>
  <si>
    <t>PIS_PLC</t>
  </si>
  <si>
    <t>OCS_PLC</t>
  </si>
  <si>
    <t>PMG_PLC</t>
  </si>
  <si>
    <t>FES_PLC</t>
  </si>
  <si>
    <t>FA_PLC</t>
  </si>
  <si>
    <t>SMT_PLC</t>
  </si>
  <si>
    <t>SMT_DIP_PLC</t>
  </si>
  <si>
    <t>PCS_PLC</t>
  </si>
  <si>
    <t>SCM_PLC</t>
  </si>
  <si>
    <t>PES_PLC</t>
  </si>
  <si>
    <t>GQC_PLC</t>
  </si>
  <si>
    <t>PRQC_PLC</t>
  </si>
  <si>
    <t>OQC_PLC</t>
  </si>
  <si>
    <t>IPQC_PLC</t>
  </si>
  <si>
    <t>PEQC_PLC</t>
  </si>
  <si>
    <t>PQC_PLC</t>
  </si>
  <si>
    <t>COS_PLC</t>
  </si>
  <si>
    <t>PUS_PLC</t>
  </si>
  <si>
    <t>MCS_PLC</t>
  </si>
  <si>
    <t>PMS_PLC</t>
  </si>
  <si>
    <t>Claim vendor cho hàng halb gửi cho khách hàng kiểm tra do vendor thay đổi NVL, NVL mua của vendor bị NG làm hỏng cả hàng Halb của PSNV sau đó gửi cả hàng halb cho vendor phân tích và issue debit note đòi tiền cho tất cả hàng Halb đó</t>
  </si>
  <si>
    <t>1PLC00</t>
  </si>
  <si>
    <t>PLC</t>
  </si>
  <si>
    <t>1EMC00</t>
  </si>
  <si>
    <t>EMC VN</t>
  </si>
  <si>
    <t xml:space="preserve"> </t>
  </si>
  <si>
    <t>1XAA00</t>
  </si>
  <si>
    <t>COMMON</t>
  </si>
  <si>
    <t>Common</t>
  </si>
  <si>
    <t>VF138</t>
  </si>
  <si>
    <t>SHENZHEN CAMERAKING TECHNOLOGY CO., LTD</t>
  </si>
  <si>
    <t>NG (Local) HD com</t>
  </si>
  <si>
    <t>NBW200</t>
  </si>
  <si>
    <t>NBW300</t>
  </si>
  <si>
    <t>NA0W00</t>
  </si>
  <si>
    <t>NBW500</t>
  </si>
  <si>
    <t>NAW000</t>
  </si>
  <si>
    <t>NAW200</t>
  </si>
  <si>
    <t>NAW201</t>
  </si>
  <si>
    <t>PAW000</t>
  </si>
  <si>
    <t>PAW500</t>
  </si>
  <si>
    <t>NBW000</t>
  </si>
  <si>
    <t>KAW200</t>
  </si>
  <si>
    <t>KAW400</t>
  </si>
  <si>
    <t>KAW100</t>
  </si>
  <si>
    <t>NAW300</t>
  </si>
  <si>
    <t>KAW300</t>
  </si>
  <si>
    <t>KAW000</t>
  </si>
  <si>
    <t>MAW000</t>
  </si>
  <si>
    <t>MAW100</t>
  </si>
  <si>
    <t>MAW200</t>
  </si>
  <si>
    <t>MAW300</t>
  </si>
  <si>
    <t>PIS_WASHING MC</t>
  </si>
  <si>
    <t>OCS_WASHING MC</t>
  </si>
  <si>
    <t>PMG_WASHING MC</t>
  </si>
  <si>
    <t>FES_WASHING MC</t>
  </si>
  <si>
    <t>FA_WASHING MC</t>
  </si>
  <si>
    <t>SMT_WASHING MC</t>
  </si>
  <si>
    <t>SMT_DIP_WASHING MC</t>
  </si>
  <si>
    <t>PCS_WASHING MC</t>
  </si>
  <si>
    <t>SCM_WASHING MC</t>
  </si>
  <si>
    <t>PES_WASHING MC</t>
  </si>
  <si>
    <t>GQC_WASHING MC</t>
  </si>
  <si>
    <t>PRQC_WASHING MC</t>
  </si>
  <si>
    <t>OQC_WASHING MC</t>
  </si>
  <si>
    <t>IPQC_WASHING MC</t>
  </si>
  <si>
    <t>PEQC_WASHING MC</t>
  </si>
  <si>
    <t>PQC_WASHING MC</t>
  </si>
  <si>
    <t>COS_WASHING MC</t>
  </si>
  <si>
    <t>PUS_WASHING MC</t>
  </si>
  <si>
    <t>MCS_WASHING MC</t>
  </si>
  <si>
    <t>PMS_WASHING MC</t>
  </si>
  <si>
    <t>1GZBW0</t>
  </si>
  <si>
    <t>WASHING MC_SERVICE</t>
  </si>
  <si>
    <t>50NP</t>
  </si>
  <si>
    <t>Nippon Express (Singapore)  Pte Ltd</t>
  </si>
  <si>
    <t>8F97</t>
  </si>
  <si>
    <t>8F99</t>
  </si>
  <si>
    <t>FE (NG)</t>
  </si>
  <si>
    <t>FE (SCRAP)</t>
  </si>
  <si>
    <t>PANASONIC CORPORATION</t>
  </si>
  <si>
    <t>DIP(ASTI)</t>
  </si>
  <si>
    <t>SMT (PIDVN)</t>
  </si>
  <si>
    <t>VE081</t>
  </si>
  <si>
    <t>ASTI ELECTRONICS HANOI CORPORATION</t>
  </si>
  <si>
    <t>SMT (ASTI)</t>
  </si>
  <si>
    <t>11AD</t>
  </si>
  <si>
    <t xml:space="preserve"> PMG(DIP DP)</t>
  </si>
  <si>
    <t>DIP (KAV)</t>
  </si>
  <si>
    <t>VF139</t>
  </si>
  <si>
    <t>Shinsho Corporation</t>
  </si>
  <si>
    <t>VF135</t>
  </si>
  <si>
    <t>Shenglan Technology Co.,Ltd</t>
  </si>
  <si>
    <t>Từ 06.09.2018, sale deadstock chuyển từ 811 sang 62103, hạch toán như scrap sale revenue (5118). Theo thông tư 200, 711 chỉ dùng cho phần thanh lý tài sản, phần bán deadstock là doanh thu khác 5118</t>
  </si>
  <si>
    <t>1ACM00</t>
  </si>
  <si>
    <t>DOCUMENT SCAN</t>
  </si>
  <si>
    <t>VF124</t>
  </si>
  <si>
    <t>SALOM ELECTRIC (XIAMEN) CO LTD</t>
  </si>
  <si>
    <t>eIAF Sanction No.</t>
  </si>
  <si>
    <t>VF142</t>
  </si>
  <si>
    <t>ASIA TECH IMAGE INC</t>
  </si>
  <si>
    <t>23S0</t>
  </si>
  <si>
    <t>SUB MATERIAL(PBX)</t>
  </si>
  <si>
    <t>1K70</t>
  </si>
  <si>
    <t>VZ028</t>
  </si>
  <si>
    <t>SOLDER COAT VIET NAM CO LTD</t>
  </si>
  <si>
    <t>NBJ200</t>
  </si>
  <si>
    <t>NBM200</t>
  </si>
  <si>
    <t>NBJ300</t>
  </si>
  <si>
    <t>NBM300</t>
  </si>
  <si>
    <t>NA0J00</t>
  </si>
  <si>
    <t>NA0M00</t>
  </si>
  <si>
    <t>NBJ500</t>
  </si>
  <si>
    <t>NBM500</t>
  </si>
  <si>
    <t>NAJ000</t>
  </si>
  <si>
    <t>NAM000</t>
  </si>
  <si>
    <t>NAJ200</t>
  </si>
  <si>
    <t>NAM200</t>
  </si>
  <si>
    <t>NAJ201</t>
  </si>
  <si>
    <t>NAM201</t>
  </si>
  <si>
    <t>PAJ000</t>
  </si>
  <si>
    <t>PAM000</t>
  </si>
  <si>
    <t>PAJ500</t>
  </si>
  <si>
    <t>PAM500</t>
  </si>
  <si>
    <t>NBJ000</t>
  </si>
  <si>
    <t>NBM000</t>
  </si>
  <si>
    <t>KAJ200</t>
  </si>
  <si>
    <t>KAM200</t>
  </si>
  <si>
    <t>KAJ400</t>
  </si>
  <si>
    <t>KAM400</t>
  </si>
  <si>
    <t>KAJ100</t>
  </si>
  <si>
    <t>KAM100</t>
  </si>
  <si>
    <t>NAJ300</t>
  </si>
  <si>
    <t>NAM300</t>
  </si>
  <si>
    <t>KAJ300</t>
  </si>
  <si>
    <t>KAM300</t>
  </si>
  <si>
    <t>KAJ000</t>
  </si>
  <si>
    <t>KAM000</t>
  </si>
  <si>
    <t>MAJ000</t>
  </si>
  <si>
    <t>MAM000</t>
  </si>
  <si>
    <t>MAJ100</t>
  </si>
  <si>
    <t>MAM100</t>
  </si>
  <si>
    <t>MAJ200</t>
  </si>
  <si>
    <t>MAM200</t>
  </si>
  <si>
    <t>MAJ300</t>
  </si>
  <si>
    <t>MAM300</t>
  </si>
  <si>
    <t>PIS_PROJECTOR</t>
  </si>
  <si>
    <t>PIS_MICROWAVE</t>
  </si>
  <si>
    <t>OCS_PROJECTOR</t>
  </si>
  <si>
    <t>OCS_MICROWAVE</t>
  </si>
  <si>
    <t>PMG_PROJECTOR</t>
  </si>
  <si>
    <t>PMG_MICROWAVE</t>
  </si>
  <si>
    <t>FES_PROJECTOR</t>
  </si>
  <si>
    <t>FES_MICROWAVE</t>
  </si>
  <si>
    <t>FA_PROJECTOR</t>
  </si>
  <si>
    <t>FA_MICROWAVE</t>
  </si>
  <si>
    <t>SMT_PROJECTOR</t>
  </si>
  <si>
    <t>SMT_MICROWAVE</t>
  </si>
  <si>
    <t>SMT_DIP_PROJECTOR</t>
  </si>
  <si>
    <t>SMT_DIP_MICROWAVE</t>
  </si>
  <si>
    <t>PCS_PROJECTOR</t>
  </si>
  <si>
    <t>PCS_MICROWAVE</t>
  </si>
  <si>
    <t>SCM_PROJECTOR</t>
  </si>
  <si>
    <t>SCM_MICROWAVE</t>
  </si>
  <si>
    <t>PES_PROJECTOR</t>
  </si>
  <si>
    <t>PES_MICROWAVE</t>
  </si>
  <si>
    <t>GQC_PROJECTOR</t>
  </si>
  <si>
    <t>GQC_MICROWAVE</t>
  </si>
  <si>
    <t>PRQC_PROJECTOR</t>
  </si>
  <si>
    <t>PRQC_MICROWAVE</t>
  </si>
  <si>
    <t>OQC_PROJECTOR</t>
  </si>
  <si>
    <t>OQC_MICROWAVE</t>
  </si>
  <si>
    <t>IPQC_PROJECTOR</t>
  </si>
  <si>
    <t>IPQC_MICROWAVE</t>
  </si>
  <si>
    <t>PEQC_PROJECTOR</t>
  </si>
  <si>
    <t>PEQC_MICROWAVE</t>
  </si>
  <si>
    <t>PQC_PROJECTOR</t>
  </si>
  <si>
    <t>PQC_MICROWAVE</t>
  </si>
  <si>
    <t>COS_PROJECTOR</t>
  </si>
  <si>
    <t>COS_MICROWAVE</t>
  </si>
  <si>
    <t>PUS_PROJECTOR</t>
  </si>
  <si>
    <t>PUS_MICROWAVE</t>
  </si>
  <si>
    <t>MCS_PROJECTOR</t>
  </si>
  <si>
    <t>MCS_MICROWAVE</t>
  </si>
  <si>
    <t>PMS_PROJECTOR</t>
  </si>
  <si>
    <t>PMS_MICROWAVE</t>
  </si>
  <si>
    <t>1ACJ00</t>
  </si>
  <si>
    <t>1AXM00</t>
  </si>
  <si>
    <t>1AXH00</t>
  </si>
  <si>
    <t>PROJECTOR_COM</t>
  </si>
  <si>
    <t>MICROWAVE_COM</t>
  </si>
  <si>
    <t>HEAD PHONE_COM</t>
  </si>
  <si>
    <t>MICROWAVE</t>
  </si>
  <si>
    <t>5P98</t>
  </si>
  <si>
    <t xml:space="preserve">EXTRA(PJ) </t>
  </si>
  <si>
    <t>VE079</t>
  </si>
  <si>
    <t>5P97</t>
  </si>
  <si>
    <t>DEFECTIVE PJ</t>
  </si>
  <si>
    <t>1R97</t>
  </si>
  <si>
    <t>NG (REWORK CAMERA)</t>
  </si>
  <si>
    <t>2K85</t>
  </si>
  <si>
    <t>NG (LOCAL - KAV)</t>
  </si>
  <si>
    <t>5P10</t>
  </si>
  <si>
    <t>5P20</t>
  </si>
  <si>
    <t>5P30</t>
  </si>
  <si>
    <t>5P40</t>
  </si>
  <si>
    <t>5P50</t>
  </si>
  <si>
    <t>5P60</t>
  </si>
  <si>
    <t>ELECTRO MECHA</t>
  </si>
  <si>
    <t>5P70</t>
  </si>
  <si>
    <t>SMT DIP + PL DIP</t>
  </si>
  <si>
    <t>5P80</t>
  </si>
  <si>
    <t>PL FA</t>
  </si>
  <si>
    <t>5P90</t>
  </si>
  <si>
    <t>5PA0</t>
  </si>
  <si>
    <t>PMG MATERIAL</t>
  </si>
  <si>
    <t>FA (PROJECTOR)</t>
  </si>
  <si>
    <t>VF136</t>
  </si>
  <si>
    <t>MEMTECH DEVELOPMENT(H.K.) CO.,LTD</t>
  </si>
  <si>
    <t>INVES (ASTI)</t>
  </si>
  <si>
    <t>13S0</t>
  </si>
  <si>
    <t xml:space="preserve">Sub-mat CPBD  </t>
  </si>
  <si>
    <t>PAH500</t>
  </si>
  <si>
    <t>SCM_HEAD PHONE</t>
  </si>
  <si>
    <t>IPC_HEADPHONE</t>
  </si>
  <si>
    <t>1AXH0I</t>
  </si>
  <si>
    <t>74SM</t>
  </si>
  <si>
    <t>HEADPHONE SUB</t>
  </si>
  <si>
    <t>8K85</t>
  </si>
  <si>
    <t>NA0U01</t>
  </si>
  <si>
    <t>PMG_MOULD (Repair)</t>
  </si>
  <si>
    <t>6F97</t>
  </si>
  <si>
    <t>FE (Microwave)</t>
  </si>
  <si>
    <t>Doorphone/Dectphone</t>
  </si>
  <si>
    <t>TOKAI ELECTRONICS (HONG KONG) LTD</t>
  </si>
  <si>
    <t>Issue NVL phụ cho IPC Headphone</t>
  </si>
  <si>
    <t>SEL. SELLING EXPENSES MISCELLANEOUS EXPENSES</t>
  </si>
  <si>
    <t>22.Issue Sub-Materials</t>
  </si>
  <si>
    <t>Issue hàng sub materials cho Headphone IPC</t>
  </si>
  <si>
    <t>Issue NVL phụ cho Headphone (chỉ sử dụng cho IPC)</t>
  </si>
  <si>
    <t>SMT&amp;DIP(Microwave)</t>
  </si>
  <si>
    <t>PANASONIC HONG KONG CO., LIMITED - PANASONIC GLOBAL PROCUREMENT (HONG KONG) PHK-PGPRHK</t>
  </si>
  <si>
    <t>VP001</t>
  </si>
  <si>
    <t>N.F.SMITH &amp; ASSOCIATES. L.P</t>
  </si>
  <si>
    <t>DIRECT MATERIAL COST REJECT(ROH) -SMT  PART SET UP</t>
  </si>
  <si>
    <t>6W10</t>
  </si>
  <si>
    <t>FA-Welding</t>
  </si>
  <si>
    <t>Rework Microwave</t>
  </si>
  <si>
    <t>23.Scrap mixing part</t>
  </si>
  <si>
    <t>64SM</t>
  </si>
  <si>
    <t>SUB Microwave</t>
  </si>
  <si>
    <t>NG Microvave</t>
  </si>
  <si>
    <t>PANASONIC MANAGEMENT (THAILAND) CO., LTD</t>
  </si>
  <si>
    <t>PANASONIC GLOBAL PROCUREMENT (CHINA) CO., LTD</t>
  </si>
  <si>
    <t>IM-W/H(Resin)</t>
  </si>
  <si>
    <t>1A00</t>
  </si>
  <si>
    <t>63S0</t>
  </si>
  <si>
    <t>Sub-material</t>
  </si>
  <si>
    <t>53S0</t>
  </si>
  <si>
    <t>ELECTRICAL </t>
  </si>
  <si>
    <t>2K11</t>
  </si>
  <si>
    <t>MCS-KAV 2</t>
  </si>
  <si>
    <t>NBS200</t>
  </si>
  <si>
    <t>NBS300</t>
  </si>
  <si>
    <t>NA0S00</t>
  </si>
  <si>
    <t>NBS500</t>
  </si>
  <si>
    <t>NAS000</t>
  </si>
  <si>
    <t>NAS200</t>
  </si>
  <si>
    <t>NAS201</t>
  </si>
  <si>
    <t>PAS000</t>
  </si>
  <si>
    <t>PAS500</t>
  </si>
  <si>
    <t>NBS000</t>
  </si>
  <si>
    <t>KAS200</t>
  </si>
  <si>
    <t>KAS400</t>
  </si>
  <si>
    <t>KAS100</t>
  </si>
  <si>
    <t>NAS300</t>
  </si>
  <si>
    <t>KAS300</t>
  </si>
  <si>
    <t>KAS000</t>
  </si>
  <si>
    <t>MAS000</t>
  </si>
  <si>
    <t>MAS100</t>
  </si>
  <si>
    <t>MAS200</t>
  </si>
  <si>
    <t>MAS300</t>
  </si>
  <si>
    <t>1ASC00</t>
  </si>
  <si>
    <t>1GZBS0</t>
  </si>
  <si>
    <t>PIS_SOUND BIZ</t>
  </si>
  <si>
    <t>OCS_SOUND BIZ</t>
  </si>
  <si>
    <t>PMG_SOUND BIZ</t>
  </si>
  <si>
    <t>FES_SOUND BIZ</t>
  </si>
  <si>
    <t>FA_SOUND BIZ</t>
  </si>
  <si>
    <t>SMT _SOUND BIZ</t>
  </si>
  <si>
    <t>SMT_DIP_SOUND BIZ</t>
  </si>
  <si>
    <t>PCS_SOUND BIZ</t>
  </si>
  <si>
    <t>SCM_SOUND BIZ</t>
  </si>
  <si>
    <t>PES_SOUND BIZ</t>
  </si>
  <si>
    <t>GQC_SOUND BIZ</t>
  </si>
  <si>
    <t>PRQC_SOUND BIZ</t>
  </si>
  <si>
    <t>OQC_SOUND BIZ</t>
  </si>
  <si>
    <t>FPQC_SOUND BIZ</t>
  </si>
  <si>
    <t>PEQC_SOUND BIZ</t>
  </si>
  <si>
    <t>IQC_SOUND BIZ</t>
  </si>
  <si>
    <t>COS_SOUND BIZ</t>
  </si>
  <si>
    <t>PUS_SOUND BIZ</t>
  </si>
  <si>
    <t>MCS_SOUND BIZ</t>
  </si>
  <si>
    <t>PMS_SOUND BIZ</t>
  </si>
  <si>
    <t>SOUNDBIZ_COM</t>
  </si>
  <si>
    <t>SOUND BIZ SERVICE</t>
  </si>
  <si>
    <t>FCT-Sound Biz</t>
  </si>
  <si>
    <t>FA-Sound Biz</t>
  </si>
  <si>
    <t>DEFECTIVE(FA-SBz</t>
  </si>
  <si>
    <t>5S10</t>
  </si>
  <si>
    <t>MECHANICAL(PJ)</t>
  </si>
  <si>
    <t>5S20</t>
  </si>
  <si>
    <t>MECHANICAL (PJ)</t>
  </si>
  <si>
    <t>5S30</t>
  </si>
  <si>
    <t>PRINTING(PJ)</t>
  </si>
  <si>
    <t>5S40</t>
  </si>
  <si>
    <t>PACKING(PJ)</t>
  </si>
  <si>
    <t>5S50</t>
  </si>
  <si>
    <t>ELECTRICAL(PJ)</t>
  </si>
  <si>
    <t>5S60</t>
  </si>
  <si>
    <t>ELECTROMECHA(PJ)</t>
  </si>
  <si>
    <t>5S70</t>
  </si>
  <si>
    <t>SMT(PJ)</t>
  </si>
  <si>
    <t>5S80</t>
  </si>
  <si>
    <t>PL(PJ)</t>
  </si>
  <si>
    <t>5S85</t>
  </si>
  <si>
    <t>NG (Local PJ)</t>
  </si>
  <si>
    <t>5S88</t>
  </si>
  <si>
    <t>5S90</t>
  </si>
  <si>
    <t>SUB MATERIAL PJ</t>
  </si>
  <si>
    <t>5S93</t>
  </si>
  <si>
    <t>DEFECTIVE(PJ)</t>
  </si>
  <si>
    <t>5S96</t>
  </si>
  <si>
    <t>NG HALB-PCB PJ</t>
  </si>
  <si>
    <t>5S97</t>
  </si>
  <si>
    <t>5S98</t>
  </si>
  <si>
    <t>EXTRA(PJ)</t>
  </si>
  <si>
    <t>5S99</t>
  </si>
  <si>
    <t>5SA0</t>
  </si>
  <si>
    <t>Plastic parts(PJ</t>
  </si>
  <si>
    <t>5SAD</t>
  </si>
  <si>
    <t>Sale destock</t>
  </si>
  <si>
    <t>HD Com/ Projector/Sound Biz</t>
  </si>
  <si>
    <t>CANON COMPONENTS INC</t>
  </si>
  <si>
    <t>VF147</t>
  </si>
  <si>
    <t>6A10</t>
  </si>
  <si>
    <t>VE091</t>
  </si>
  <si>
    <t xml:space="preserve"> CNC Holdings Viet Nam Joint Stock Company</t>
  </si>
  <si>
    <t>6ER0</t>
  </si>
  <si>
    <t>Waiting for sale</t>
  </si>
  <si>
    <t>VF153</t>
  </si>
  <si>
    <t xml:space="preserve">TECHSHINE ELECTRONICS CO,LTD </t>
  </si>
  <si>
    <t>VE100</t>
  </si>
  <si>
    <t>SUN-WA TECHNOS ( VIETNAM) CO., LTD</t>
  </si>
  <si>
    <t>8R19</t>
  </si>
  <si>
    <t>SCRAP SP</t>
  </si>
  <si>
    <t>5P99</t>
  </si>
  <si>
    <t>PMG SCRAP</t>
  </si>
  <si>
    <t>8R10</t>
  </si>
  <si>
    <t>REFRIGERATOR</t>
  </si>
  <si>
    <t>2H99</t>
  </si>
  <si>
    <t>SMT Halb Scrap w</t>
  </si>
  <si>
    <t>2HS9</t>
  </si>
  <si>
    <t>SMT HALB-SCN SC</t>
  </si>
  <si>
    <t>2HO9</t>
  </si>
  <si>
    <t>SMT HALB-AIO SC</t>
  </si>
  <si>
    <t>1H99</t>
  </si>
  <si>
    <t>1HD9</t>
  </si>
  <si>
    <t>SMT-DECT HALB SC</t>
  </si>
  <si>
    <t>5H99</t>
  </si>
  <si>
    <t>5HP9</t>
  </si>
  <si>
    <t>5HS9</t>
  </si>
  <si>
    <t>8H99</t>
  </si>
  <si>
    <t>6H99</t>
  </si>
  <si>
    <t>6Y10</t>
  </si>
  <si>
    <t>NEW MODEL(Y FLAG)</t>
  </si>
  <si>
    <t>VB025</t>
  </si>
  <si>
    <t>PANASONIC DO BRASIL LIMITADA</t>
  </si>
  <si>
    <t>VB027</t>
  </si>
  <si>
    <t>Panasonic Connected Solutions（Guangdong) Co., Ltd.</t>
  </si>
  <si>
    <t>Debit note/Invoice No</t>
  </si>
  <si>
    <t>Other</t>
  </si>
  <si>
    <t>ASK</t>
  </si>
  <si>
    <t>1AXM0I</t>
  </si>
  <si>
    <t>IPC_MICROWAVE</t>
  </si>
  <si>
    <t>7G99</t>
  </si>
  <si>
    <t>SCRAP IPO</t>
  </si>
  <si>
    <t>VF154</t>
  </si>
  <si>
    <t>NISSHINBO MICRO DEVICES SINGAPORE PTE LTD</t>
  </si>
  <si>
    <t>VB031</t>
  </si>
  <si>
    <t>5ER0</t>
  </si>
  <si>
    <t>1ER0</t>
  </si>
  <si>
    <t>6Y29</t>
  </si>
  <si>
    <t>6Y19</t>
  </si>
  <si>
    <t>SCRAP (Payment Y Flag)</t>
  </si>
  <si>
    <t>Scrap (FOC)</t>
  </si>
  <si>
    <t>8ER0</t>
  </si>
  <si>
    <t>2ER0</t>
  </si>
  <si>
    <t>VF143</t>
  </si>
  <si>
    <t>SATORI SP TECHNOLOGY CO LTD</t>
  </si>
  <si>
    <t>Printing</t>
  </si>
  <si>
    <t>VE092</t>
  </si>
  <si>
    <t>GAOQI ELECTRONICS (VIETNAM) CO., LTD</t>
  </si>
  <si>
    <t>NA0U00</t>
  </si>
  <si>
    <t>NA0U02</t>
  </si>
  <si>
    <t>PMG_MOULD (Made by PSNV)</t>
  </si>
  <si>
    <t>PMG_MOULD (Making Zig)</t>
  </si>
  <si>
    <t>Panasonic Connect Co., Ltd (PCO) Business Communications Business Unit（BCBU）</t>
  </si>
  <si>
    <t>Panasonic Connect Co., Ltd (PCO) Media Entertainment Business Division（MEBD）</t>
  </si>
  <si>
    <t>Panasonic Factory Solutions Asia Pacific Pte. Ltd. (PFSAP LTD)</t>
  </si>
  <si>
    <t>Panasonic Operational Excellence Co., Ltd. Global Procurement Division (centralized purchasing)</t>
  </si>
  <si>
    <t>Panasonic Entertainment and Communication Co.,Ltd Smart Communication Business Unit</t>
  </si>
  <si>
    <t>SMT HALB-PJ Scrap</t>
  </si>
  <si>
    <t>SMT HALB-SB Scrap</t>
  </si>
  <si>
    <t>FOC (Microwave)</t>
  </si>
  <si>
    <t>642F</t>
  </si>
  <si>
    <t>61A0</t>
  </si>
  <si>
    <t>Plastic Parts</t>
  </si>
  <si>
    <t>VE103</t>
  </si>
  <si>
    <t>Thang Long CNCTech Joint Stock Company</t>
  </si>
  <si>
    <t>VE094</t>
  </si>
  <si>
    <t>SUNNY PRINTING (VIET NAM) CO., LTD</t>
  </si>
  <si>
    <t>CCL DESIGN  VIETNAM CO. LTD</t>
  </si>
  <si>
    <t>VE074</t>
  </si>
  <si>
    <t>VE098</t>
  </si>
  <si>
    <t>COSMOS INDUSTRIAL NO 1 CO.,LTD</t>
  </si>
  <si>
    <t>VF155</t>
  </si>
  <si>
    <t>NUVOTON TECHNOLOGY SINGAPORE PTE.LTD.</t>
  </si>
  <si>
    <t>VF134</t>
  </si>
  <si>
    <t>AVNET K.K.</t>
  </si>
  <si>
    <t>DIRECT MATERIAL COST REJECT(ROH)</t>
  </si>
  <si>
    <t>VF144</t>
  </si>
  <si>
    <t>MACNICA CYTECH PTE. LTD</t>
  </si>
  <si>
    <t>VF163</t>
  </si>
  <si>
    <t>RESTAR ELECTRONICS SINGAPORE PTE LTD</t>
  </si>
  <si>
    <t>VP016</t>
  </si>
  <si>
    <t>Acton Technology Pte Ltd</t>
  </si>
  <si>
    <t>11A2</t>
  </si>
  <si>
    <t>PLASTIC (DECT)</t>
  </si>
  <si>
    <t>DIAMOND&amp;ZEBRA ELECTRIC(SHANGHAI)CO.,LTD</t>
  </si>
  <si>
    <t>VF160</t>
  </si>
  <si>
    <t>THAI DIAMOND&amp;ZEBRA ELECTRIC CO LTD</t>
  </si>
  <si>
    <t>VF141</t>
  </si>
  <si>
    <t>TIP INTERNATIONAL(HONG KONG)</t>
  </si>
  <si>
    <t>i-PRO Sensing Technology (Suzhou) Co., Ltd</t>
  </si>
  <si>
    <t xml:space="preserve">Issue NVL phụ cho tiêu dùng nội bộ
</t>
  </si>
  <si>
    <t>24.Issue Sub-material (Export processing)</t>
  </si>
  <si>
    <t>Hàng sub dùng cho SXXK</t>
  </si>
  <si>
    <t>255D</t>
  </si>
  <si>
    <t>Double side(KAV)</t>
  </si>
  <si>
    <t>155D</t>
  </si>
  <si>
    <t>855D</t>
  </si>
  <si>
    <t>Scrap (SMT&amp;DIP)</t>
  </si>
  <si>
    <t>VE114</t>
  </si>
  <si>
    <t>YUHUA VIETNAM PACKAGING TECHNOLOGY COMPANY LIMITED</t>
  </si>
  <si>
    <t xml:space="preserve">Scrap mixing part </t>
  </si>
  <si>
    <t>Scrap mixing part, (Linh kiện SMT)</t>
  </si>
  <si>
    <t>VE075</t>
  </si>
  <si>
    <t>SHINEI CORONA VIETNAM CO LTD</t>
  </si>
  <si>
    <t>VE107</t>
  </si>
  <si>
    <t>VE108</t>
  </si>
  <si>
    <t>V-HONEST CO., LTD</t>
  </si>
  <si>
    <t>BS SERVICE AND TRADING CO LTD</t>
  </si>
  <si>
    <t>23.Scrap mixing part (For Outsourcing)</t>
  </si>
  <si>
    <t>6R17</t>
  </si>
  <si>
    <t>Investigate (SP)</t>
  </si>
  <si>
    <t>1GZBM0</t>
  </si>
  <si>
    <t>MW SERVICE</t>
  </si>
  <si>
    <t>33S0</t>
  </si>
  <si>
    <t>341S</t>
  </si>
  <si>
    <t>342S</t>
  </si>
  <si>
    <t>3F90</t>
  </si>
  <si>
    <t>3Y10</t>
  </si>
  <si>
    <t>3Y17</t>
  </si>
  <si>
    <t>3Y18</t>
  </si>
  <si>
    <t>3Y19</t>
  </si>
  <si>
    <t>DISCREPANCY INLI</t>
  </si>
  <si>
    <t>NG OVER DATE COD</t>
  </si>
  <si>
    <t>MINUS DISCREPANC</t>
  </si>
  <si>
    <t>FA 1</t>
  </si>
  <si>
    <t>FA 2</t>
  </si>
  <si>
    <t>FA 3</t>
  </si>
  <si>
    <t>SCRAP(FOC-YFlag)</t>
  </si>
  <si>
    <t>SUB MATERIAL-MCS</t>
  </si>
  <si>
    <t>Y Flag (FOC)</t>
  </si>
  <si>
    <t>Remain(FOC-YFlag</t>
  </si>
  <si>
    <t>Shortage(FOC-YFa</t>
  </si>
  <si>
    <t>NBL200</t>
  </si>
  <si>
    <t>NBL300</t>
  </si>
  <si>
    <t>NA0L00</t>
  </si>
  <si>
    <t>NBL500</t>
  </si>
  <si>
    <t>NAL000</t>
  </si>
  <si>
    <t>NAL200</t>
  </si>
  <si>
    <t>NAL201</t>
  </si>
  <si>
    <t>PAL000</t>
  </si>
  <si>
    <t>PAL500</t>
  </si>
  <si>
    <t>NBL000</t>
  </si>
  <si>
    <t>KAL200</t>
  </si>
  <si>
    <t>KAL100</t>
  </si>
  <si>
    <t>NAL300</t>
  </si>
  <si>
    <t>KAL000</t>
  </si>
  <si>
    <t>MAL000</t>
  </si>
  <si>
    <t>MAL100</t>
  </si>
  <si>
    <t>MAL200</t>
  </si>
  <si>
    <t>MAL300</t>
  </si>
  <si>
    <t>1ACL00</t>
  </si>
  <si>
    <t>1GZBD0</t>
  </si>
  <si>
    <t>PIS_OLED</t>
  </si>
  <si>
    <t>OCS_OLED</t>
  </si>
  <si>
    <t>PMG_OLED</t>
  </si>
  <si>
    <t>FES_OLED</t>
  </si>
  <si>
    <t>FA_OLED</t>
  </si>
  <si>
    <t>SMT _OLED</t>
  </si>
  <si>
    <t>SMT_DIP_OLED</t>
  </si>
  <si>
    <t>PCS_OLED</t>
  </si>
  <si>
    <t>SCM_OLED</t>
  </si>
  <si>
    <t>PES_OLED</t>
  </si>
  <si>
    <t>GQC_OLED</t>
  </si>
  <si>
    <t>OQC_OLED</t>
  </si>
  <si>
    <t>IPQC_OLED</t>
  </si>
  <si>
    <t>IQC_OLED</t>
  </si>
  <si>
    <t>COS_OLED</t>
  </si>
  <si>
    <t>PUS_OLED</t>
  </si>
  <si>
    <t>MCS_OLED</t>
  </si>
  <si>
    <t>PMS_OLED</t>
  </si>
  <si>
    <t>OLED COMMON</t>
  </si>
  <si>
    <t>TELEVISION</t>
  </si>
  <si>
    <t>3F97</t>
  </si>
  <si>
    <t>Name cost</t>
  </si>
  <si>
    <t>Amount (AC)</t>
  </si>
  <si>
    <t>Total Qty</t>
  </si>
  <si>
    <t>Total qty</t>
  </si>
  <si>
    <t>Total amount (ST)</t>
  </si>
  <si>
    <t>Total amount (AC)</t>
  </si>
  <si>
    <t>Total</t>
  </si>
  <si>
    <t>13.Issue Out For Rework (Issue Debitnote)</t>
  </si>
  <si>
    <t>Doc.number</t>
  </si>
  <si>
    <t>Doc.Number</t>
  </si>
  <si>
    <t>Posting date</t>
  </si>
  <si>
    <t>FA (ASTI)</t>
  </si>
  <si>
    <t>RAINBOW</t>
  </si>
  <si>
    <t>SCRAP PSNV</t>
  </si>
  <si>
    <t>NG RAINBOW</t>
  </si>
  <si>
    <t>VF164</t>
  </si>
  <si>
    <t>SOLID YEAR CO LTD</t>
  </si>
  <si>
    <t>VB032</t>
  </si>
  <si>
    <t>PANASONIC AVC NETWORKS KUALA LUMPUR</t>
  </si>
  <si>
    <t>VE067</t>
  </si>
  <si>
    <t>I SHENG ELECTRIC WIRE &amp; CABLE (VIETNAM)</t>
  </si>
  <si>
    <t>VE068</t>
  </si>
  <si>
    <t>TRANSON VIET NAM CO., LTD</t>
  </si>
  <si>
    <t>VE069</t>
  </si>
  <si>
    <t>JEBSEN &amp; JESSEN PACKAGING VIETNAM CO LTD</t>
  </si>
  <si>
    <t>VE070</t>
  </si>
  <si>
    <t>TRUNG TINH CO., LTD</t>
  </si>
  <si>
    <t>VE071</t>
  </si>
  <si>
    <t>EVERGREEN SCREWS INDUSTRY (VIETNAM) CO., ltD</t>
  </si>
  <si>
    <t>VE072</t>
  </si>
  <si>
    <t>JHEN DA INDUSTRY CO., LTD/CONG TY TNHH CONG NGHIEP CHINH DAT</t>
  </si>
  <si>
    <t>VE073</t>
  </si>
  <si>
    <t>SEOUL METAL VIET NAM JSC</t>
  </si>
  <si>
    <t>CCL DESIGN VIET NAM CO. LTD</t>
  </si>
  <si>
    <t>SHINEI CORONA VIETNAM CO., LTD</t>
  </si>
  <si>
    <t>VE076</t>
  </si>
  <si>
    <t>UPE COMPANY LIMITED</t>
  </si>
  <si>
    <t>VE077</t>
  </si>
  <si>
    <t>VIETNAM CHIEN BIAN CO LTD</t>
  </si>
  <si>
    <t>VE078</t>
  </si>
  <si>
    <t>NTW VN COMPANY LIMITED</t>
  </si>
  <si>
    <t>VIETDRAGON PRECISION PLASTIC LIMITED COMPANY</t>
  </si>
  <si>
    <t>VE080</t>
  </si>
  <si>
    <t>VIETNAM SUCCCESS CO LTD</t>
  </si>
  <si>
    <t>VE082</t>
  </si>
  <si>
    <t>VIET CHUAN PLASTIC CO., LTD</t>
  </si>
  <si>
    <t>VE083</t>
  </si>
  <si>
    <t>HAYAKAWA ELECTRONICS VIETNAM CO LTD</t>
  </si>
  <si>
    <t>VE084</t>
  </si>
  <si>
    <t>DID ELECTRONICS VIETNAM CO LTD</t>
  </si>
  <si>
    <t>VE085</t>
  </si>
  <si>
    <t>ARMSTRONG WESTON VIETNAM CO LTD</t>
  </si>
  <si>
    <t>VE086</t>
  </si>
  <si>
    <t>FANCY INDUSTRY VIETNAM CO LTD</t>
  </si>
  <si>
    <t>VE087</t>
  </si>
  <si>
    <t>KIM SEN INDUSTRIAL JOINT STOCK COMPANY</t>
  </si>
  <si>
    <t>VE088</t>
  </si>
  <si>
    <t>CONG TY TNHH TENMA(HCM) VIET NAM CHI NHANH HA NOI</t>
  </si>
  <si>
    <t>VE089</t>
  </si>
  <si>
    <t>DAIWA PLASTICS THANG LONG CO., LTD</t>
  </si>
  <si>
    <t>VE090</t>
  </si>
  <si>
    <t>THIEN QUANG GROUP JOINT STOCK COMPANY</t>
  </si>
  <si>
    <t>VE093</t>
  </si>
  <si>
    <t>NIDEC COPAL PRECISION VIETNAM CORPORATION-TAN THUAN BRANCH</t>
  </si>
  <si>
    <t>SUNNY PRINTING (VIETNAM) CO., LTD</t>
  </si>
  <si>
    <t>VE095</t>
  </si>
  <si>
    <t>NIDEC COPAL PRECISION VIETNAM CORPORATION</t>
  </si>
  <si>
    <t>VE096</t>
  </si>
  <si>
    <t>HIEP HOA VIET NAM PLASTIC., JSC</t>
  </si>
  <si>
    <t>VE097</t>
  </si>
  <si>
    <t>ARTRON VIETNAM CO., LTD</t>
  </si>
  <si>
    <t>VE099</t>
  </si>
  <si>
    <t>THANH CONG PRECISION TECHNOLOGY JOINT STOCK COMPANY</t>
  </si>
  <si>
    <t>NA52E1</t>
  </si>
  <si>
    <t>NAH201</t>
  </si>
  <si>
    <t>VE115</t>
  </si>
  <si>
    <t>CONG TY CO PHAN DAU TU THUONG MAI</t>
  </si>
  <si>
    <t>VP021</t>
  </si>
  <si>
    <t>Quiksol International HK Pte Limited</t>
  </si>
  <si>
    <t>VF151</t>
  </si>
  <si>
    <t>LITE-ON JAPAN LTD</t>
  </si>
  <si>
    <t>3ER0</t>
  </si>
  <si>
    <t>VE116</t>
  </si>
  <si>
    <t>BRANCH OF OJITEX HAIPHONG CO LTD</t>
  </si>
  <si>
    <t>VF169</t>
  </si>
  <si>
    <t>ASIA OPTICAL CO., INC.</t>
  </si>
  <si>
    <t>VF171</t>
  </si>
  <si>
    <t>GULTECH (JIANGSU) ELECTRONICS TECHNOLOGIES CO.,LTD</t>
  </si>
  <si>
    <t>VF172</t>
  </si>
  <si>
    <t>LIAN DUNG ELECTRIC WIRE MATERAL CO., LTD</t>
  </si>
  <si>
    <t>VF173</t>
  </si>
  <si>
    <t>YUYAO SUNNY OPTICAL INTELLIGENCE TECHNOLOGY CO.,LTD.</t>
  </si>
  <si>
    <t>Direct Material Cost-Auxiliary Material (Halb)</t>
  </si>
  <si>
    <t>Direct Material Cost-Auxiliary Material (Roh)</t>
  </si>
  <si>
    <t>Miscellaneous Expenses (Halb)</t>
  </si>
  <si>
    <t>Miscellaneous Expenses (Roh)</t>
  </si>
  <si>
    <t>VP017</t>
  </si>
  <si>
    <t>ASKY ELECTRIC (HK) LIMITED</t>
  </si>
  <si>
    <t>AＧＭ/GM</t>
  </si>
  <si>
    <t>VE104</t>
  </si>
  <si>
    <t>METAL ONE (VIETNAM) COMPANY LIMITED</t>
  </si>
  <si>
    <t>VF168</t>
  </si>
  <si>
    <t>TECHSHINE ELECTRONICS (HONG KONG)</t>
  </si>
  <si>
    <t>VR157</t>
  </si>
  <si>
    <t>AOSHIKANG TECHNOLOGY (HONGKONG) CO</t>
  </si>
  <si>
    <t>Operator mistake</t>
  </si>
  <si>
    <t>PNJA1118YA-3A</t>
  </si>
  <si>
    <t>L0AA02A00161</t>
  </si>
  <si>
    <t>MTyp</t>
  </si>
  <si>
    <t>Material description</t>
  </si>
  <si>
    <t>Bulk</t>
  </si>
  <si>
    <t>Spec Proc</t>
  </si>
  <si>
    <t>Standard price</t>
  </si>
  <si>
    <t>per</t>
  </si>
  <si>
    <t>Total stock qty</t>
  </si>
  <si>
    <t>Unrestricted qty</t>
  </si>
  <si>
    <t>In qual. insp. qry</t>
  </si>
  <si>
    <t>Blocked qty</t>
  </si>
  <si>
    <t>Stock in tfr</t>
  </si>
  <si>
    <t>Total stock amount</t>
  </si>
  <si>
    <t>Unrestricted amount</t>
  </si>
  <si>
    <t>Amount in quarity insp</t>
  </si>
  <si>
    <t>Blocked amount</t>
  </si>
  <si>
    <t>Amount in transfer</t>
  </si>
  <si>
    <t>Pur grp</t>
  </si>
  <si>
    <t>MRP ctl</t>
  </si>
  <si>
    <t/>
  </si>
  <si>
    <t>USD</t>
  </si>
  <si>
    <t>1399</t>
  </si>
  <si>
    <t>PC</t>
  </si>
  <si>
    <t>HALB</t>
  </si>
  <si>
    <t>1AP1LPMWD505K1UA</t>
  </si>
  <si>
    <t>Manual &amp; Auto Insert Part</t>
  </si>
  <si>
    <t>RB1</t>
  </si>
  <si>
    <t>1AP1LPMZ50K1WA</t>
  </si>
  <si>
    <t>RB2</t>
  </si>
  <si>
    <t>1BD1WD608R2</t>
  </si>
  <si>
    <t>PREPARATION/7 BUTTON</t>
  </si>
  <si>
    <t>1BD1WD609R2</t>
  </si>
  <si>
    <t>PREPARATION/6 BUTTON/WD609R</t>
  </si>
  <si>
    <t>PFKF1206YA1/AS</t>
  </si>
  <si>
    <t>CABINET/BOTTOM</t>
  </si>
  <si>
    <t>RBE</t>
  </si>
  <si>
    <t>PNBC1602VA5/AS</t>
  </si>
  <si>
    <t>UNKNOWN</t>
  </si>
  <si>
    <t>RBD</t>
  </si>
  <si>
    <t>PNBC1602XB3/AS</t>
  </si>
  <si>
    <t>Button Call</t>
  </si>
  <si>
    <t>PNBC1602ZB1/AS</t>
  </si>
  <si>
    <t>PNBC1604ZB1/AS</t>
  </si>
  <si>
    <t>Key/Navi</t>
  </si>
  <si>
    <t>PNBC1640ZB1/AS</t>
  </si>
  <si>
    <t>PNBC1712ZB1/AS</t>
  </si>
  <si>
    <t>Button End</t>
  </si>
  <si>
    <t>PNBX1472ZA1/AS</t>
  </si>
  <si>
    <t>PNGP1116YB/AS</t>
  </si>
  <si>
    <t>LCD Panel</t>
  </si>
  <si>
    <t>PNGP1322ZA/AS</t>
  </si>
  <si>
    <t>PANEL/LCD/WD614R</t>
  </si>
  <si>
    <t>PNGP1355VA3/AS</t>
  </si>
  <si>
    <t>PANEL/LCD/MGZ20</t>
  </si>
  <si>
    <t>PNGP1413ZA/AS</t>
  </si>
  <si>
    <t>PNGP1828ZB1/AS</t>
  </si>
  <si>
    <t>Plate Front</t>
  </si>
  <si>
    <t>PNHR1753ZA/AS</t>
  </si>
  <si>
    <t>Sensor Cabinet Cover</t>
  </si>
  <si>
    <t>PNHR2339ZA/AS</t>
  </si>
  <si>
    <t>SPACER/CPU BOARD/MWH705</t>
  </si>
  <si>
    <t>PNKF1120ZA1/AS</t>
  </si>
  <si>
    <t>CABINET/LOWER/WD608R</t>
  </si>
  <si>
    <t>PNKF1320ZA1/AS</t>
  </si>
  <si>
    <t>Lower Cabinet</t>
  </si>
  <si>
    <t>PNKF1358ZB1/AS</t>
  </si>
  <si>
    <t>PNKF1378VA1/AS</t>
  </si>
  <si>
    <t>PNKF1389NA1/AS</t>
  </si>
  <si>
    <t>PNKF1389QA1/AS</t>
  </si>
  <si>
    <t>PNKF1416ZA1/AS</t>
  </si>
  <si>
    <t>PNKF1458YA1/AS</t>
  </si>
  <si>
    <t>PNKF1485ZA2/AS</t>
  </si>
  <si>
    <t>fNKNOWN</t>
  </si>
  <si>
    <t>PNKF1485ZB1/AS</t>
  </si>
  <si>
    <t>PNKF1508XA1/AS</t>
  </si>
  <si>
    <t>PNKF1548ZA1/AS</t>
  </si>
  <si>
    <t>PNKF1591ZA1/AS</t>
  </si>
  <si>
    <t>PNKM1101YD1/AS</t>
  </si>
  <si>
    <t>Upper Cabinet</t>
  </si>
  <si>
    <t>PNKM1238VA1/AS</t>
  </si>
  <si>
    <t>PNKM1536ZA1/AS</t>
  </si>
  <si>
    <t>Cabinet/Upper</t>
  </si>
  <si>
    <t>RBC</t>
  </si>
  <si>
    <t>PNKM1682UB1/AS</t>
  </si>
  <si>
    <t>Unknown</t>
  </si>
  <si>
    <t>PNKM1727ZA1/AS</t>
  </si>
  <si>
    <t>PNKM1802XB1/AS</t>
  </si>
  <si>
    <t>PNKM1802ZA2/AS</t>
  </si>
  <si>
    <t>PNKM1802ZB1/AS</t>
  </si>
  <si>
    <t>PNKM1803ZB1/AS</t>
  </si>
  <si>
    <t>Front Cabinet Camera</t>
  </si>
  <si>
    <t>PNKU1008ZA1/AS</t>
  </si>
  <si>
    <t>Wall Adapter</t>
  </si>
  <si>
    <t>PNKV1414ZB/AS</t>
  </si>
  <si>
    <t>PANEL LED L</t>
  </si>
  <si>
    <t>PNLPV571L1ZC-V4</t>
  </si>
  <si>
    <t>PCB ASSY</t>
  </si>
  <si>
    <t>PNLPVG562L1ZA-V4</t>
  </si>
  <si>
    <t>PNLPVH558AL1YA-V4</t>
  </si>
  <si>
    <t>PNLPWD608R1ZA-V4</t>
  </si>
  <si>
    <t>ASSY</t>
  </si>
  <si>
    <t>PNUA1041ZA/AS</t>
  </si>
  <si>
    <t>Main Chassis/Camera</t>
  </si>
  <si>
    <t>PNYE7851ZA/AS</t>
  </si>
  <si>
    <t>Assy/Call Button/V566</t>
  </si>
  <si>
    <t>PNYE7852ZA/AS</t>
  </si>
  <si>
    <t>Assy/Call Button</t>
  </si>
  <si>
    <t>PNYM1036ZB/AS</t>
  </si>
  <si>
    <t>PNYM1082ZB/AS</t>
  </si>
  <si>
    <t>UPPER/CABINET</t>
  </si>
  <si>
    <t>PNYM1084WA/AS</t>
  </si>
  <si>
    <t>Upper Cabinet Assy</t>
  </si>
  <si>
    <t>PNYM1085UB/AS</t>
  </si>
  <si>
    <t>PNYM1095RC/AS</t>
  </si>
  <si>
    <t>PNYM1095TC/AS</t>
  </si>
  <si>
    <t>PNYM1111VA/AS</t>
  </si>
  <si>
    <t>PNYM1111WA/AS</t>
  </si>
  <si>
    <t>PNYM1112ZA1/AS</t>
  </si>
  <si>
    <t>PNYM1113UA/AS</t>
  </si>
  <si>
    <t>PNYM1113WA/AS</t>
  </si>
  <si>
    <t>PNYM1113YA/AS</t>
  </si>
  <si>
    <t>PNYP1010YD/AS</t>
  </si>
  <si>
    <t>Front Panel Assy</t>
  </si>
  <si>
    <t>PNPG3294000ZA/V1</t>
  </si>
  <si>
    <t>L5EDDYY01274</t>
  </si>
  <si>
    <t>N2BAAYY00193</t>
  </si>
  <si>
    <t>PNJA1179ZA/V1</t>
  </si>
  <si>
    <t>PNQX8725UA/V1</t>
  </si>
  <si>
    <t>L0AD02A00010</t>
  </si>
  <si>
    <t>L5EDDYY01234</t>
  </si>
  <si>
    <t>N2BAAYY00195</t>
  </si>
  <si>
    <t>N2JCA0000147</t>
  </si>
  <si>
    <t>N2JCA0000191</t>
  </si>
  <si>
    <t>PNGP1381WB3W252/V1</t>
  </si>
  <si>
    <t>PNGT5410YA/V2</t>
  </si>
  <si>
    <t>PNGTA075XA/V2</t>
  </si>
  <si>
    <t>PNHR1746ZA/V2</t>
  </si>
  <si>
    <t>PNHX1040ZA-VI</t>
  </si>
  <si>
    <t>PNHX1343XB/V1</t>
  </si>
  <si>
    <t>PNHX1634ZA/V1</t>
  </si>
  <si>
    <t>PNHX2299ZA/V1</t>
  </si>
  <si>
    <t>PNHX2352ZA/V1</t>
  </si>
  <si>
    <t>PNKE2202ZA1MC14/V1</t>
  </si>
  <si>
    <t>PNKM1827ZB1MC14/V1</t>
  </si>
  <si>
    <t>PNMH1448ZA/V1</t>
  </si>
  <si>
    <t>PNPG2968013ZA/V1</t>
  </si>
  <si>
    <t>PNPG4034010ZA/V1</t>
  </si>
  <si>
    <t>PNPG4047001ZA/V1</t>
  </si>
  <si>
    <t>PNPK3673004YA/V1</t>
  </si>
  <si>
    <t>PNPK4206001YA/V1</t>
  </si>
  <si>
    <t>PNPK4270003YA/V2</t>
  </si>
  <si>
    <t>PNPN1547ZA/V2</t>
  </si>
  <si>
    <t>PNPN1580ZA/V1</t>
  </si>
  <si>
    <t>PNQT2847ZA/V2</t>
  </si>
  <si>
    <t>PNQW5146ZA-VB</t>
  </si>
  <si>
    <t>PNQW5406ZA-VB</t>
  </si>
  <si>
    <t>PNQW5450ZA/V1</t>
  </si>
  <si>
    <t>PNQX9193ZA/V1</t>
  </si>
  <si>
    <t>PNQX9324ZA/V1</t>
  </si>
  <si>
    <t>02/04/2025</t>
  </si>
  <si>
    <t>L5EDDYY00805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</si>
</sst>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0000"/>
    <numFmt numFmtId="165" formatCode="#,##0.00000_);[Red]\(#,##0.00000\)"/>
    <numFmt numFmtId="166" formatCode="#,##0.00000;[Red]\-#,##0.00000;"/>
    <numFmt numFmtId="167" formatCode="[$-409]dd\-mmm\-yy;@"/>
    <numFmt numFmtId="168" formatCode="0000000000"/>
    <numFmt numFmtId="169" formatCode="#,##0.00000_);[Red]\(#,##0.00000\);"/>
    <numFmt numFmtId="170" formatCode="#,##0.00_);[Red]\(#,##0.00\);"/>
    <numFmt numFmtId="171" formatCode="0.00000"/>
    <numFmt numFmtId="172" formatCode="#,##0.000"/>
    <numFmt numFmtId="173" formatCode="_(* #,##0_);_(* \(#,##0\);_(* &quot;-&quot;??_);_(@_)"/>
  </numFmts>
  <fonts count="45">
    <font>
      <sz val="11"/>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9"/>
      <name val="ＭＳ Ｐゴシック"/>
      <family val="3"/>
      <charset val="128"/>
    </font>
    <font>
      <u/>
      <sz val="11"/>
      <color theme="10"/>
      <name val="Calibri"/>
      <family val="2"/>
      <scheme val="minor"/>
    </font>
    <font>
      <sz val="11"/>
      <name val="ＭＳ Ｐゴシック"/>
      <family val="3"/>
      <charset val="128"/>
    </font>
    <font>
      <sz val="9"/>
      <name val="ＭＳ Ｐゴシック"/>
      <family val="2"/>
    </font>
    <font>
      <sz val="8"/>
      <name val="ＭＳ Ｐゴシック"/>
      <family val="3"/>
      <charset val="128"/>
    </font>
    <font>
      <sz val="11"/>
      <name val="ＭＳ Ｐゴシック"/>
      <family val="2"/>
    </font>
    <font>
      <b/>
      <sz val="11"/>
      <color rgb="FFFF0000"/>
      <name val="Calibri"/>
      <family val="2"/>
      <scheme val="minor"/>
    </font>
    <font>
      <sz val="10"/>
      <name val="ＭＳ Ｐゴシック"/>
      <family val="2"/>
    </font>
    <font>
      <sz val="12"/>
      <name val="ＭＳ Ｐゴシック"/>
      <family val="2"/>
      <charset val="128"/>
    </font>
    <font>
      <sz val="9"/>
      <name val="ＭＳ Ｐゴシック"/>
      <family val="2"/>
      <charset val="128"/>
    </font>
    <font>
      <sz val="11"/>
      <color theme="1"/>
      <name val="ＭＳ Ｐゴシック"/>
      <family val="3"/>
      <charset val="128"/>
    </font>
    <font>
      <sz val="10"/>
      <name val="ＭＳ Ｐゴシック"/>
      <family val="2"/>
      <charset val="128"/>
    </font>
    <font>
      <sz val="10"/>
      <name val="Arial"/>
      <family val="2"/>
    </font>
    <font>
      <b/>
      <sz val="11"/>
      <name val="ＭＳ Ｐゴシック"/>
      <family val="2"/>
      <charset val="128"/>
    </font>
    <font>
      <b/>
      <sz val="26"/>
      <name val="ＭＳ Ｐゴシック"/>
      <family val="3"/>
      <charset val="128"/>
    </font>
    <font>
      <b/>
      <sz val="24"/>
      <name val="ＭＳ Ｐゴシック"/>
      <family val="3"/>
      <charset val="128"/>
    </font>
    <font>
      <b/>
      <u val="double"/>
      <sz val="72"/>
      <color indexed="10"/>
      <name val="ＭＳ Ｐゴシック"/>
      <family val="2"/>
      <charset val="128"/>
    </font>
    <font>
      <b/>
      <sz val="18"/>
      <name val="ＭＳ Ｐゴシック"/>
      <family val="2"/>
      <charset val="128"/>
    </font>
    <font>
      <sz val="11"/>
      <name val="ＭＳ Ｐゴシック"/>
      <family val="2"/>
      <charset val="128"/>
    </font>
    <font>
      <b/>
      <u val="double"/>
      <sz val="28"/>
      <color indexed="10"/>
      <name val="ＭＳ Ｐゴシック"/>
      <family val="2"/>
      <charset val="128"/>
    </font>
    <font>
      <b/>
      <sz val="11"/>
      <name val="ＭＳ Ｐゴシック"/>
      <family val="3"/>
      <charset val="128"/>
    </font>
    <font>
      <sz val="10"/>
      <name val="ＭＳ Ｐゴシック"/>
      <family val="3"/>
      <charset val="128"/>
    </font>
    <font>
      <b/>
      <sz val="9"/>
      <color indexed="10"/>
      <name val="ＭＳ Ｐゴシック"/>
      <family val="3"/>
      <charset val="128"/>
    </font>
    <font>
      <sz val="18"/>
      <name val="ＭＳ Ｐゴシック"/>
      <family val="2"/>
      <charset val="128"/>
    </font>
    <font>
      <b/>
      <sz val="11"/>
      <name val="ＭＳ Ｐゴシック"/>
      <family val="2"/>
    </font>
    <font>
      <b/>
      <sz val="11"/>
      <color indexed="10"/>
      <name val="ＭＳ Ｐゴシック"/>
      <family val="2"/>
      <charset val="128"/>
    </font>
    <font>
      <b/>
      <u/>
      <sz val="11"/>
      <color theme="1"/>
      <name val="Calibri"/>
      <family val="2"/>
      <scheme val="minor"/>
    </font>
    <font>
      <b/>
      <u/>
      <sz val="11"/>
      <color theme="0"/>
      <name val="Calibri"/>
      <family val="2"/>
      <scheme val="minor"/>
    </font>
    <font>
      <u/>
      <sz val="11"/>
      <color theme="0"/>
      <name val="Calibri"/>
      <family val="2"/>
      <scheme val="minor"/>
    </font>
    <font>
      <sz val="11"/>
      <color rgb="FFFF0000"/>
      <name val="Calibri"/>
      <family val="2"/>
      <scheme val="minor"/>
    </font>
    <font>
      <b/>
      <sz val="16"/>
      <color theme="1"/>
      <name val="Calibri"/>
      <family val="2"/>
      <scheme val="minor"/>
    </font>
    <font>
      <b/>
      <sz val="10"/>
      <name val="ＭＳ Ｐゴシック"/>
      <family val="2"/>
      <charset val="128"/>
    </font>
    <font>
      <sz val="14"/>
      <name val="Terminal"/>
      <family val="3"/>
      <charset val="255"/>
    </font>
    <font>
      <sz val="11"/>
      <name val="Calibri"/>
      <family val="2"/>
      <scheme val="minor"/>
    </font>
    <font>
      <sz val="11"/>
      <color rgb="FF000000"/>
      <name val="Calibri"/>
      <family val="2"/>
      <scheme val="minor"/>
    </font>
    <font>
      <sz val="11"/>
      <color rgb="FF000000"/>
      <name val="Calibri"/>
      <family val="2"/>
    </font>
    <font>
      <b/>
      <sz val="10"/>
      <color theme="1"/>
      <name val="Calibri"/>
      <family val="2"/>
      <scheme val="minor"/>
    </font>
    <font>
      <sz val="10"/>
      <color theme="1"/>
      <name val="Calibri"/>
      <family val="2"/>
      <scheme val="minor"/>
    </font>
    <font>
      <sz val="10"/>
      <name val="ＭＳ Ｐゴシック"/>
    </font>
    <font>
      <sz val="9"/>
      <color theme="1"/>
      <name val="Calibri"/>
      <family val="2"/>
      <scheme val="minor"/>
    </font>
    <font>
      <sz val="14"/>
      <color theme="1"/>
      <name val="Times New Roman"/>
      <family val="1"/>
    </font>
  </fonts>
  <fills count="13">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indexed="43"/>
        <bgColor indexed="64"/>
      </patternFill>
    </fill>
    <fill>
      <patternFill patternType="solid">
        <fgColor theme="8" tint="0.59999389629810485"/>
        <bgColor indexed="64"/>
      </patternFill>
    </fill>
    <fill>
      <patternFill patternType="solid">
        <fgColor indexed="13"/>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indexed="19"/>
        <bgColor indexed="64"/>
      </patternFill>
    </fill>
  </fills>
  <borders count="80">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medium">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style="thin">
        <color indexed="64"/>
      </right>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top/>
      <bottom/>
      <diagonal/>
    </border>
    <border>
      <left style="double">
        <color indexed="64"/>
      </left>
      <right style="thin">
        <color indexed="64"/>
      </right>
      <top/>
      <bottom/>
      <diagonal/>
    </border>
    <border>
      <left style="thin">
        <color indexed="64"/>
      </left>
      <right/>
      <top style="medium">
        <color indexed="64"/>
      </top>
      <bottom style="hair">
        <color indexed="64"/>
      </bottom>
      <diagonal/>
    </border>
    <border>
      <left style="double">
        <color indexed="64"/>
      </left>
      <right style="thin">
        <color indexed="64"/>
      </right>
      <top style="medium">
        <color indexed="64"/>
      </top>
      <bottom style="hair">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hair">
        <color indexed="64"/>
      </left>
      <right/>
      <top/>
      <bottom/>
      <diagonal/>
    </border>
    <border>
      <left/>
      <right style="thin">
        <color auto="1"/>
      </right>
      <top style="hair">
        <color auto="1"/>
      </top>
      <bottom style="thin">
        <color auto="1"/>
      </bottom>
      <diagonal/>
    </border>
    <border>
      <left/>
      <right style="thin">
        <color auto="1"/>
      </right>
      <top style="hair">
        <color auto="1"/>
      </top>
      <bottom style="hair">
        <color auto="1"/>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0" fontId="5" fillId="0" borderId="0" applyNumberFormat="0" applyFill="0" applyBorder="0" applyAlignment="0" applyProtection="0"/>
    <xf numFmtId="0" fontId="36" fillId="0" borderId="0"/>
  </cellStyleXfs>
  <cellXfs count="346">
    <xf numFmtId="0" fontId="0" fillId="0" borderId="0" xfId="0"/>
    <xf numFmtId="0" fontId="2" fillId="2" borderId="1" xfId="0" applyFont="1" applyFill="1" applyBorder="1" applyAlignment="1" applyProtection="1">
      <alignment horizontal="center"/>
      <protection hidden="1"/>
    </xf>
    <xf numFmtId="0" fontId="0" fillId="0" borderId="0" xfId="0" applyProtection="1">
      <protection hidden="1"/>
    </xf>
    <xf numFmtId="0" fontId="3" fillId="0" borderId="0" xfId="0" applyFont="1" applyProtection="1">
      <protection hidden="1"/>
    </xf>
    <xf numFmtId="0" fontId="5" fillId="0" borderId="0" xfId="3" applyProtection="1">
      <protection hidden="1"/>
    </xf>
    <xf numFmtId="0" fontId="4" fillId="0" borderId="6" xfId="0" applyFont="1" applyBorder="1" applyAlignment="1" applyProtection="1">
      <alignment horizontal="center" vertical="center" wrapText="1"/>
      <protection hidden="1"/>
    </xf>
    <xf numFmtId="49" fontId="9" fillId="3" borderId="7" xfId="0" applyNumberFormat="1" applyFont="1" applyFill="1" applyBorder="1" applyAlignment="1" applyProtection="1">
      <alignment horizontal="center" vertical="center"/>
      <protection locked="0"/>
    </xf>
    <xf numFmtId="0" fontId="10" fillId="0" borderId="0" xfId="0" applyFont="1" applyAlignment="1" applyProtection="1">
      <alignment horizontal="left" vertical="center"/>
      <protection hidden="1"/>
    </xf>
    <xf numFmtId="0" fontId="0" fillId="0" borderId="1" xfId="0" applyFont="1" applyBorder="1" applyAlignment="1" applyProtection="1">
      <alignment horizontal="center" vertical="center"/>
      <protection hidden="1"/>
    </xf>
    <xf numFmtId="0" fontId="2" fillId="0" borderId="1" xfId="0" applyFont="1" applyBorder="1" applyAlignment="1" applyProtection="1">
      <alignment horizontal="center" vertical="center"/>
      <protection hidden="1"/>
    </xf>
    <xf numFmtId="0" fontId="11" fillId="0" borderId="8" xfId="0" applyFont="1" applyBorder="1" applyAlignment="1" applyProtection="1">
      <alignment horizontal="left" vertical="center"/>
      <protection hidden="1"/>
    </xf>
    <xf numFmtId="0" fontId="11" fillId="3" borderId="8" xfId="0" applyNumberFormat="1" applyFont="1" applyFill="1" applyBorder="1" applyAlignment="1" applyProtection="1">
      <alignment horizontal="left" vertical="center"/>
      <protection locked="0"/>
    </xf>
    <xf numFmtId="14" fontId="11" fillId="0" borderId="8" xfId="0" applyNumberFormat="1" applyFont="1" applyBorder="1" applyAlignment="1" applyProtection="1">
      <alignment horizontal="left" vertical="center"/>
      <protection hidden="1"/>
    </xf>
    <xf numFmtId="14" fontId="11" fillId="0" borderId="9" xfId="0" applyNumberFormat="1" applyFont="1" applyBorder="1" applyAlignment="1" applyProtection="1">
      <alignment horizontal="left" vertical="center"/>
      <protection hidden="1"/>
    </xf>
    <xf numFmtId="0" fontId="11" fillId="0" borderId="9" xfId="0" applyNumberFormat="1" applyFont="1" applyBorder="1" applyAlignment="1" applyProtection="1">
      <alignment horizontal="left" vertical="center"/>
      <protection hidden="1"/>
    </xf>
    <xf numFmtId="0" fontId="12" fillId="0" borderId="5" xfId="0" applyFont="1" applyBorder="1" applyAlignment="1" applyProtection="1">
      <alignment horizontal="center"/>
      <protection hidden="1"/>
    </xf>
    <xf numFmtId="0" fontId="5" fillId="0" borderId="11" xfId="3" applyBorder="1" applyProtection="1">
      <protection hidden="1"/>
    </xf>
    <xf numFmtId="0" fontId="0" fillId="0" borderId="11" xfId="0" applyBorder="1" applyProtection="1">
      <protection hidden="1"/>
    </xf>
    <xf numFmtId="0" fontId="0" fillId="0" borderId="12" xfId="0" applyBorder="1" applyProtection="1">
      <protection hidden="1"/>
    </xf>
    <xf numFmtId="0" fontId="0" fillId="0" borderId="0" xfId="0" applyBorder="1" applyProtection="1">
      <protection hidden="1"/>
    </xf>
    <xf numFmtId="0" fontId="0" fillId="0" borderId="13" xfId="0" applyBorder="1" applyProtection="1">
      <protection hidden="1"/>
    </xf>
    <xf numFmtId="0" fontId="0" fillId="0" borderId="14" xfId="0" applyBorder="1" applyProtection="1">
      <protection hidden="1"/>
    </xf>
    <xf numFmtId="0" fontId="4" fillId="0" borderId="0" xfId="0" applyFont="1" applyBorder="1" applyAlignment="1" applyProtection="1">
      <alignment horizontal="center" vertical="center" wrapText="1"/>
      <protection hidden="1"/>
    </xf>
    <xf numFmtId="0" fontId="14" fillId="0" borderId="0" xfId="0" applyFont="1" applyBorder="1" applyAlignment="1" applyProtection="1">
      <alignment horizontal="center" vertical="center"/>
      <protection hidden="1"/>
    </xf>
    <xf numFmtId="49" fontId="9" fillId="0" borderId="7" xfId="0" applyNumberFormat="1" applyFont="1" applyFill="1" applyBorder="1" applyAlignment="1" applyProtection="1">
      <alignment horizontal="center" vertical="center"/>
      <protection hidden="1"/>
    </xf>
    <xf numFmtId="0" fontId="12" fillId="0" borderId="0" xfId="0" applyFont="1" applyBorder="1" applyAlignment="1" applyProtection="1">
      <alignment horizontal="center"/>
      <protection hidden="1"/>
    </xf>
    <xf numFmtId="0" fontId="0" fillId="0" borderId="16" xfId="0" applyBorder="1" applyProtection="1">
      <protection hidden="1"/>
    </xf>
    <xf numFmtId="0" fontId="0" fillId="0" borderId="17" xfId="0" applyBorder="1" applyProtection="1">
      <protection hidden="1"/>
    </xf>
    <xf numFmtId="0" fontId="0" fillId="0" borderId="18" xfId="0" applyBorder="1" applyProtection="1">
      <protection hidden="1"/>
    </xf>
    <xf numFmtId="0" fontId="0" fillId="0" borderId="19" xfId="0" applyBorder="1" applyProtection="1">
      <protection hidden="1"/>
    </xf>
    <xf numFmtId="0" fontId="0" fillId="0" borderId="11" xfId="0" applyFill="1" applyBorder="1" applyProtection="1">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0" fontId="15" fillId="0" borderId="5" xfId="0" applyFont="1" applyBorder="1" applyAlignment="1" applyProtection="1">
      <alignment horizontal="center"/>
      <protection hidden="1"/>
    </xf>
    <xf numFmtId="0" fontId="15" fillId="0" borderId="0" xfId="0" applyFont="1" applyFill="1" applyBorder="1" applyAlignment="1" applyProtection="1">
      <alignment horizontal="center"/>
      <protection hidden="1"/>
    </xf>
    <xf numFmtId="0" fontId="0" fillId="0" borderId="20" xfId="0" applyBorder="1" applyProtection="1">
      <protection hidden="1"/>
    </xf>
    <xf numFmtId="0" fontId="0" fillId="0" borderId="21" xfId="0" applyBorder="1" applyProtection="1">
      <protection hidden="1"/>
    </xf>
    <xf numFmtId="0" fontId="0" fillId="0" borderId="22" xfId="0" applyBorder="1" applyProtection="1">
      <protection hidden="1"/>
    </xf>
    <xf numFmtId="0" fontId="0" fillId="5" borderId="23" xfId="0" applyFill="1" applyBorder="1" applyAlignment="1" applyProtection="1">
      <alignment horizontal="left"/>
      <protection hidden="1"/>
    </xf>
    <xf numFmtId="0" fontId="0" fillId="5" borderId="24" xfId="0" applyFill="1" applyBorder="1" applyAlignment="1" applyProtection="1">
      <alignment horizontal="left"/>
      <protection hidden="1"/>
    </xf>
    <xf numFmtId="0" fontId="0" fillId="5" borderId="25" xfId="0" applyFill="1" applyBorder="1" applyAlignment="1" applyProtection="1">
      <alignment horizontal="left"/>
      <protection hidden="1"/>
    </xf>
    <xf numFmtId="0" fontId="0" fillId="0" borderId="26"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0" fillId="0" borderId="27" xfId="0" applyBorder="1" applyAlignment="1" applyProtection="1">
      <alignment horizontal="center" vertical="center"/>
      <protection hidden="1"/>
    </xf>
    <xf numFmtId="0" fontId="0" fillId="0" borderId="28"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29" xfId="0" applyBorder="1" applyAlignment="1" applyProtection="1">
      <alignment horizontal="center" vertical="center"/>
      <protection hidden="1"/>
    </xf>
    <xf numFmtId="0" fontId="0" fillId="0" borderId="28" xfId="0" applyBorder="1" applyAlignment="1" applyProtection="1">
      <alignment horizontal="center"/>
      <protection hidden="1"/>
    </xf>
    <xf numFmtId="0" fontId="0" fillId="0" borderId="9" xfId="0" applyBorder="1" applyAlignment="1" applyProtection="1">
      <alignment horizontal="center"/>
      <protection hidden="1"/>
    </xf>
    <xf numFmtId="0" fontId="0" fillId="0" borderId="29"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31" xfId="0" applyBorder="1" applyAlignment="1" applyProtection="1">
      <alignment horizontal="center"/>
      <protection hidden="1"/>
    </xf>
    <xf numFmtId="0" fontId="0" fillId="0" borderId="13" xfId="0" applyFill="1" applyBorder="1" applyAlignment="1" applyProtection="1">
      <alignment horizontal="center"/>
      <protection hidden="1"/>
    </xf>
    <xf numFmtId="0" fontId="0" fillId="5" borderId="13" xfId="0" applyFill="1" applyBorder="1" applyAlignment="1" applyProtection="1">
      <alignment horizontal="left"/>
      <protection hidden="1"/>
    </xf>
    <xf numFmtId="0" fontId="0" fillId="5" borderId="0" xfId="0" applyFill="1" applyBorder="1" applyAlignment="1" applyProtection="1">
      <alignment horizontal="left"/>
      <protection hidden="1"/>
    </xf>
    <xf numFmtId="0" fontId="0" fillId="3" borderId="5" xfId="0" applyFill="1" applyBorder="1" applyProtection="1">
      <protection hidden="1"/>
    </xf>
    <xf numFmtId="49" fontId="16" fillId="0" borderId="0" xfId="1" applyNumberFormat="1" applyFont="1" applyFill="1" applyBorder="1" applyAlignment="1" applyProtection="1">
      <alignment horizontal="left"/>
      <protection hidden="1"/>
    </xf>
    <xf numFmtId="49" fontId="16" fillId="0" borderId="0" xfId="1" applyNumberFormat="1" applyFont="1" applyFill="1" applyBorder="1" applyAlignment="1" applyProtection="1">
      <protection hidden="1"/>
    </xf>
    <xf numFmtId="0" fontId="0" fillId="0" borderId="0" xfId="0" applyBorder="1" applyAlignment="1" applyProtection="1">
      <alignment horizontal="center"/>
      <protection hidden="1"/>
    </xf>
    <xf numFmtId="0" fontId="0" fillId="5" borderId="16" xfId="0" applyFill="1" applyBorder="1" applyAlignment="1" applyProtection="1">
      <alignment horizontal="left"/>
      <protection hidden="1"/>
    </xf>
    <xf numFmtId="0" fontId="0" fillId="5" borderId="17" xfId="0" applyFill="1" applyBorder="1" applyAlignment="1" applyProtection="1">
      <alignment horizontal="left"/>
      <protection hidden="1"/>
    </xf>
    <xf numFmtId="0" fontId="0" fillId="0" borderId="17" xfId="0" applyBorder="1" applyAlignment="1" applyProtection="1">
      <alignment horizontal="center"/>
      <protection hidden="1"/>
    </xf>
    <xf numFmtId="0" fontId="0" fillId="0" borderId="17" xfId="0" applyFill="1" applyBorder="1" applyAlignment="1" applyProtection="1">
      <alignment horizontal="center"/>
      <protection hidden="1"/>
    </xf>
    <xf numFmtId="0" fontId="0" fillId="0" borderId="17" xfId="0" applyFill="1" applyBorder="1" applyProtection="1">
      <protection hidden="1"/>
    </xf>
    <xf numFmtId="0" fontId="0" fillId="3" borderId="0" xfId="0" applyFill="1" applyBorder="1" applyProtection="1">
      <protection hidden="1"/>
    </xf>
    <xf numFmtId="0" fontId="0" fillId="7" borderId="34" xfId="0" applyFill="1" applyBorder="1" applyAlignment="1" applyProtection="1">
      <alignment horizontal="center"/>
      <protection hidden="1"/>
    </xf>
    <xf numFmtId="0" fontId="0" fillId="0" borderId="35" xfId="0" applyBorder="1" applyAlignment="1" applyProtection="1">
      <alignment horizontal="center"/>
      <protection hidden="1"/>
    </xf>
    <xf numFmtId="0" fontId="0" fillId="7" borderId="28" xfId="0" applyFill="1" applyBorder="1" applyAlignment="1" applyProtection="1">
      <alignment horizontal="center"/>
      <protection hidden="1"/>
    </xf>
    <xf numFmtId="0" fontId="0" fillId="0" borderId="9" xfId="0" applyBorder="1" applyAlignment="1" applyProtection="1">
      <alignment horizontal="left"/>
      <protection hidden="1"/>
    </xf>
    <xf numFmtId="0" fontId="0" fillId="0" borderId="36" xfId="0" applyFill="1" applyBorder="1" applyAlignment="1" applyProtection="1">
      <alignment horizontal="left"/>
      <protection hidden="1"/>
    </xf>
    <xf numFmtId="0" fontId="16" fillId="0" borderId="37" xfId="0" applyFont="1" applyFill="1" applyBorder="1" applyAlignment="1" applyProtection="1">
      <alignment horizontal="left"/>
      <protection hidden="1"/>
    </xf>
    <xf numFmtId="0" fontId="0" fillId="0" borderId="37" xfId="0" applyFill="1" applyBorder="1" applyAlignment="1" applyProtection="1">
      <alignment horizontal="left"/>
      <protection hidden="1"/>
    </xf>
    <xf numFmtId="164" fontId="0" fillId="0" borderId="38" xfId="0" applyNumberFormat="1" applyBorder="1" applyAlignment="1" applyProtection="1">
      <alignment horizontal="left"/>
      <protection hidden="1"/>
    </xf>
    <xf numFmtId="0" fontId="0" fillId="0" borderId="39" xfId="0" applyBorder="1" applyAlignment="1" applyProtection="1">
      <alignment horizontal="left"/>
      <protection hidden="1"/>
    </xf>
    <xf numFmtId="0" fontId="0" fillId="0" borderId="40" xfId="0" applyBorder="1" applyAlignment="1" applyProtection="1">
      <alignment horizontal="center"/>
      <protection hidden="1"/>
    </xf>
    <xf numFmtId="0" fontId="0" fillId="0" borderId="41" xfId="0" applyBorder="1" applyAlignment="1" applyProtection="1">
      <alignment horizontal="center"/>
      <protection hidden="1"/>
    </xf>
    <xf numFmtId="0" fontId="0" fillId="0" borderId="40" xfId="0" applyBorder="1" applyProtection="1">
      <protection hidden="1"/>
    </xf>
    <xf numFmtId="0" fontId="0" fillId="0" borderId="5" xfId="0" applyBorder="1" applyAlignment="1" applyProtection="1">
      <alignment horizontal="left"/>
      <protection hidden="1"/>
    </xf>
    <xf numFmtId="0" fontId="0" fillId="0" borderId="41" xfId="0" applyBorder="1" applyAlignment="1" applyProtection="1">
      <alignment horizontal="left"/>
      <protection hidden="1"/>
    </xf>
    <xf numFmtId="0" fontId="0" fillId="0" borderId="41" xfId="0" applyBorder="1" applyProtection="1">
      <protection hidden="1"/>
    </xf>
    <xf numFmtId="0" fontId="0" fillId="0" borderId="43" xfId="0" applyBorder="1" applyProtection="1">
      <protection hidden="1"/>
    </xf>
    <xf numFmtId="0" fontId="14" fillId="0" borderId="44" xfId="0" applyFont="1" applyBorder="1" applyAlignment="1" applyProtection="1">
      <alignment horizontal="center" shrinkToFit="1"/>
      <protection locked="0"/>
    </xf>
    <xf numFmtId="0" fontId="14" fillId="0" borderId="44" xfId="0" applyFont="1" applyBorder="1" applyProtection="1">
      <protection locked="0"/>
    </xf>
    <xf numFmtId="165" fontId="14" fillId="0" borderId="44" xfId="1" applyNumberFormat="1" applyFont="1" applyBorder="1" applyProtection="1">
      <protection locked="0"/>
    </xf>
    <xf numFmtId="166" fontId="14" fillId="0" borderId="44" xfId="2" applyNumberFormat="1" applyFont="1" applyBorder="1" applyAlignment="1" applyProtection="1">
      <alignment horizontal="right"/>
      <protection locked="0"/>
    </xf>
    <xf numFmtId="0" fontId="25" fillId="0" borderId="44" xfId="0" applyFont="1" applyBorder="1" applyAlignment="1" applyProtection="1">
      <alignment shrinkToFit="1"/>
      <protection locked="0"/>
    </xf>
    <xf numFmtId="0" fontId="0" fillId="0" borderId="0" xfId="0" applyProtection="1">
      <protection locked="0"/>
    </xf>
    <xf numFmtId="0" fontId="0" fillId="0" borderId="0" xfId="0" applyAlignment="1" applyProtection="1">
      <alignment horizontal="center"/>
      <protection hidden="1"/>
    </xf>
    <xf numFmtId="168" fontId="0" fillId="0" borderId="0" xfId="0" applyNumberFormat="1" applyProtection="1">
      <protection hidden="1"/>
    </xf>
    <xf numFmtId="0" fontId="21" fillId="0" borderId="0" xfId="0" applyFont="1" applyAlignment="1" applyProtection="1">
      <alignment horizontal="center"/>
      <protection hidden="1"/>
    </xf>
    <xf numFmtId="0" fontId="20" fillId="0" borderId="0" xfId="0" applyFont="1" applyAlignment="1" applyProtection="1">
      <alignment vertical="center"/>
      <protection hidden="1"/>
    </xf>
    <xf numFmtId="0" fontId="27" fillId="0" borderId="0" xfId="0" applyFont="1" applyProtection="1">
      <protection hidden="1"/>
    </xf>
    <xf numFmtId="0" fontId="22" fillId="0" borderId="0" xfId="0" applyFont="1" applyAlignment="1" applyProtection="1">
      <alignment horizontal="right"/>
      <protection hidden="1"/>
    </xf>
    <xf numFmtId="0" fontId="28" fillId="4" borderId="5" xfId="0" applyFont="1" applyFill="1" applyBorder="1" applyAlignment="1" applyProtection="1">
      <alignment horizontal="center" vertical="center" wrapText="1"/>
      <protection hidden="1"/>
    </xf>
    <xf numFmtId="0" fontId="0" fillId="0" borderId="44" xfId="0" applyBorder="1" applyAlignment="1" applyProtection="1">
      <alignment horizontal="center" shrinkToFit="1"/>
      <protection locked="0"/>
    </xf>
    <xf numFmtId="0" fontId="0" fillId="0" borderId="44" xfId="0" quotePrefix="1" applyBorder="1" applyAlignment="1" applyProtection="1">
      <alignment horizontal="center"/>
      <protection locked="0"/>
    </xf>
    <xf numFmtId="0" fontId="0" fillId="0" borderId="44" xfId="0" applyBorder="1" applyProtection="1">
      <protection locked="0"/>
    </xf>
    <xf numFmtId="169" fontId="1" fillId="0" borderId="44" xfId="2" applyNumberFormat="1" applyBorder="1" applyAlignment="1" applyProtection="1">
      <alignment horizontal="right"/>
      <protection locked="0"/>
    </xf>
    <xf numFmtId="171" fontId="1" fillId="0" borderId="44" xfId="2" applyNumberFormat="1" applyBorder="1" applyProtection="1">
      <protection locked="0"/>
    </xf>
    <xf numFmtId="165" fontId="1" fillId="0" borderId="44" xfId="2" applyNumberFormat="1" applyBorder="1" applyProtection="1">
      <protection locked="0"/>
    </xf>
    <xf numFmtId="170" fontId="1" fillId="0" borderId="44" xfId="2" applyNumberFormat="1" applyBorder="1" applyAlignment="1" applyProtection="1">
      <alignment shrinkToFit="1"/>
      <protection locked="0"/>
    </xf>
    <xf numFmtId="0" fontId="0" fillId="0" borderId="0" xfId="0" applyFill="1" applyAlignment="1" applyProtection="1">
      <alignment horizontal="center"/>
      <protection hidden="1"/>
    </xf>
    <xf numFmtId="0" fontId="0" fillId="0" borderId="0" xfId="0" applyFill="1" applyProtection="1">
      <protection hidden="1"/>
    </xf>
    <xf numFmtId="168" fontId="28" fillId="0" borderId="0" xfId="0" applyNumberFormat="1" applyFont="1" applyFill="1" applyBorder="1" applyProtection="1">
      <protection hidden="1"/>
    </xf>
    <xf numFmtId="168" fontId="28" fillId="0" borderId="45" xfId="0" applyNumberFormat="1" applyFont="1" applyFill="1" applyBorder="1" applyProtection="1">
      <protection hidden="1"/>
    </xf>
    <xf numFmtId="0" fontId="0" fillId="0" borderId="45" xfId="0" applyBorder="1" applyProtection="1">
      <protection hidden="1"/>
    </xf>
    <xf numFmtId="0" fontId="0" fillId="0" borderId="45" xfId="0" applyFill="1" applyBorder="1" applyAlignment="1" applyProtection="1">
      <alignment horizontal="left"/>
      <protection hidden="1"/>
    </xf>
    <xf numFmtId="14" fontId="0" fillId="0" borderId="45" xfId="0" applyNumberFormat="1" applyFill="1" applyBorder="1" applyAlignment="1" applyProtection="1">
      <alignment horizontal="right"/>
      <protection hidden="1"/>
    </xf>
    <xf numFmtId="0" fontId="29" fillId="0" borderId="0" xfId="0" applyFont="1" applyBorder="1" applyAlignment="1" applyProtection="1">
      <alignment horizontal="left"/>
      <protection hidden="1"/>
    </xf>
    <xf numFmtId="14" fontId="0" fillId="0" borderId="0" xfId="0" applyNumberFormat="1" applyBorder="1" applyAlignment="1" applyProtection="1">
      <alignment horizontal="right"/>
      <protection hidden="1"/>
    </xf>
    <xf numFmtId="168" fontId="0" fillId="0" borderId="0" xfId="0" applyNumberFormat="1" applyBorder="1" applyProtection="1">
      <protection hidden="1"/>
    </xf>
    <xf numFmtId="0" fontId="14" fillId="0" borderId="0" xfId="0" applyFont="1" applyBorder="1" applyAlignment="1" applyProtection="1">
      <alignment horizontal="left"/>
      <protection hidden="1"/>
    </xf>
    <xf numFmtId="14" fontId="14" fillId="0" borderId="0" xfId="0" applyNumberFormat="1" applyFont="1" applyBorder="1" applyAlignment="1" applyProtection="1">
      <alignment horizontal="right"/>
      <protection hidden="1"/>
    </xf>
    <xf numFmtId="168" fontId="14" fillId="0" borderId="0" xfId="0" applyNumberFormat="1" applyFont="1" applyBorder="1" applyProtection="1">
      <protection hidden="1"/>
    </xf>
    <xf numFmtId="0" fontId="14" fillId="0" borderId="0" xfId="0" applyFont="1" applyProtection="1">
      <protection hidden="1"/>
    </xf>
    <xf numFmtId="0" fontId="0" fillId="0" borderId="0" xfId="0" applyAlignment="1" applyProtection="1">
      <alignment horizontal="right"/>
      <protection hidden="1"/>
    </xf>
    <xf numFmtId="0" fontId="15" fillId="0" borderId="0" xfId="0" applyFont="1" applyAlignment="1" applyProtection="1">
      <alignment horizontal="left"/>
      <protection hidden="1"/>
    </xf>
    <xf numFmtId="0" fontId="0" fillId="0" borderId="0" xfId="0" applyAlignment="1" applyProtection="1">
      <alignment horizontal="left"/>
      <protection hidden="1"/>
    </xf>
    <xf numFmtId="0" fontId="22" fillId="0" borderId="0" xfId="0" applyFont="1" applyAlignment="1" applyProtection="1">
      <alignment horizontal="left"/>
      <protection hidden="1"/>
    </xf>
    <xf numFmtId="0" fontId="14" fillId="0" borderId="0" xfId="0" applyFont="1" applyAlignment="1" applyProtection="1">
      <alignment horizontal="right"/>
      <protection hidden="1"/>
    </xf>
    <xf numFmtId="40" fontId="14" fillId="0" borderId="44" xfId="2" applyNumberFormat="1" applyFont="1" applyBorder="1" applyProtection="1">
      <protection locked="0"/>
    </xf>
    <xf numFmtId="40" fontId="1" fillId="0" borderId="44" xfId="2" applyNumberFormat="1" applyBorder="1" applyProtection="1">
      <protection locked="0"/>
    </xf>
    <xf numFmtId="40" fontId="1" fillId="0" borderId="9" xfId="2" applyNumberFormat="1" applyBorder="1" applyProtection="1">
      <protection locked="0"/>
    </xf>
    <xf numFmtId="0" fontId="0" fillId="0" borderId="0" xfId="0" applyNumberFormat="1" applyBorder="1" applyProtection="1">
      <protection hidden="1"/>
    </xf>
    <xf numFmtId="0" fontId="0" fillId="0" borderId="5" xfId="0" applyBorder="1"/>
    <xf numFmtId="0" fontId="2" fillId="0" borderId="0" xfId="0" quotePrefix="1" applyFont="1"/>
    <xf numFmtId="0" fontId="0" fillId="0" borderId="20" xfId="0" applyBorder="1"/>
    <xf numFmtId="0" fontId="0" fillId="0" borderId="22" xfId="0" applyBorder="1"/>
    <xf numFmtId="0" fontId="2" fillId="3" borderId="5" xfId="0" applyFont="1" applyFill="1" applyBorder="1" applyAlignment="1">
      <alignment horizontal="center"/>
    </xf>
    <xf numFmtId="0" fontId="2" fillId="9" borderId="5" xfId="0" applyFont="1" applyFill="1" applyBorder="1" applyAlignment="1">
      <alignment horizontal="center"/>
    </xf>
    <xf numFmtId="14" fontId="0" fillId="0" borderId="11" xfId="0" applyNumberFormat="1" applyBorder="1" applyProtection="1">
      <protection hidden="1"/>
    </xf>
    <xf numFmtId="14" fontId="0" fillId="0" borderId="0" xfId="0" applyNumberFormat="1" applyBorder="1" applyProtection="1">
      <protection hidden="1"/>
    </xf>
    <xf numFmtId="0" fontId="31" fillId="0" borderId="0" xfId="0" applyFont="1" applyAlignment="1" applyProtection="1">
      <alignment horizontal="left"/>
      <protection hidden="1"/>
    </xf>
    <xf numFmtId="0" fontId="32" fillId="0" borderId="0" xfId="0" applyFont="1" applyAlignment="1" applyProtection="1">
      <alignment horizontal="left"/>
      <protection hidden="1"/>
    </xf>
    <xf numFmtId="0" fontId="2" fillId="9" borderId="2" xfId="0" applyFont="1" applyFill="1" applyBorder="1" applyAlignment="1">
      <alignment horizontal="center"/>
    </xf>
    <xf numFmtId="0" fontId="2" fillId="9" borderId="46" xfId="0" applyFont="1" applyFill="1" applyBorder="1" applyAlignment="1">
      <alignment horizontal="center"/>
    </xf>
    <xf numFmtId="0" fontId="0" fillId="9" borderId="21" xfId="0" applyFill="1" applyBorder="1"/>
    <xf numFmtId="0" fontId="0" fillId="9" borderId="47" xfId="0" applyFill="1" applyBorder="1"/>
    <xf numFmtId="0" fontId="2" fillId="9" borderId="3" xfId="0" applyFont="1" applyFill="1" applyBorder="1" applyAlignment="1">
      <alignment horizontal="center"/>
    </xf>
    <xf numFmtId="0" fontId="0" fillId="9" borderId="48" xfId="0" applyFill="1" applyBorder="1"/>
    <xf numFmtId="0" fontId="0" fillId="0" borderId="42" xfId="0" applyBorder="1"/>
    <xf numFmtId="0" fontId="0" fillId="0" borderId="49" xfId="0" quotePrefix="1" applyBorder="1"/>
    <xf numFmtId="0" fontId="0" fillId="0" borderId="51" xfId="0" applyBorder="1"/>
    <xf numFmtId="0" fontId="2" fillId="0" borderId="42" xfId="0" applyFont="1" applyBorder="1"/>
    <xf numFmtId="0" fontId="2" fillId="0" borderId="50" xfId="0" applyFont="1" applyBorder="1"/>
    <xf numFmtId="0" fontId="0" fillId="0" borderId="9"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44" xfId="0" applyBorder="1"/>
    <xf numFmtId="0" fontId="2" fillId="0" borderId="56" xfId="0" applyFont="1" applyBorder="1" applyAlignment="1">
      <alignment horizontal="right" vertical="center"/>
    </xf>
    <xf numFmtId="0" fontId="2" fillId="0" borderId="59" xfId="0" applyFont="1" applyBorder="1" applyAlignment="1">
      <alignment horizontal="left" vertical="center"/>
    </xf>
    <xf numFmtId="0" fontId="0" fillId="0" borderId="60" xfId="0" quotePrefix="1" applyBorder="1" applyAlignment="1">
      <alignment wrapText="1"/>
    </xf>
    <xf numFmtId="0" fontId="0" fillId="0" borderId="56" xfId="0" applyBorder="1"/>
    <xf numFmtId="0" fontId="2" fillId="0" borderId="44" xfId="0" applyFont="1" applyBorder="1"/>
    <xf numFmtId="0" fontId="2" fillId="0" borderId="57" xfId="0" applyFont="1" applyBorder="1"/>
    <xf numFmtId="0" fontId="0" fillId="0" borderId="58" xfId="0" quotePrefix="1" applyBorder="1"/>
    <xf numFmtId="0" fontId="2" fillId="0" borderId="56" xfId="0" applyFont="1" applyBorder="1"/>
    <xf numFmtId="0" fontId="2" fillId="0" borderId="59" xfId="0" applyFont="1" applyBorder="1"/>
    <xf numFmtId="0" fontId="0" fillId="0" borderId="60" xfId="0" quotePrefix="1" applyFont="1" applyBorder="1"/>
    <xf numFmtId="0" fontId="0" fillId="0" borderId="48" xfId="0" applyBorder="1"/>
    <xf numFmtId="0" fontId="0" fillId="0" borderId="61" xfId="0" applyBorder="1"/>
    <xf numFmtId="0" fontId="0" fillId="0" borderId="62" xfId="0" quotePrefix="1" applyBorder="1" applyAlignment="1">
      <alignment wrapText="1"/>
    </xf>
    <xf numFmtId="0" fontId="0" fillId="0" borderId="53" xfId="0" quotePrefix="1" applyBorder="1" applyAlignment="1">
      <alignment wrapText="1"/>
    </xf>
    <xf numFmtId="0" fontId="0" fillId="0" borderId="60" xfId="0" quotePrefix="1" applyBorder="1"/>
    <xf numFmtId="0" fontId="2" fillId="0" borderId="21" xfId="0" applyFont="1" applyBorder="1"/>
    <xf numFmtId="0" fontId="2" fillId="0" borderId="64" xfId="0" applyFont="1" applyBorder="1"/>
    <xf numFmtId="0" fontId="0" fillId="0" borderId="65" xfId="0" quotePrefix="1" applyFont="1" applyBorder="1"/>
    <xf numFmtId="0" fontId="2" fillId="0" borderId="63" xfId="0" applyFont="1" applyBorder="1"/>
    <xf numFmtId="0" fontId="2" fillId="0" borderId="66" xfId="0" applyFont="1" applyBorder="1"/>
    <xf numFmtId="0" fontId="0" fillId="0" borderId="67" xfId="0" quotePrefix="1" applyFont="1" applyBorder="1"/>
    <xf numFmtId="0" fontId="0" fillId="0" borderId="63" xfId="0" applyBorder="1"/>
    <xf numFmtId="0" fontId="0" fillId="0" borderId="53" xfId="0" quotePrefix="1" applyBorder="1"/>
    <xf numFmtId="0" fontId="0" fillId="5" borderId="68" xfId="0" applyFill="1" applyBorder="1" applyAlignment="1" applyProtection="1">
      <alignment horizontal="left"/>
      <protection hidden="1"/>
    </xf>
    <xf numFmtId="0" fontId="0" fillId="0" borderId="52" xfId="0" applyBorder="1" applyAlignment="1" applyProtection="1">
      <alignment horizontal="center" vertical="center"/>
      <protection hidden="1"/>
    </xf>
    <xf numFmtId="0" fontId="0" fillId="0" borderId="52" xfId="0" applyBorder="1" applyAlignment="1" applyProtection="1">
      <alignment horizontal="center"/>
      <protection hidden="1"/>
    </xf>
    <xf numFmtId="0" fontId="0" fillId="0" borderId="69" xfId="0" applyBorder="1" applyAlignment="1" applyProtection="1">
      <alignment horizontal="center"/>
      <protection hidden="1"/>
    </xf>
    <xf numFmtId="0" fontId="0" fillId="10" borderId="0" xfId="0" applyFill="1" applyBorder="1" applyProtection="1">
      <protection hidden="1"/>
    </xf>
    <xf numFmtId="164" fontId="0" fillId="0" borderId="13" xfId="0" applyNumberFormat="1" applyBorder="1" applyAlignment="1" applyProtection="1">
      <alignment horizontal="left"/>
      <protection hidden="1"/>
    </xf>
    <xf numFmtId="0" fontId="0" fillId="0" borderId="14" xfId="0" applyBorder="1" applyAlignment="1" applyProtection="1">
      <alignment horizontal="left"/>
      <protection hidden="1"/>
    </xf>
    <xf numFmtId="0" fontId="0" fillId="7" borderId="26" xfId="0" applyNumberFormat="1" applyFill="1" applyBorder="1" applyAlignment="1" applyProtection="1">
      <alignment horizontal="center"/>
      <protection hidden="1"/>
    </xf>
    <xf numFmtId="0" fontId="0" fillId="0" borderId="8" xfId="0" applyNumberFormat="1" applyBorder="1" applyAlignment="1" applyProtection="1">
      <alignment horizontal="left"/>
      <protection hidden="1"/>
    </xf>
    <xf numFmtId="0" fontId="0" fillId="0" borderId="14" xfId="0" applyNumberFormat="1" applyBorder="1" applyProtection="1">
      <protection hidden="1"/>
    </xf>
    <xf numFmtId="0" fontId="0" fillId="7" borderId="28" xfId="0" applyNumberFormat="1" applyFill="1" applyBorder="1" applyAlignment="1" applyProtection="1">
      <alignment horizontal="center"/>
      <protection hidden="1"/>
    </xf>
    <xf numFmtId="0" fontId="0" fillId="0" borderId="9" xfId="0" applyNumberFormat="1" applyBorder="1" applyAlignment="1" applyProtection="1">
      <alignment horizontal="left"/>
      <protection hidden="1"/>
    </xf>
    <xf numFmtId="0" fontId="0" fillId="0" borderId="9" xfId="0" applyNumberFormat="1" applyFill="1" applyBorder="1" applyAlignment="1" applyProtection="1">
      <alignment horizontal="left"/>
      <protection hidden="1"/>
    </xf>
    <xf numFmtId="0" fontId="0" fillId="7" borderId="9" xfId="0" applyNumberFormat="1" applyFill="1" applyBorder="1" applyAlignment="1" applyProtection="1">
      <alignment horizontal="left"/>
      <protection hidden="1"/>
    </xf>
    <xf numFmtId="0" fontId="0" fillId="0" borderId="0" xfId="0" applyNumberFormat="1" applyProtection="1">
      <protection hidden="1"/>
    </xf>
    <xf numFmtId="0" fontId="0" fillId="0" borderId="28" xfId="0" applyNumberFormat="1" applyBorder="1" applyAlignment="1" applyProtection="1">
      <alignment horizontal="center"/>
      <protection hidden="1"/>
    </xf>
    <xf numFmtId="0" fontId="0" fillId="3" borderId="28" xfId="0" applyNumberFormat="1" applyFill="1" applyBorder="1" applyAlignment="1" applyProtection="1">
      <alignment horizontal="center"/>
      <protection hidden="1"/>
    </xf>
    <xf numFmtId="0" fontId="0" fillId="3" borderId="9" xfId="0" applyNumberFormat="1" applyFill="1" applyBorder="1" applyAlignment="1" applyProtection="1">
      <alignment horizontal="left"/>
      <protection hidden="1"/>
    </xf>
    <xf numFmtId="0" fontId="0" fillId="0" borderId="21" xfId="0" applyNumberFormat="1" applyBorder="1" applyProtection="1">
      <protection hidden="1"/>
    </xf>
    <xf numFmtId="0" fontId="0" fillId="0" borderId="0" xfId="0" quotePrefix="1" applyProtection="1">
      <protection hidden="1"/>
    </xf>
    <xf numFmtId="0" fontId="37" fillId="0" borderId="9" xfId="0" applyFont="1" applyFill="1" applyBorder="1" applyAlignment="1">
      <alignment shrinkToFit="1"/>
    </xf>
    <xf numFmtId="0" fontId="33" fillId="0" borderId="0" xfId="0" applyFont="1" applyProtection="1">
      <protection hidden="1"/>
    </xf>
    <xf numFmtId="0" fontId="33" fillId="0" borderId="0" xfId="0" applyFont="1" applyBorder="1" applyProtection="1">
      <protection hidden="1"/>
    </xf>
    <xf numFmtId="0" fontId="33" fillId="0" borderId="14" xfId="0" applyFont="1" applyBorder="1" applyProtection="1">
      <protection hidden="1"/>
    </xf>
    <xf numFmtId="0" fontId="0" fillId="0" borderId="70" xfId="0" applyBorder="1" applyAlignment="1" applyProtection="1">
      <alignment horizontal="center" vertical="center"/>
      <protection hidden="1"/>
    </xf>
    <xf numFmtId="0" fontId="0" fillId="0" borderId="71" xfId="0" applyBorder="1" applyProtection="1">
      <protection hidden="1"/>
    </xf>
    <xf numFmtId="0" fontId="33" fillId="0" borderId="0" xfId="0" applyFont="1" applyAlignment="1" applyProtection="1">
      <alignment horizontal="left"/>
      <protection hidden="1"/>
    </xf>
    <xf numFmtId="0" fontId="0" fillId="0" borderId="42" xfId="0" applyBorder="1" applyAlignment="1" applyProtection="1">
      <alignment horizontal="left"/>
      <protection hidden="1"/>
    </xf>
    <xf numFmtId="0" fontId="0" fillId="3" borderId="0" xfId="0" applyFill="1" applyProtection="1">
      <protection hidden="1"/>
    </xf>
    <xf numFmtId="0" fontId="0" fillId="3" borderId="14" xfId="0" applyFill="1" applyBorder="1" applyProtection="1">
      <protection hidden="1"/>
    </xf>
    <xf numFmtId="0" fontId="38" fillId="3" borderId="0" xfId="0" applyFont="1" applyFill="1"/>
    <xf numFmtId="14" fontId="11" fillId="0" borderId="9" xfId="0" applyNumberFormat="1" applyFont="1" applyBorder="1" applyAlignment="1" applyProtection="1">
      <alignment horizontal="left" vertical="center" shrinkToFit="1"/>
      <protection hidden="1"/>
    </xf>
    <xf numFmtId="0" fontId="0" fillId="0" borderId="72" xfId="0" applyFill="1" applyBorder="1" applyAlignment="1" applyProtection="1">
      <alignment horizontal="left"/>
      <protection hidden="1"/>
    </xf>
    <xf numFmtId="0" fontId="16" fillId="0" borderId="73" xfId="0" applyFont="1" applyFill="1" applyBorder="1" applyAlignment="1" applyProtection="1">
      <alignment horizontal="left"/>
      <protection hidden="1"/>
    </xf>
    <xf numFmtId="0" fontId="0" fillId="0" borderId="0" xfId="0" applyFill="1" applyBorder="1" applyAlignment="1" applyProtection="1">
      <alignment horizontal="left"/>
      <protection hidden="1"/>
    </xf>
    <xf numFmtId="0" fontId="16" fillId="0" borderId="0" xfId="0" applyFont="1" applyFill="1" applyBorder="1" applyAlignment="1" applyProtection="1">
      <alignment horizontal="left"/>
      <protection hidden="1"/>
    </xf>
    <xf numFmtId="0" fontId="38" fillId="0" borderId="0" xfId="0" applyFont="1"/>
    <xf numFmtId="0" fontId="0" fillId="0" borderId="28" xfId="0" applyNumberFormat="1" applyFill="1" applyBorder="1" applyAlignment="1" applyProtection="1">
      <alignment horizontal="center"/>
      <protection hidden="1"/>
    </xf>
    <xf numFmtId="0" fontId="0" fillId="0" borderId="3" xfId="0" applyBorder="1" applyAlignment="1" applyProtection="1">
      <alignment horizontal="left"/>
      <protection hidden="1"/>
    </xf>
    <xf numFmtId="0" fontId="0" fillId="7" borderId="9" xfId="0" applyFill="1" applyBorder="1" applyAlignment="1" applyProtection="1">
      <alignment horizontal="center"/>
      <protection hidden="1"/>
    </xf>
    <xf numFmtId="0" fontId="0" fillId="0" borderId="9" xfId="0" applyBorder="1" applyProtection="1">
      <protection hidden="1"/>
    </xf>
    <xf numFmtId="0" fontId="0" fillId="0" borderId="10" xfId="0" applyBorder="1" applyAlignment="1" applyProtection="1">
      <alignment horizontal="center"/>
      <protection hidden="1"/>
    </xf>
    <xf numFmtId="0" fontId="0" fillId="0" borderId="10" xfId="0" applyBorder="1" applyProtection="1">
      <protection hidden="1"/>
    </xf>
    <xf numFmtId="0" fontId="0" fillId="0" borderId="74" xfId="0" applyFill="1" applyBorder="1" applyAlignment="1" applyProtection="1">
      <alignment horizontal="left"/>
      <protection hidden="1"/>
    </xf>
    <xf numFmtId="0" fontId="0" fillId="0" borderId="0" xfId="0" applyBorder="1" applyAlignment="1" applyProtection="1">
      <alignment horizontal="left"/>
      <protection hidden="1"/>
    </xf>
    <xf numFmtId="0" fontId="0" fillId="0" borderId="5" xfId="0" applyBorder="1" applyAlignment="1" applyProtection="1">
      <alignment horizontal="center"/>
      <protection locked="0" hidden="1"/>
    </xf>
    <xf numFmtId="40" fontId="1" fillId="0" borderId="5" xfId="2" applyNumberFormat="1" applyBorder="1" applyProtection="1">
      <protection locked="0"/>
    </xf>
    <xf numFmtId="40" fontId="1" fillId="0" borderId="5" xfId="2" applyNumberFormat="1" applyBorder="1" applyProtection="1">
      <protection locked="0" hidden="1"/>
    </xf>
    <xf numFmtId="0" fontId="0" fillId="0" borderId="0" xfId="0" applyProtection="1">
      <protection locked="0" hidden="1"/>
    </xf>
    <xf numFmtId="0" fontId="42" fillId="0" borderId="8" xfId="0" applyFont="1" applyBorder="1" applyAlignment="1" applyProtection="1">
      <alignment horizontal="left" vertical="center"/>
      <protection hidden="1"/>
    </xf>
    <xf numFmtId="0" fontId="42" fillId="0" borderId="8" xfId="0" applyNumberFormat="1" applyFont="1" applyBorder="1" applyAlignment="1" applyProtection="1">
      <alignment horizontal="left" vertical="center"/>
      <protection hidden="1"/>
    </xf>
    <xf numFmtId="14" fontId="42" fillId="0" borderId="10" xfId="0" applyNumberFormat="1" applyFont="1" applyBorder="1" applyAlignment="1" applyProtection="1">
      <alignment horizontal="left" vertical="center"/>
      <protection hidden="1"/>
    </xf>
    <xf numFmtId="0" fontId="42" fillId="0" borderId="10" xfId="0" applyNumberFormat="1" applyFont="1" applyBorder="1" applyAlignment="1" applyProtection="1">
      <alignment horizontal="left" vertical="center"/>
      <protection hidden="1"/>
    </xf>
    <xf numFmtId="14" fontId="42" fillId="0" borderId="10" xfId="0" applyNumberFormat="1" applyFont="1" applyBorder="1" applyAlignment="1" applyProtection="1">
      <alignment horizontal="left" vertical="center" shrinkToFit="1"/>
      <protection hidden="1"/>
    </xf>
    <xf numFmtId="0" fontId="28" fillId="4" borderId="0" xfId="0" applyFont="1" applyFill="1" applyBorder="1" applyAlignment="1" applyProtection="1">
      <alignment horizontal="center" vertical="center" wrapText="1"/>
      <protection hidden="1"/>
    </xf>
    <xf numFmtId="170" fontId="1" fillId="0" borderId="0" xfId="2" applyNumberFormat="1" applyBorder="1" applyAlignment="1" applyProtection="1">
      <alignment shrinkToFit="1"/>
      <protection locked="0"/>
    </xf>
    <xf numFmtId="40" fontId="1" fillId="0" borderId="0" xfId="2" applyNumberFormat="1" applyBorder="1" applyProtection="1">
      <protection locked="0" hidden="1"/>
    </xf>
    <xf numFmtId="0" fontId="18" fillId="0" borderId="0" xfId="0" applyFont="1" applyAlignment="1" applyProtection="1">
      <alignment horizontal="center" vertical="center"/>
      <protection hidden="1"/>
    </xf>
    <xf numFmtId="0" fontId="35" fillId="0" borderId="0" xfId="0" applyFont="1" applyAlignment="1" applyProtection="1">
      <alignment horizontal="center" vertical="center" wrapText="1"/>
      <protection hidden="1"/>
    </xf>
    <xf numFmtId="0" fontId="15" fillId="0" borderId="0" xfId="0" applyFont="1" applyBorder="1" applyAlignment="1" applyProtection="1">
      <alignment horizontal="left"/>
      <protection hidden="1"/>
    </xf>
    <xf numFmtId="0" fontId="41" fillId="0" borderId="76" xfId="0" applyFont="1" applyBorder="1" applyProtection="1">
      <protection locked="0" hidden="1"/>
    </xf>
    <xf numFmtId="0" fontId="41" fillId="0" borderId="75" xfId="0" applyFont="1" applyBorder="1" applyProtection="1">
      <protection locked="0" hidden="1"/>
    </xf>
    <xf numFmtId="0" fontId="17" fillId="0" borderId="0" xfId="0" applyFont="1" applyAlignment="1" applyProtection="1">
      <alignment horizontal="right"/>
    </xf>
    <xf numFmtId="0" fontId="40" fillId="0" borderId="8" xfId="0" applyFont="1" applyBorder="1" applyProtection="1">
      <protection hidden="1"/>
    </xf>
    <xf numFmtId="0" fontId="41" fillId="0" borderId="9" xfId="0" applyFont="1" applyBorder="1" applyProtection="1">
      <protection hidden="1"/>
    </xf>
    <xf numFmtId="0" fontId="41" fillId="0" borderId="10" xfId="0" applyFont="1" applyBorder="1" applyProtection="1"/>
    <xf numFmtId="0" fontId="0" fillId="0" borderId="22" xfId="0" applyBorder="1" applyProtection="1"/>
    <xf numFmtId="0" fontId="0" fillId="0" borderId="5" xfId="0" applyBorder="1" applyProtection="1">
      <protection hidden="1"/>
    </xf>
    <xf numFmtId="11" fontId="14" fillId="0" borderId="44" xfId="0" quotePrefix="1" applyNumberFormat="1" applyFont="1" applyBorder="1" applyAlignment="1" applyProtection="1">
      <alignment horizontal="center" shrinkToFit="1"/>
      <protection locked="0"/>
    </xf>
    <xf numFmtId="0" fontId="0" fillId="0" borderId="44" xfId="0" quotePrefix="1" applyBorder="1" applyAlignment="1" applyProtection="1">
      <alignment horizontal="center" shrinkToFit="1"/>
      <protection locked="0"/>
    </xf>
    <xf numFmtId="0" fontId="0" fillId="0" borderId="0" xfId="0" applyAlignment="1" applyProtection="1">
      <alignment horizontal="center"/>
      <protection locked="0"/>
    </xf>
    <xf numFmtId="0" fontId="17" fillId="0" borderId="0" xfId="0" applyFont="1" applyAlignment="1" applyProtection="1">
      <alignment horizontal="right"/>
      <protection locked="0"/>
    </xf>
    <xf numFmtId="0" fontId="40" fillId="0" borderId="8" xfId="0" applyFont="1" applyBorder="1" applyProtection="1">
      <protection locked="0"/>
    </xf>
    <xf numFmtId="0" fontId="40" fillId="0" borderId="8" xfId="0" applyFont="1" applyFill="1" applyBorder="1" applyProtection="1">
      <protection locked="0"/>
    </xf>
    <xf numFmtId="0" fontId="41" fillId="0" borderId="9" xfId="0" applyFont="1" applyBorder="1" applyProtection="1">
      <protection locked="0"/>
    </xf>
    <xf numFmtId="43" fontId="43" fillId="0" borderId="9" xfId="1" applyFont="1" applyBorder="1" applyProtection="1">
      <protection locked="0"/>
    </xf>
    <xf numFmtId="0" fontId="0" fillId="0" borderId="9" xfId="0" applyBorder="1" applyProtection="1">
      <protection locked="0"/>
    </xf>
    <xf numFmtId="0" fontId="19" fillId="0" borderId="0" xfId="0" applyFont="1" applyAlignment="1" applyProtection="1">
      <alignment horizontal="center" vertical="center"/>
      <protection locked="0"/>
    </xf>
    <xf numFmtId="0" fontId="20" fillId="0" borderId="0" xfId="0" applyFont="1" applyAlignment="1" applyProtection="1">
      <alignment vertical="center"/>
      <protection locked="0"/>
    </xf>
    <xf numFmtId="0" fontId="21" fillId="0" borderId="0" xfId="0" applyFont="1" applyAlignment="1" applyProtection="1">
      <alignment horizontal="center"/>
      <protection locked="0"/>
    </xf>
    <xf numFmtId="0" fontId="22" fillId="0" borderId="0" xfId="0" applyFont="1" applyAlignment="1" applyProtection="1">
      <alignment horizontal="right"/>
      <protection locked="0"/>
    </xf>
    <xf numFmtId="0" fontId="23" fillId="0" borderId="0" xfId="0" applyFont="1" applyAlignment="1" applyProtection="1">
      <alignment vertical="center"/>
      <protection locked="0"/>
    </xf>
    <xf numFmtId="0" fontId="41" fillId="0" borderId="10" xfId="0" applyFont="1" applyBorder="1" applyProtection="1">
      <protection locked="0"/>
    </xf>
    <xf numFmtId="43" fontId="43" fillId="0" borderId="10" xfId="1" applyFont="1" applyBorder="1" applyProtection="1">
      <protection locked="0"/>
    </xf>
    <xf numFmtId="0" fontId="0" fillId="0" borderId="10" xfId="0" applyBorder="1" applyProtection="1">
      <protection locked="0"/>
    </xf>
    <xf numFmtId="0" fontId="41" fillId="0" borderId="22" xfId="0" applyFont="1" applyBorder="1" applyProtection="1">
      <protection locked="0"/>
    </xf>
    <xf numFmtId="43" fontId="41" fillId="0" borderId="22" xfId="1" applyFont="1" applyBorder="1" applyProtection="1">
      <protection locked="0"/>
    </xf>
    <xf numFmtId="0" fontId="0" fillId="0" borderId="22" xfId="0" applyBorder="1" applyProtection="1">
      <protection locked="0"/>
    </xf>
    <xf numFmtId="0" fontId="0" fillId="0" borderId="5" xfId="0" applyBorder="1" applyProtection="1">
      <protection locked="0"/>
    </xf>
    <xf numFmtId="0" fontId="41" fillId="0" borderId="77" xfId="0" applyFont="1" applyBorder="1" applyProtection="1">
      <protection locked="0"/>
    </xf>
    <xf numFmtId="43" fontId="43" fillId="0" borderId="78" xfId="1" applyFont="1" applyBorder="1" applyProtection="1">
      <protection locked="0"/>
    </xf>
    <xf numFmtId="43" fontId="43" fillId="0" borderId="79" xfId="1" applyNumberFormat="1" applyFont="1" applyBorder="1" applyProtection="1">
      <protection locked="0"/>
    </xf>
    <xf numFmtId="0" fontId="41" fillId="0" borderId="0" xfId="0" applyFont="1" applyBorder="1" applyProtection="1">
      <protection locked="0"/>
    </xf>
    <xf numFmtId="43" fontId="43" fillId="0" borderId="0" xfId="1" applyFont="1" applyBorder="1" applyProtection="1">
      <protection locked="0"/>
    </xf>
    <xf numFmtId="43" fontId="43" fillId="0" borderId="0" xfId="1" applyNumberFormat="1" applyFont="1" applyBorder="1" applyProtection="1">
      <protection locked="0"/>
    </xf>
    <xf numFmtId="0" fontId="24" fillId="4" borderId="5" xfId="0" applyFont="1" applyFill="1" applyBorder="1" applyAlignment="1" applyProtection="1">
      <alignment horizontal="center" vertical="center" wrapText="1"/>
      <protection locked="0"/>
    </xf>
    <xf numFmtId="0" fontId="14" fillId="0" borderId="5" xfId="0" applyFont="1" applyBorder="1" applyAlignment="1" applyProtection="1">
      <alignment horizontal="center"/>
      <protection locked="0"/>
    </xf>
    <xf numFmtId="40" fontId="24" fillId="0" borderId="5" xfId="2" applyNumberFormat="1" applyFont="1" applyBorder="1" applyAlignment="1" applyProtection="1">
      <alignment shrinkToFit="1"/>
      <protection locked="0"/>
    </xf>
    <xf numFmtId="40" fontId="14" fillId="0" borderId="5" xfId="2" applyNumberFormat="1" applyFont="1" applyBorder="1" applyProtection="1">
      <protection locked="0"/>
    </xf>
    <xf numFmtId="0" fontId="0" fillId="0" borderId="0" xfId="0" applyBorder="1" applyAlignment="1" applyProtection="1">
      <alignment horizontal="center"/>
      <protection locked="0"/>
    </xf>
    <xf numFmtId="0" fontId="0" fillId="0" borderId="0" xfId="0" applyBorder="1" applyProtection="1">
      <protection locked="0"/>
    </xf>
    <xf numFmtId="0" fontId="14" fillId="0" borderId="0" xfId="0" applyFont="1" applyAlignment="1" applyProtection="1">
      <alignment horizontal="center"/>
      <protection locked="0"/>
    </xf>
    <xf numFmtId="0" fontId="14" fillId="0" borderId="0" xfId="0" applyFont="1" applyProtection="1">
      <protection locked="0"/>
    </xf>
    <xf numFmtId="167" fontId="14" fillId="0" borderId="45" xfId="0" applyNumberFormat="1" applyFont="1" applyFill="1" applyBorder="1" applyAlignment="1" applyProtection="1">
      <alignment horizontal="left"/>
      <protection locked="0"/>
    </xf>
    <xf numFmtId="0" fontId="6" fillId="0" borderId="45" xfId="0" applyFont="1" applyFill="1" applyBorder="1" applyAlignment="1" applyProtection="1">
      <alignment horizontal="left"/>
      <protection locked="0"/>
    </xf>
    <xf numFmtId="0" fontId="14" fillId="0" borderId="45" xfId="0" applyFont="1" applyFill="1" applyBorder="1" applyAlignment="1" applyProtection="1">
      <alignment horizontal="left"/>
      <protection locked="0"/>
    </xf>
    <xf numFmtId="14" fontId="14" fillId="0" borderId="45" xfId="0" applyNumberFormat="1" applyFont="1" applyFill="1" applyBorder="1" applyAlignment="1" applyProtection="1">
      <alignment horizontal="right"/>
      <protection locked="0"/>
    </xf>
    <xf numFmtId="0" fontId="14" fillId="0" borderId="45" xfId="0" applyFont="1" applyFill="1" applyBorder="1" applyProtection="1">
      <protection locked="0"/>
    </xf>
    <xf numFmtId="168" fontId="14" fillId="0" borderId="45" xfId="0" applyNumberFormat="1" applyFont="1" applyFill="1" applyBorder="1" applyAlignment="1" applyProtection="1">
      <alignment horizontal="left"/>
      <protection locked="0"/>
    </xf>
    <xf numFmtId="0" fontId="26" fillId="0" borderId="0" xfId="0" applyFont="1" applyBorder="1" applyAlignment="1" applyProtection="1">
      <alignment horizontal="left"/>
      <protection locked="0"/>
    </xf>
    <xf numFmtId="14" fontId="14" fillId="0" borderId="0" xfId="0" applyNumberFormat="1" applyFont="1" applyBorder="1" applyAlignment="1" applyProtection="1">
      <alignment horizontal="right"/>
      <protection locked="0"/>
    </xf>
    <xf numFmtId="0" fontId="14" fillId="0" borderId="0" xfId="0" applyFont="1" applyBorder="1" applyProtection="1">
      <protection locked="0"/>
    </xf>
    <xf numFmtId="168" fontId="14" fillId="0" borderId="0" xfId="0" applyNumberFormat="1" applyFont="1" applyBorder="1" applyProtection="1">
      <protection locked="0"/>
    </xf>
    <xf numFmtId="0" fontId="4" fillId="0" borderId="0" xfId="0" applyFont="1" applyBorder="1" applyAlignment="1" applyProtection="1">
      <alignment horizontal="left"/>
      <protection locked="0"/>
    </xf>
    <xf numFmtId="14" fontId="4" fillId="0" borderId="0" xfId="0" applyNumberFormat="1" applyFont="1" applyBorder="1" applyAlignment="1" applyProtection="1">
      <alignment horizontal="right"/>
      <protection locked="0"/>
    </xf>
    <xf numFmtId="0" fontId="4" fillId="0" borderId="0" xfId="0" applyFont="1" applyProtection="1">
      <protection locked="0"/>
    </xf>
    <xf numFmtId="168" fontId="4" fillId="0" borderId="0" xfId="0" applyNumberFormat="1" applyFont="1" applyBorder="1" applyProtection="1">
      <protection locked="0"/>
    </xf>
    <xf numFmtId="0" fontId="4" fillId="0" borderId="0" xfId="0" applyFont="1" applyAlignment="1" applyProtection="1">
      <alignment horizontal="left"/>
      <protection locked="0"/>
    </xf>
    <xf numFmtId="0" fontId="4" fillId="0" borderId="0" xfId="0" applyFont="1" applyAlignment="1" applyProtection="1">
      <alignment horizontal="right"/>
      <protection locked="0"/>
    </xf>
    <xf numFmtId="43" fontId="41" fillId="0" borderId="9" xfId="1" applyFont="1" applyBorder="1" applyProtection="1">
      <protection hidden="1"/>
    </xf>
    <xf numFmtId="43" fontId="41" fillId="0" borderId="10" xfId="1" applyFont="1" applyBorder="1" applyProtection="1">
      <protection hidden="1"/>
    </xf>
    <xf numFmtId="43" fontId="0" fillId="0" borderId="22" xfId="1" applyFont="1" applyBorder="1" applyProtection="1"/>
    <xf numFmtId="164" fontId="0" fillId="0" borderId="0" xfId="0" applyNumberFormat="1" applyBorder="1" applyAlignment="1" applyProtection="1">
      <alignment horizontal="left"/>
      <protection hidden="1"/>
    </xf>
    <xf numFmtId="0" fontId="44" fillId="11" borderId="5" xfId="4" applyFont="1" applyFill="1" applyBorder="1" applyAlignment="1">
      <alignment horizontal="left" vertical="center" shrinkToFit="1"/>
    </xf>
    <xf numFmtId="0" fontId="44" fillId="0" borderId="5" xfId="4" applyFont="1" applyFill="1" applyBorder="1" applyAlignment="1">
      <alignment horizontal="left" vertical="center" shrinkToFit="1"/>
    </xf>
    <xf numFmtId="0" fontId="0" fillId="0" borderId="3" xfId="0" applyBorder="1" applyProtection="1">
      <protection hidden="1"/>
    </xf>
    <xf numFmtId="0" fontId="0" fillId="0" borderId="5" xfId="0" applyFill="1" applyBorder="1" applyAlignment="1" applyProtection="1">
      <alignment horizontal="center"/>
      <protection hidden="1"/>
    </xf>
    <xf numFmtId="0" fontId="0" fillId="0" borderId="5" xfId="0" applyFill="1" applyBorder="1" applyProtection="1">
      <protection locked="0"/>
    </xf>
    <xf numFmtId="0" fontId="0" fillId="12" borderId="0" xfId="0" applyFill="1"/>
    <xf numFmtId="0" fontId="0" fillId="4" borderId="0" xfId="0" applyFill="1" applyAlignment="1">
      <alignment horizontal="left"/>
    </xf>
    <xf numFmtId="49" fontId="0" fillId="4" borderId="0" xfId="0" applyNumberFormat="1" applyFill="1"/>
    <xf numFmtId="4" fontId="0" fillId="0" borderId="0" xfId="0" applyNumberFormat="1"/>
    <xf numFmtId="49" fontId="0" fillId="0" borderId="0" xfId="0" applyNumberFormat="1"/>
    <xf numFmtId="3" fontId="0" fillId="0" borderId="0" xfId="0" applyNumberFormat="1"/>
    <xf numFmtId="172" fontId="0" fillId="0" borderId="0" xfId="0" applyNumberFormat="1"/>
    <xf numFmtId="173" fontId="0" fillId="4" borderId="0" xfId="1" applyNumberFormat="1" applyFont="1" applyFill="1" applyAlignment="1">
      <alignment horizontal="left"/>
    </xf>
    <xf numFmtId="173" fontId="0" fillId="0" borderId="0" xfId="1" applyNumberFormat="1" applyFont="1"/>
    <xf numFmtId="0" fontId="15" fillId="0" borderId="0" xfId="0" applyNumberFormat="1" applyFont="1" applyBorder="1" applyAlignment="1" applyProtection="1">
      <alignment horizontal="left"/>
      <protection hidden="1"/>
    </xf>
    <xf numFmtId="14" fontId="13" fillId="0" borderId="2" xfId="0" applyNumberFormat="1" applyFont="1" applyBorder="1" applyAlignment="1" applyProtection="1">
      <alignment horizontal="left" shrinkToFit="1"/>
      <protection hidden="1"/>
    </xf>
    <xf numFmtId="14" fontId="13" fillId="0" borderId="3" xfId="0" applyNumberFormat="1" applyFont="1" applyBorder="1" applyAlignment="1" applyProtection="1">
      <alignment horizontal="left" shrinkToFit="1"/>
      <protection hidden="1"/>
    </xf>
    <xf numFmtId="0" fontId="4" fillId="0" borderId="2"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4" fillId="0" borderId="4" xfId="0" applyFont="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locked="0"/>
    </xf>
    <xf numFmtId="0" fontId="0" fillId="3" borderId="3" xfId="0" applyFill="1" applyBorder="1" applyAlignment="1" applyProtection="1">
      <alignment horizontal="center" vertical="center" wrapText="1"/>
      <protection locked="0"/>
    </xf>
    <xf numFmtId="0" fontId="0" fillId="0" borderId="2"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3" xfId="0" applyBorder="1" applyAlignment="1" applyProtection="1">
      <alignment horizontal="left" vertical="center" wrapText="1"/>
      <protection hidden="1"/>
    </xf>
    <xf numFmtId="0" fontId="12" fillId="3" borderId="5" xfId="0" applyNumberFormat="1" applyFont="1" applyFill="1" applyBorder="1" applyAlignment="1" applyProtection="1">
      <alignment horizontal="left"/>
      <protection locked="0"/>
    </xf>
    <xf numFmtId="0" fontId="5" fillId="0" borderId="0" xfId="3" applyAlignment="1" applyProtection="1">
      <alignment horizontal="center"/>
      <protection hidden="1"/>
    </xf>
    <xf numFmtId="0" fontId="4" fillId="0" borderId="15" xfId="0" applyFont="1" applyBorder="1" applyAlignment="1" applyProtection="1">
      <alignment horizontal="center" vertical="center" wrapText="1"/>
      <protection hidden="1"/>
    </xf>
    <xf numFmtId="0" fontId="14" fillId="0" borderId="2" xfId="0" applyFont="1" applyBorder="1" applyAlignment="1" applyProtection="1">
      <alignment horizontal="center" vertical="center" wrapText="1"/>
      <protection hidden="1"/>
    </xf>
    <xf numFmtId="0" fontId="14" fillId="0" borderId="3" xfId="0" applyFont="1" applyBorder="1" applyAlignment="1" applyProtection="1">
      <alignment horizontal="center" vertical="center" wrapText="1"/>
      <protection hidden="1"/>
    </xf>
    <xf numFmtId="0" fontId="14" fillId="0" borderId="2" xfId="0" applyFont="1" applyBorder="1" applyAlignment="1" applyProtection="1">
      <alignment horizontal="left" vertical="top" wrapText="1"/>
      <protection hidden="1"/>
    </xf>
    <xf numFmtId="0" fontId="14" fillId="0" borderId="4" xfId="0" applyFont="1" applyBorder="1" applyAlignment="1" applyProtection="1">
      <alignment horizontal="left" vertical="top" wrapText="1"/>
      <protection hidden="1"/>
    </xf>
    <xf numFmtId="0" fontId="14" fillId="0" borderId="15" xfId="0" applyFont="1" applyBorder="1" applyAlignment="1" applyProtection="1">
      <alignment horizontal="left" vertical="top" wrapText="1"/>
      <protection hidden="1"/>
    </xf>
    <xf numFmtId="0" fontId="0" fillId="6" borderId="23" xfId="0" applyFill="1" applyBorder="1" applyAlignment="1" applyProtection="1">
      <alignment horizontal="center"/>
      <protection hidden="1"/>
    </xf>
    <xf numFmtId="0" fontId="0" fillId="6" borderId="24" xfId="0" applyFill="1" applyBorder="1" applyAlignment="1" applyProtection="1">
      <alignment horizontal="center"/>
      <protection hidden="1"/>
    </xf>
    <xf numFmtId="0" fontId="0" fillId="6" borderId="25" xfId="0" applyFill="1" applyBorder="1" applyAlignment="1" applyProtection="1">
      <alignment horizontal="center"/>
      <protection hidden="1"/>
    </xf>
    <xf numFmtId="0" fontId="12" fillId="0" borderId="0" xfId="0" applyNumberFormat="1" applyFont="1" applyBorder="1" applyAlignment="1" applyProtection="1">
      <alignment horizontal="left"/>
      <protection hidden="1"/>
    </xf>
    <xf numFmtId="0" fontId="0" fillId="4" borderId="2" xfId="0" applyFill="1" applyBorder="1" applyAlignment="1" applyProtection="1">
      <alignment horizontal="center"/>
      <protection hidden="1"/>
    </xf>
    <xf numFmtId="0" fontId="0" fillId="4" borderId="4" xfId="0" applyFill="1" applyBorder="1" applyAlignment="1" applyProtection="1">
      <alignment horizontal="center"/>
      <protection hidden="1"/>
    </xf>
    <xf numFmtId="0" fontId="0" fillId="4" borderId="3" xfId="0" applyFill="1" applyBorder="1" applyAlignment="1" applyProtection="1">
      <alignment horizontal="center"/>
      <protection hidden="1"/>
    </xf>
    <xf numFmtId="0" fontId="0" fillId="6" borderId="32" xfId="0" applyFill="1" applyBorder="1" applyAlignment="1" applyProtection="1">
      <alignment horizontal="center"/>
      <protection hidden="1"/>
    </xf>
    <xf numFmtId="0" fontId="0" fillId="6" borderId="33" xfId="0" applyFill="1" applyBorder="1" applyAlignment="1" applyProtection="1">
      <alignment horizontal="center"/>
      <protection hidden="1"/>
    </xf>
    <xf numFmtId="14" fontId="15" fillId="0" borderId="0" xfId="0" applyNumberFormat="1" applyFont="1" applyBorder="1" applyAlignment="1" applyProtection="1">
      <alignment horizontal="left" shrinkToFit="1"/>
      <protection hidden="1"/>
    </xf>
    <xf numFmtId="0" fontId="18" fillId="0" borderId="0" xfId="0" applyFont="1" applyAlignment="1" applyProtection="1">
      <alignment horizontal="center" vertical="center"/>
      <protection locked="0"/>
    </xf>
    <xf numFmtId="0" fontId="18" fillId="0" borderId="0" xfId="0" applyFont="1" applyAlignment="1" applyProtection="1">
      <alignment horizontal="center" wrapText="1"/>
      <protection hidden="1"/>
    </xf>
    <xf numFmtId="0" fontId="35" fillId="0" borderId="0" xfId="0" applyFont="1" applyAlignment="1" applyProtection="1">
      <alignment horizontal="center" vertical="center" wrapText="1"/>
      <protection hidden="1"/>
    </xf>
    <xf numFmtId="0" fontId="34" fillId="0" borderId="0" xfId="0" applyFont="1" applyAlignment="1">
      <alignment horizontal="center" vertical="center"/>
    </xf>
    <xf numFmtId="0" fontId="2" fillId="8" borderId="2" xfId="0" applyFont="1" applyFill="1" applyBorder="1" applyAlignment="1">
      <alignment horizontal="center" vertical="center"/>
    </xf>
  </cellXfs>
  <cellStyles count="5">
    <cellStyle name="Comma" xfId="1" builtinId="3"/>
    <cellStyle name="Comma [0]" xfId="2" builtinId="6"/>
    <cellStyle name="Hyperlink" xfId="3" builtinId="8"/>
    <cellStyle name="Normal" xfId="0" builtinId="0"/>
    <cellStyle name="標準_原価センター" xfId="4" xr:uid="{00000000-0005-0000-0000-000004000000}"/>
  </cellStyles>
  <dxfs count="2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74" formatCode="\-"/>
    </dxf>
    <dxf>
      <fill>
        <patternFill>
          <bgColor theme="0" tint="-0.499984740745262"/>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0" tint="-0.499984740745262"/>
        </patternFill>
      </fill>
    </dxf>
    <dxf>
      <font>
        <b/>
        <i val="0"/>
        <color rgb="FF7030A0"/>
      </font>
      <numFmt numFmtId="175" formatCode="&quot;Xem sheet LỖI THƯỜNG GẶP&quot;"/>
      <fill>
        <patternFill>
          <bgColor rgb="FFFFFF00"/>
        </patternFill>
      </fill>
      <border>
        <left style="dashDot">
          <color rgb="FFFF0000"/>
        </left>
        <right style="dashDot">
          <color rgb="FFFF0000"/>
        </right>
        <bottom style="dashDot">
          <color rgb="FFFF0000"/>
        </bottom>
      </border>
    </dxf>
    <dxf>
      <font>
        <b/>
        <i val="0"/>
        <color rgb="FF7030A0"/>
      </font>
      <numFmt numFmtId="176" formatCode="&quot;Lỗi Excel Automatic Update&quot;"/>
      <fill>
        <patternFill>
          <bgColor rgb="FFFFFF00"/>
        </patternFill>
      </fill>
      <border>
        <left style="dashDot">
          <color auto="1"/>
        </left>
        <right style="dashDot">
          <color auto="1"/>
        </right>
        <top style="dashDot">
          <color auto="1"/>
        </top>
      </border>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fill>
        <patternFill>
          <bgColor rgb="FF00B05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emf"/><Relationship Id="rId5" Type="http://schemas.openxmlformats.org/officeDocument/2006/relationships/image" Target="../media/image13.emf"/><Relationship Id="rId4" Type="http://schemas.openxmlformats.org/officeDocument/2006/relationships/image" Target="../media/image4.emf"/></Relationships>
</file>

<file path=xl/drawings/_rels/drawing4.xml.rels><?xml version="1.0" encoding="UTF-8" standalone="yes"?>
<Relationships xmlns="http://schemas.openxmlformats.org/package/2006/relationships"><Relationship Id="rId2" Type="http://schemas.openxmlformats.org/officeDocument/2006/relationships/image" Target="../media/image19.emf"/><Relationship Id="rId1" Type="http://schemas.openxmlformats.org/officeDocument/2006/relationships/image" Target="../media/image18.emf"/></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6.emf"/><Relationship Id="rId5" Type="http://schemas.openxmlformats.org/officeDocument/2006/relationships/image" Target="../media/image17.emf"/><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6</xdr:col>
      <xdr:colOff>200024</xdr:colOff>
      <xdr:row>5</xdr:row>
      <xdr:rowOff>114299</xdr:rowOff>
    </xdr:from>
    <xdr:to>
      <xdr:col>18</xdr:col>
      <xdr:colOff>571500</xdr:colOff>
      <xdr:row>8</xdr:row>
      <xdr:rowOff>180974</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6638924" y="1419224"/>
          <a:ext cx="3371851" cy="866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Worksheet</a:t>
          </a:r>
          <a:r>
            <a:rPr lang="en-US" sz="1400" baseline="0"/>
            <a:t> now can be movable and copyable</a:t>
          </a:r>
        </a:p>
        <a:p>
          <a:pPr algn="l"/>
          <a:r>
            <a:rPr lang="en-US" sz="1100" baseline="0"/>
            <a:t>(</a:t>
          </a:r>
          <a:r>
            <a:rPr lang="vi-VN" sz="1100" baseline="0"/>
            <a:t>Sheet Form A và Form B có thể copy về máy để lưu file</a:t>
          </a:r>
          <a:r>
            <a:rPr lang="en-US" sz="1100" baseline="0"/>
            <a:t>)</a:t>
          </a:r>
          <a:endParaRPr lang="vi-VN" sz="1100"/>
        </a:p>
      </xdr:txBody>
    </xdr:sp>
    <xdr:clientData/>
  </xdr:twoCellAnchor>
  <mc:AlternateContent xmlns:mc="http://schemas.openxmlformats.org/markup-compatibility/2006">
    <mc:Choice xmlns:a14="http://schemas.microsoft.com/office/drawing/2010/main" Requires="a14">
      <xdr:twoCellAnchor>
        <xdr:from>
          <xdr:col>86</xdr:col>
          <xdr:colOff>9525</xdr:colOff>
          <xdr:row>191</xdr:row>
          <xdr:rowOff>161925</xdr:rowOff>
        </xdr:from>
        <xdr:to>
          <xdr:col>86</xdr:col>
          <xdr:colOff>1009650</xdr:colOff>
          <xdr:row>195</xdr:row>
          <xdr:rowOff>95250</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9</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74082</xdr:colOff>
          <xdr:row>4</xdr:row>
          <xdr:rowOff>92074</xdr:rowOff>
        </xdr:from>
        <xdr:to>
          <xdr:col>4</xdr:col>
          <xdr:colOff>234949</xdr:colOff>
          <xdr:row>6</xdr:row>
          <xdr:rowOff>151341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a:extLst>
                <a:ext uri="{84589F7E-364E-4C9E-8A38-B11213B215E9}">
                  <a14:cameraTool cellRange="Input!$U$50:$V$50" spid="_x0000_s15252"/>
                </a:ext>
              </a:extLst>
            </xdr:cNvPicPr>
          </xdr:nvPicPr>
          <xdr:blipFill>
            <a:blip xmlns:r="http://schemas.openxmlformats.org/officeDocument/2006/relationships" r:embed="rId1"/>
            <a:srcRect/>
            <a:stretch>
              <a:fillRect/>
            </a:stretch>
          </xdr:blipFill>
          <xdr:spPr bwMode="auto">
            <a:xfrm>
              <a:off x="74082" y="917574"/>
              <a:ext cx="2266950" cy="419100"/>
            </a:xfrm>
            <a:prstGeom prst="rect">
              <a:avLst/>
            </a:prstGeom>
            <a:noFill/>
            <a:ln cmpd="thickThin">
              <a:solidFill>
                <a:schemeClr val="tx1"/>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63502</xdr:colOff>
          <xdr:row>7</xdr:row>
          <xdr:rowOff>21167</xdr:rowOff>
        </xdr:from>
        <xdr:to>
          <xdr:col>5</xdr:col>
          <xdr:colOff>1143002</xdr:colOff>
          <xdr:row>10</xdr:row>
          <xdr:rowOff>21166</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a:extLst>
                <a:ext uri="{84589F7E-364E-4C9E-8A38-B11213B215E9}">
                  <a14:cameraTool cellRange="Input!$U$52:$W$53" spid="_x0000_s15253"/>
                </a:ext>
              </a:extLst>
            </xdr:cNvPicPr>
          </xdr:nvPicPr>
          <xdr:blipFill>
            <a:blip xmlns:r="http://schemas.openxmlformats.org/officeDocument/2006/relationships" r:embed="rId2"/>
            <a:srcRect/>
            <a:stretch>
              <a:fillRect/>
            </a:stretch>
          </xdr:blipFill>
          <xdr:spPr bwMode="auto">
            <a:xfrm>
              <a:off x="63502" y="1386417"/>
              <a:ext cx="4318000" cy="53974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10583</xdr:colOff>
          <xdr:row>55</xdr:row>
          <xdr:rowOff>21166</xdr:rowOff>
        </xdr:from>
        <xdr:to>
          <xdr:col>9</xdr:col>
          <xdr:colOff>3026834</xdr:colOff>
          <xdr:row>61</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a:extLst>
                <a:ext uri="{84589F7E-364E-4C9E-8A38-B11213B215E9}">
                  <a14:cameraTool cellRange="Input!$AB$69:$AL$74" spid="_x0000_s15254"/>
                </a:ext>
              </a:extLst>
            </xdr:cNvPicPr>
          </xdr:nvPicPr>
          <xdr:blipFill>
            <a:blip xmlns:r="http://schemas.openxmlformats.org/officeDocument/2006/relationships" r:embed="rId3"/>
            <a:srcRect/>
            <a:stretch>
              <a:fillRect/>
            </a:stretch>
          </xdr:blipFill>
          <xdr:spPr bwMode="auto">
            <a:xfrm>
              <a:off x="10583" y="7948083"/>
              <a:ext cx="11101918" cy="128058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70908</xdr:colOff>
          <xdr:row>10</xdr:row>
          <xdr:rowOff>17992</xdr:rowOff>
        </xdr:from>
        <xdr:to>
          <xdr:col>5</xdr:col>
          <xdr:colOff>1153584</xdr:colOff>
          <xdr:row>12</xdr:row>
          <xdr:rowOff>46567</xdr:rowOff>
        </xdr:to>
        <xdr:pic>
          <xdr:nvPicPr>
            <xdr:cNvPr id="9" name="Picture 8">
              <a:extLst>
                <a:ext uri="{FF2B5EF4-FFF2-40B4-BE49-F238E27FC236}">
                  <a16:creationId xmlns:a16="http://schemas.microsoft.com/office/drawing/2014/main" id="{00000000-0008-0000-0100-000009000000}"/>
                </a:ext>
              </a:extLst>
            </xdr:cNvPr>
            <xdr:cNvPicPr>
              <a:picLocks noChangeAspect="1" noChangeArrowheads="1"/>
              <a:extLst>
                <a:ext uri="{84589F7E-364E-4C9E-8A38-B11213B215E9}">
                  <a14:cameraTool cellRange="Input!$U$56:$W$57" spid="_x0000_s15255"/>
                </a:ext>
              </a:extLst>
            </xdr:cNvPicPr>
          </xdr:nvPicPr>
          <xdr:blipFill>
            <a:blip xmlns:r="http://schemas.openxmlformats.org/officeDocument/2006/relationships" r:embed="rId4"/>
            <a:srcRect/>
            <a:stretch>
              <a:fillRect/>
            </a:stretch>
          </xdr:blipFill>
          <xdr:spPr bwMode="auto">
            <a:xfrm>
              <a:off x="70908" y="1922992"/>
              <a:ext cx="4321176" cy="388408"/>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228600</xdr:colOff>
          <xdr:row>2</xdr:row>
          <xdr:rowOff>16933</xdr:rowOff>
        </xdr:from>
        <xdr:to>
          <xdr:col>9</xdr:col>
          <xdr:colOff>3033183</xdr:colOff>
          <xdr:row>12</xdr:row>
          <xdr:rowOff>122767</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O$1:$S$10" spid="_x0000_s15256"/>
                </a:ext>
              </a:extLst>
            </xdr:cNvPicPr>
          </xdr:nvPicPr>
          <xdr:blipFill>
            <a:blip xmlns:r="http://schemas.openxmlformats.org/officeDocument/2006/relationships" r:embed="rId5"/>
            <a:srcRect/>
            <a:stretch>
              <a:fillRect/>
            </a:stretch>
          </xdr:blipFill>
          <xdr:spPr bwMode="auto">
            <a:xfrm>
              <a:off x="7012517" y="482600"/>
              <a:ext cx="4106333" cy="19050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74083</xdr:colOff>
          <xdr:row>3</xdr:row>
          <xdr:rowOff>21167</xdr:rowOff>
        </xdr:from>
        <xdr:to>
          <xdr:col>4</xdr:col>
          <xdr:colOff>597958</xdr:colOff>
          <xdr:row>4</xdr:row>
          <xdr:rowOff>165101</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a:extLst>
                <a:ext uri="{84589F7E-364E-4C9E-8A38-B11213B215E9}">
                  <a14:cameraTool cellRange="Input!$U$50:$V$50" spid="_x0000_s21341"/>
                </a:ext>
              </a:extLst>
            </xdr:cNvPicPr>
          </xdr:nvPicPr>
          <xdr:blipFill>
            <a:blip xmlns:r="http://schemas.openxmlformats.org/officeDocument/2006/relationships" r:embed="rId1"/>
            <a:srcRect/>
            <a:stretch>
              <a:fillRect/>
            </a:stretch>
          </xdr:blipFill>
          <xdr:spPr bwMode="auto">
            <a:xfrm>
              <a:off x="74083" y="783167"/>
              <a:ext cx="2266950" cy="419100"/>
            </a:xfrm>
            <a:prstGeom prst="rect">
              <a:avLst/>
            </a:prstGeom>
            <a:noFill/>
            <a:ln cmpd="thickThin">
              <a:solidFill>
                <a:schemeClr val="tx1"/>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69851</xdr:colOff>
          <xdr:row>4</xdr:row>
          <xdr:rowOff>243932</xdr:rowOff>
        </xdr:from>
        <xdr:to>
          <xdr:col>5</xdr:col>
          <xdr:colOff>1534583</xdr:colOff>
          <xdr:row>8</xdr:row>
          <xdr:rowOff>3173</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a:extLst>
                <a:ext uri="{84589F7E-364E-4C9E-8A38-B11213B215E9}">
                  <a14:cameraTool cellRange="Input!$U$52:$W$53" spid="_x0000_s21342"/>
                </a:ext>
              </a:extLst>
            </xdr:cNvPicPr>
          </xdr:nvPicPr>
          <xdr:blipFill>
            <a:blip xmlns:r="http://schemas.openxmlformats.org/officeDocument/2006/relationships" r:embed="rId2"/>
            <a:srcRect/>
            <a:stretch>
              <a:fillRect/>
            </a:stretch>
          </xdr:blipFill>
          <xdr:spPr bwMode="auto">
            <a:xfrm>
              <a:off x="69851" y="1281099"/>
              <a:ext cx="4332815" cy="5519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xdr:row>
          <xdr:rowOff>148165</xdr:rowOff>
        </xdr:from>
        <xdr:to>
          <xdr:col>11</xdr:col>
          <xdr:colOff>2307167</xdr:colOff>
          <xdr:row>62</xdr:row>
          <xdr:rowOff>21167</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a:extLst>
                <a:ext uri="{84589F7E-364E-4C9E-8A38-B11213B215E9}">
                  <a14:cameraTool cellRange="Input!$AB$69:$AL$74" spid="_x0000_s21343"/>
                </a:ext>
              </a:extLst>
            </xdr:cNvPicPr>
          </xdr:nvPicPr>
          <xdr:blipFill>
            <a:blip xmlns:r="http://schemas.openxmlformats.org/officeDocument/2006/relationships" r:embed="rId3"/>
            <a:srcRect/>
            <a:stretch>
              <a:fillRect/>
            </a:stretch>
          </xdr:blipFill>
          <xdr:spPr bwMode="auto">
            <a:xfrm>
              <a:off x="0" y="11451165"/>
              <a:ext cx="11863917" cy="139700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74086</xdr:colOff>
          <xdr:row>8</xdr:row>
          <xdr:rowOff>31751</xdr:rowOff>
        </xdr:from>
        <xdr:to>
          <xdr:col>5</xdr:col>
          <xdr:colOff>1534585</xdr:colOff>
          <xdr:row>10</xdr:row>
          <xdr:rowOff>116416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a:extLst>
                <a:ext uri="{84589F7E-364E-4C9E-8A38-B11213B215E9}">
                  <a14:cameraTool cellRange="Input!$U$56:$W$57" spid="_x0000_s21344"/>
                </a:ext>
              </a:extLst>
            </xdr:cNvPicPr>
          </xdr:nvPicPr>
          <xdr:blipFill>
            <a:blip xmlns:r="http://schemas.openxmlformats.org/officeDocument/2006/relationships" r:embed="rId4"/>
            <a:srcRect/>
            <a:stretch>
              <a:fillRect/>
            </a:stretch>
          </xdr:blipFill>
          <xdr:spPr bwMode="auto">
            <a:xfrm>
              <a:off x="74086" y="1841501"/>
              <a:ext cx="4328582" cy="486832"/>
            </a:xfrm>
            <a:prstGeom prst="rect">
              <a:avLst/>
            </a:prstGeom>
            <a:solidFill>
              <a:srgbClr val="FFFFFF" mc:Ignorable="a14" a14:legacySpreadsheetColorIndex="9"/>
            </a:solidFill>
            <a:ln w="9525">
              <a:noFill/>
              <a:miter lim="800000"/>
              <a:headEnd/>
              <a:tailEnd/>
            </a:ln>
            <a:effectLst>
              <a:glow rad="127000">
                <a:schemeClr val="bg1"/>
              </a:glow>
              <a:outerShdw blurRad="50800" dist="50800" dir="5400000" algn="ctr" rotWithShape="0">
                <a:schemeClr val="bg1"/>
              </a:outerShdw>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125942</xdr:colOff>
          <xdr:row>2</xdr:row>
          <xdr:rowOff>120650</xdr:rowOff>
        </xdr:from>
        <xdr:to>
          <xdr:col>11</xdr:col>
          <xdr:colOff>2316692</xdr:colOff>
          <xdr:row>13</xdr:row>
          <xdr:rowOff>141817</xdr:rowOff>
        </xdr:to>
        <xdr:pic>
          <xdr:nvPicPr>
            <xdr:cNvPr id="9" name="Picture 8">
              <a:extLst>
                <a:ext uri="{FF2B5EF4-FFF2-40B4-BE49-F238E27FC236}">
                  <a16:creationId xmlns:a16="http://schemas.microsoft.com/office/drawing/2014/main" id="{00000000-0008-0000-0200-000009000000}"/>
                </a:ext>
              </a:extLst>
            </xdr:cNvPr>
            <xdr:cNvPicPr>
              <a:picLocks noChangeAspect="1" noChangeArrowheads="1"/>
              <a:extLst>
                <a:ext uri="{84589F7E-364E-4C9E-8A38-B11213B215E9}">
                  <a14:cameraTool cellRange="$Q$1:$V$10" spid="_x0000_s21345"/>
                </a:ext>
              </a:extLst>
            </xdr:cNvPicPr>
          </xdr:nvPicPr>
          <xdr:blipFill>
            <a:blip xmlns:r="http://schemas.openxmlformats.org/officeDocument/2006/relationships" r:embed="rId5"/>
            <a:srcRect/>
            <a:stretch>
              <a:fillRect/>
            </a:stretch>
          </xdr:blipFill>
          <xdr:spPr bwMode="auto">
            <a:xfrm>
              <a:off x="7121525" y="681567"/>
              <a:ext cx="5471583" cy="2211917"/>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11</xdr:col>
      <xdr:colOff>514350</xdr:colOff>
      <xdr:row>24</xdr:row>
      <xdr:rowOff>9525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7219950" cy="401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390525</xdr:colOff>
      <xdr:row>6</xdr:row>
      <xdr:rowOff>104774</xdr:rowOff>
    </xdr:from>
    <xdr:to>
      <xdr:col>1</xdr:col>
      <xdr:colOff>104775</xdr:colOff>
      <xdr:row>8</xdr:row>
      <xdr:rowOff>19050</xdr:rowOff>
    </xdr:to>
    <xdr:sp macro="" textlink="">
      <xdr:nvSpPr>
        <xdr:cNvPr id="3" name="Decagon 2">
          <a:extLst>
            <a:ext uri="{FF2B5EF4-FFF2-40B4-BE49-F238E27FC236}">
              <a16:creationId xmlns:a16="http://schemas.microsoft.com/office/drawing/2014/main" id="{00000000-0008-0000-0300-000003000000}"/>
            </a:ext>
          </a:extLst>
        </xdr:cNvPr>
        <xdr:cNvSpPr/>
      </xdr:nvSpPr>
      <xdr:spPr>
        <a:xfrm>
          <a:off x="390525" y="1247774"/>
          <a:ext cx="323850" cy="295276"/>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1a</a:t>
          </a:r>
          <a:endParaRPr lang="vi-VN" sz="1100">
            <a:solidFill>
              <a:srgbClr val="FF0000"/>
            </a:solidFill>
          </a:endParaRPr>
        </a:p>
      </xdr:txBody>
    </xdr:sp>
    <xdr:clientData/>
  </xdr:twoCellAnchor>
  <xdr:twoCellAnchor>
    <xdr:from>
      <xdr:col>2</xdr:col>
      <xdr:colOff>400050</xdr:colOff>
      <xdr:row>11</xdr:row>
      <xdr:rowOff>76200</xdr:rowOff>
    </xdr:from>
    <xdr:to>
      <xdr:col>2</xdr:col>
      <xdr:colOff>581025</xdr:colOff>
      <xdr:row>12</xdr:row>
      <xdr:rowOff>76200</xdr:rowOff>
    </xdr:to>
    <xdr:sp macro="" textlink="">
      <xdr:nvSpPr>
        <xdr:cNvPr id="4" name="Decagon 3">
          <a:extLst>
            <a:ext uri="{FF2B5EF4-FFF2-40B4-BE49-F238E27FC236}">
              <a16:creationId xmlns:a16="http://schemas.microsoft.com/office/drawing/2014/main" id="{00000000-0008-0000-0300-000004000000}"/>
            </a:ext>
          </a:extLst>
        </xdr:cNvPr>
        <xdr:cNvSpPr/>
      </xdr:nvSpPr>
      <xdr:spPr>
        <a:xfrm>
          <a:off x="1619250" y="2171700"/>
          <a:ext cx="180975" cy="190500"/>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2</a:t>
          </a:r>
          <a:endParaRPr lang="vi-VN" sz="1100">
            <a:solidFill>
              <a:srgbClr val="FF0000"/>
            </a:solidFill>
          </a:endParaRPr>
        </a:p>
      </xdr:txBody>
    </xdr:sp>
    <xdr:clientData/>
  </xdr:twoCellAnchor>
  <xdr:twoCellAnchor>
    <xdr:from>
      <xdr:col>2</xdr:col>
      <xdr:colOff>266700</xdr:colOff>
      <xdr:row>14</xdr:row>
      <xdr:rowOff>152400</xdr:rowOff>
    </xdr:from>
    <xdr:to>
      <xdr:col>2</xdr:col>
      <xdr:colOff>447675</xdr:colOff>
      <xdr:row>15</xdr:row>
      <xdr:rowOff>152400</xdr:rowOff>
    </xdr:to>
    <xdr:sp macro="" textlink="">
      <xdr:nvSpPr>
        <xdr:cNvPr id="5" name="Decagon 4">
          <a:extLst>
            <a:ext uri="{FF2B5EF4-FFF2-40B4-BE49-F238E27FC236}">
              <a16:creationId xmlns:a16="http://schemas.microsoft.com/office/drawing/2014/main" id="{00000000-0008-0000-0300-000005000000}"/>
            </a:ext>
          </a:extLst>
        </xdr:cNvPr>
        <xdr:cNvSpPr/>
      </xdr:nvSpPr>
      <xdr:spPr>
        <a:xfrm>
          <a:off x="1485900" y="2819400"/>
          <a:ext cx="180975" cy="190500"/>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3</a:t>
          </a:r>
          <a:endParaRPr lang="vi-VN" sz="1100">
            <a:solidFill>
              <a:srgbClr val="FF0000"/>
            </a:solidFill>
          </a:endParaRPr>
        </a:p>
      </xdr:txBody>
    </xdr:sp>
    <xdr:clientData/>
  </xdr:twoCellAnchor>
  <xdr:twoCellAnchor>
    <xdr:from>
      <xdr:col>2</xdr:col>
      <xdr:colOff>276225</xdr:colOff>
      <xdr:row>15</xdr:row>
      <xdr:rowOff>161925</xdr:rowOff>
    </xdr:from>
    <xdr:to>
      <xdr:col>2</xdr:col>
      <xdr:colOff>457200</xdr:colOff>
      <xdr:row>16</xdr:row>
      <xdr:rowOff>161925</xdr:rowOff>
    </xdr:to>
    <xdr:sp macro="" textlink="">
      <xdr:nvSpPr>
        <xdr:cNvPr id="6" name="Decagon 5">
          <a:extLst>
            <a:ext uri="{FF2B5EF4-FFF2-40B4-BE49-F238E27FC236}">
              <a16:creationId xmlns:a16="http://schemas.microsoft.com/office/drawing/2014/main" id="{00000000-0008-0000-0300-000006000000}"/>
            </a:ext>
          </a:extLst>
        </xdr:cNvPr>
        <xdr:cNvSpPr/>
      </xdr:nvSpPr>
      <xdr:spPr>
        <a:xfrm>
          <a:off x="1495425" y="3019425"/>
          <a:ext cx="180975" cy="190500"/>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4</a:t>
          </a:r>
          <a:endParaRPr lang="vi-VN" sz="1100">
            <a:solidFill>
              <a:srgbClr val="FF0000"/>
            </a:solidFill>
          </a:endParaRPr>
        </a:p>
      </xdr:txBody>
    </xdr:sp>
    <xdr:clientData/>
  </xdr:twoCellAnchor>
  <xdr:twoCellAnchor>
    <xdr:from>
      <xdr:col>2</xdr:col>
      <xdr:colOff>285750</xdr:colOff>
      <xdr:row>17</xdr:row>
      <xdr:rowOff>152400</xdr:rowOff>
    </xdr:from>
    <xdr:to>
      <xdr:col>2</xdr:col>
      <xdr:colOff>466725</xdr:colOff>
      <xdr:row>18</xdr:row>
      <xdr:rowOff>152400</xdr:rowOff>
    </xdr:to>
    <xdr:sp macro="" textlink="">
      <xdr:nvSpPr>
        <xdr:cNvPr id="7" name="Decagon 6">
          <a:extLst>
            <a:ext uri="{FF2B5EF4-FFF2-40B4-BE49-F238E27FC236}">
              <a16:creationId xmlns:a16="http://schemas.microsoft.com/office/drawing/2014/main" id="{00000000-0008-0000-0300-000007000000}"/>
            </a:ext>
          </a:extLst>
        </xdr:cNvPr>
        <xdr:cNvSpPr/>
      </xdr:nvSpPr>
      <xdr:spPr>
        <a:xfrm>
          <a:off x="1504950" y="3390900"/>
          <a:ext cx="180975" cy="190500"/>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5</a:t>
          </a:r>
          <a:endParaRPr lang="vi-VN" sz="1100">
            <a:solidFill>
              <a:srgbClr val="FF0000"/>
            </a:solidFill>
          </a:endParaRPr>
        </a:p>
      </xdr:txBody>
    </xdr:sp>
    <xdr:clientData/>
  </xdr:twoCellAnchor>
  <xdr:twoCellAnchor>
    <xdr:from>
      <xdr:col>2</xdr:col>
      <xdr:colOff>361950</xdr:colOff>
      <xdr:row>19</xdr:row>
      <xdr:rowOff>28575</xdr:rowOff>
    </xdr:from>
    <xdr:to>
      <xdr:col>2</xdr:col>
      <xdr:colOff>542925</xdr:colOff>
      <xdr:row>20</xdr:row>
      <xdr:rowOff>28575</xdr:rowOff>
    </xdr:to>
    <xdr:sp macro="" textlink="">
      <xdr:nvSpPr>
        <xdr:cNvPr id="8" name="Decagon 7">
          <a:extLst>
            <a:ext uri="{FF2B5EF4-FFF2-40B4-BE49-F238E27FC236}">
              <a16:creationId xmlns:a16="http://schemas.microsoft.com/office/drawing/2014/main" id="{00000000-0008-0000-0300-000008000000}"/>
            </a:ext>
          </a:extLst>
        </xdr:cNvPr>
        <xdr:cNvSpPr/>
      </xdr:nvSpPr>
      <xdr:spPr>
        <a:xfrm>
          <a:off x="1581150" y="3648075"/>
          <a:ext cx="180975" cy="190500"/>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6</a:t>
          </a:r>
          <a:endParaRPr lang="vi-VN" sz="1100">
            <a:solidFill>
              <a:srgbClr val="FF0000"/>
            </a:solidFill>
          </a:endParaRPr>
        </a:p>
      </xdr:txBody>
    </xdr:sp>
    <xdr:clientData/>
  </xdr:twoCellAnchor>
  <xdr:twoCellAnchor>
    <xdr:from>
      <xdr:col>8</xdr:col>
      <xdr:colOff>530224</xdr:colOff>
      <xdr:row>15</xdr:row>
      <xdr:rowOff>85725</xdr:rowOff>
    </xdr:from>
    <xdr:to>
      <xdr:col>11</xdr:col>
      <xdr:colOff>317500</xdr:colOff>
      <xdr:row>22</xdr:row>
      <xdr:rowOff>28575</xdr:rowOff>
    </xdr:to>
    <xdr:sp macro="" textlink="">
      <xdr:nvSpPr>
        <xdr:cNvPr id="9" name="Explosion 1 8">
          <a:extLst>
            <a:ext uri="{FF2B5EF4-FFF2-40B4-BE49-F238E27FC236}">
              <a16:creationId xmlns:a16="http://schemas.microsoft.com/office/drawing/2014/main" id="{00000000-0008-0000-0300-000009000000}"/>
            </a:ext>
          </a:extLst>
        </xdr:cNvPr>
        <xdr:cNvSpPr/>
      </xdr:nvSpPr>
      <xdr:spPr>
        <a:xfrm>
          <a:off x="5407024" y="2943225"/>
          <a:ext cx="1616076" cy="127635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900" b="1">
              <a:solidFill>
                <a:sysClr val="windowText" lastClr="000000"/>
              </a:solidFill>
            </a:rPr>
            <a:t>Sử dụng form tương ứng</a:t>
          </a:r>
          <a:endParaRPr lang="en-US" sz="900" b="1">
            <a:solidFill>
              <a:sysClr val="windowText" lastClr="000000"/>
            </a:solidFill>
          </a:endParaRPr>
        </a:p>
        <a:p>
          <a:pPr algn="ctr"/>
          <a:endParaRPr lang="vi-VN" sz="900" b="1">
            <a:solidFill>
              <a:sysClr val="windowText" lastClr="000000"/>
            </a:solidFill>
          </a:endParaRPr>
        </a:p>
      </xdr:txBody>
    </xdr:sp>
    <xdr:clientData/>
  </xdr:twoCellAnchor>
  <xdr:twoCellAnchor>
    <xdr:from>
      <xdr:col>10</xdr:col>
      <xdr:colOff>47627</xdr:colOff>
      <xdr:row>13</xdr:row>
      <xdr:rowOff>38102</xdr:rowOff>
    </xdr:from>
    <xdr:to>
      <xdr:col>10</xdr:col>
      <xdr:colOff>95250</xdr:colOff>
      <xdr:row>16</xdr:row>
      <xdr:rowOff>123825</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flipH="1" flipV="1">
          <a:off x="6143627" y="2514602"/>
          <a:ext cx="47623" cy="65722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523878</xdr:colOff>
      <xdr:row>22</xdr:row>
      <xdr:rowOff>28575</xdr:rowOff>
    </xdr:from>
    <xdr:to>
      <xdr:col>9</xdr:col>
      <xdr:colOff>569057</xdr:colOff>
      <xdr:row>23</xdr:row>
      <xdr:rowOff>133350</xdr:rowOff>
    </xdr:to>
    <xdr:cxnSp macro="">
      <xdr:nvCxnSpPr>
        <xdr:cNvPr id="11" name="Straight Arrow Connector 10">
          <a:extLst>
            <a:ext uri="{FF2B5EF4-FFF2-40B4-BE49-F238E27FC236}">
              <a16:creationId xmlns:a16="http://schemas.microsoft.com/office/drawing/2014/main" id="{00000000-0008-0000-0300-00000B000000}"/>
            </a:ext>
          </a:extLst>
        </xdr:cNvPr>
        <xdr:cNvCxnSpPr>
          <a:stCxn id="9" idx="2"/>
        </xdr:cNvCxnSpPr>
      </xdr:nvCxnSpPr>
      <xdr:spPr>
        <a:xfrm flipH="1">
          <a:off x="2352678" y="4219575"/>
          <a:ext cx="3702779" cy="2952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114301</xdr:colOff>
      <xdr:row>31</xdr:row>
      <xdr:rowOff>180974</xdr:rowOff>
    </xdr:from>
    <xdr:to>
      <xdr:col>8</xdr:col>
      <xdr:colOff>211781</xdr:colOff>
      <xdr:row>55</xdr:row>
      <xdr:rowOff>161925</xdr:rowOff>
    </xdr:to>
    <xdr:pic>
      <xdr:nvPicPr>
        <xdr:cNvPr id="12" name="Picture 11">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901" y="6086474"/>
          <a:ext cx="4364680" cy="4552951"/>
        </a:xfrm>
        <a:prstGeom prst="rect">
          <a:avLst/>
        </a:prstGeom>
        <a:noFill/>
        <a:ln w="38100">
          <a:solidFill>
            <a:srgbClr val="00B0F0"/>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123826</xdr:colOff>
      <xdr:row>8</xdr:row>
      <xdr:rowOff>133350</xdr:rowOff>
    </xdr:from>
    <xdr:to>
      <xdr:col>2</xdr:col>
      <xdr:colOff>533400</xdr:colOff>
      <xdr:row>10</xdr:row>
      <xdr:rowOff>9525</xdr:rowOff>
    </xdr:to>
    <xdr:sp macro="" textlink="">
      <xdr:nvSpPr>
        <xdr:cNvPr id="13" name="Decagon 12">
          <a:extLst>
            <a:ext uri="{FF2B5EF4-FFF2-40B4-BE49-F238E27FC236}">
              <a16:creationId xmlns:a16="http://schemas.microsoft.com/office/drawing/2014/main" id="{00000000-0008-0000-0300-00000D000000}"/>
            </a:ext>
          </a:extLst>
        </xdr:cNvPr>
        <xdr:cNvSpPr/>
      </xdr:nvSpPr>
      <xdr:spPr>
        <a:xfrm>
          <a:off x="1343026" y="1657350"/>
          <a:ext cx="409574" cy="257175"/>
        </a:xfrm>
        <a:prstGeom prst="decagon">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1b</a:t>
          </a:r>
          <a:endParaRPr lang="vi-VN" sz="1100">
            <a:solidFill>
              <a:srgbClr val="FF0000"/>
            </a:solidFill>
          </a:endParaRPr>
        </a:p>
      </xdr:txBody>
    </xdr:sp>
    <xdr:clientData/>
  </xdr:twoCellAnchor>
  <xdr:twoCellAnchor>
    <xdr:from>
      <xdr:col>4</xdr:col>
      <xdr:colOff>133350</xdr:colOff>
      <xdr:row>9</xdr:row>
      <xdr:rowOff>47624</xdr:rowOff>
    </xdr:from>
    <xdr:to>
      <xdr:col>13</xdr:col>
      <xdr:colOff>590550</xdr:colOff>
      <xdr:row>10</xdr:row>
      <xdr:rowOff>85725</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571750" y="1762124"/>
          <a:ext cx="5943600"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(chỉ khi T.Type là Post Difference end of month, Disposition, Production rejects thì mới phải nhập sub-type)</a:t>
          </a:r>
          <a:endParaRPr lang="vi-VN"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8</xdr:row>
      <xdr:rowOff>0</xdr:rowOff>
    </xdr:from>
    <xdr:to>
      <xdr:col>2</xdr:col>
      <xdr:colOff>5676900</xdr:colOff>
      <xdr:row>15</xdr:row>
      <xdr:rowOff>85725</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rotWithShape="1">
        <a:blip xmlns:r="http://schemas.openxmlformats.org/officeDocument/2006/relationships" r:embed="rId1"/>
        <a:srcRect r="49116" b="81508"/>
        <a:stretch/>
      </xdr:blipFill>
      <xdr:spPr>
        <a:xfrm>
          <a:off x="685801" y="1476375"/>
          <a:ext cx="6619874" cy="1352550"/>
        </a:xfrm>
        <a:prstGeom prst="rect">
          <a:avLst/>
        </a:prstGeom>
      </xdr:spPr>
    </xdr:pic>
    <xdr:clientData/>
  </xdr:twoCellAnchor>
  <xdr:twoCellAnchor>
    <xdr:from>
      <xdr:col>0</xdr:col>
      <xdr:colOff>657225</xdr:colOff>
      <xdr:row>7</xdr:row>
      <xdr:rowOff>47625</xdr:rowOff>
    </xdr:from>
    <xdr:to>
      <xdr:col>2</xdr:col>
      <xdr:colOff>1390650</xdr:colOff>
      <xdr:row>10</xdr:row>
      <xdr:rowOff>123825</xdr:rowOff>
    </xdr:to>
    <xdr:grpSp>
      <xdr:nvGrpSpPr>
        <xdr:cNvPr id="10" name="Group 9">
          <a:extLst>
            <a:ext uri="{FF2B5EF4-FFF2-40B4-BE49-F238E27FC236}">
              <a16:creationId xmlns:a16="http://schemas.microsoft.com/office/drawing/2014/main" id="{00000000-0008-0000-0500-00000A000000}"/>
            </a:ext>
          </a:extLst>
        </xdr:cNvPr>
        <xdr:cNvGrpSpPr/>
      </xdr:nvGrpSpPr>
      <xdr:grpSpPr>
        <a:xfrm>
          <a:off x="609600" y="1381125"/>
          <a:ext cx="2219325" cy="647700"/>
          <a:chOff x="657225" y="1343025"/>
          <a:chExt cx="2362200" cy="619125"/>
        </a:xfrm>
      </xdr:grpSpPr>
      <xdr:sp macro="" textlink="">
        <xdr:nvSpPr>
          <xdr:cNvPr id="5" name="Rectangle 4">
            <a:extLst>
              <a:ext uri="{FF2B5EF4-FFF2-40B4-BE49-F238E27FC236}">
                <a16:creationId xmlns:a16="http://schemas.microsoft.com/office/drawing/2014/main" id="{00000000-0008-0000-0500-000005000000}"/>
              </a:ext>
            </a:extLst>
          </xdr:cNvPr>
          <xdr:cNvSpPr/>
        </xdr:nvSpPr>
        <xdr:spPr>
          <a:xfrm>
            <a:off x="657225" y="1685925"/>
            <a:ext cx="60007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6" name="Cloud 5">
            <a:extLst>
              <a:ext uri="{FF2B5EF4-FFF2-40B4-BE49-F238E27FC236}">
                <a16:creationId xmlns:a16="http://schemas.microsoft.com/office/drawing/2014/main" id="{00000000-0008-0000-0500-000006000000}"/>
              </a:ext>
            </a:extLst>
          </xdr:cNvPr>
          <xdr:cNvSpPr/>
        </xdr:nvSpPr>
        <xdr:spPr>
          <a:xfrm>
            <a:off x="1666875" y="1343025"/>
            <a:ext cx="1352550" cy="523875"/>
          </a:xfrm>
          <a:prstGeom prst="cloud">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Chon File</a:t>
            </a:r>
            <a:endParaRPr lang="vi-VN" sz="1100" b="1">
              <a:solidFill>
                <a:sysClr val="windowText" lastClr="000000"/>
              </a:solidFill>
            </a:endParaRPr>
          </a:p>
        </xdr:txBody>
      </xdr:sp>
      <xdr:cxnSp macro="">
        <xdr:nvCxnSpPr>
          <xdr:cNvPr id="8" name="Straight Arrow Connector 7">
            <a:extLst>
              <a:ext uri="{FF2B5EF4-FFF2-40B4-BE49-F238E27FC236}">
                <a16:creationId xmlns:a16="http://schemas.microsoft.com/office/drawing/2014/main" id="{00000000-0008-0000-0500-000008000000}"/>
              </a:ext>
            </a:extLst>
          </xdr:cNvPr>
          <xdr:cNvCxnSpPr>
            <a:stCxn id="6" idx="2"/>
            <a:endCxn id="5" idx="3"/>
          </xdr:cNvCxnSpPr>
        </xdr:nvCxnSpPr>
        <xdr:spPr>
          <a:xfrm flipH="1">
            <a:off x="1257300" y="1604963"/>
            <a:ext cx="413770" cy="219075"/>
          </a:xfrm>
          <a:prstGeom prst="straightConnector1">
            <a:avLst/>
          </a:prstGeom>
          <a:ln>
            <a:solidFill>
              <a:srgbClr val="FF0000"/>
            </a:solidFill>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editAs="oneCell">
    <xdr:from>
      <xdr:col>1</xdr:col>
      <xdr:colOff>1</xdr:colOff>
      <xdr:row>18</xdr:row>
      <xdr:rowOff>0</xdr:rowOff>
    </xdr:from>
    <xdr:to>
      <xdr:col>2</xdr:col>
      <xdr:colOff>5686426</xdr:colOff>
      <xdr:row>42</xdr:row>
      <xdr:rowOff>142875</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rotWithShape="1">
        <a:blip xmlns:r="http://schemas.openxmlformats.org/officeDocument/2006/relationships" r:embed="rId2"/>
        <a:srcRect l="-73" t="-130" r="49115" b="38795"/>
        <a:stretch/>
      </xdr:blipFill>
      <xdr:spPr>
        <a:xfrm>
          <a:off x="685801" y="3286125"/>
          <a:ext cx="6629400" cy="4486275"/>
        </a:xfrm>
        <a:prstGeom prst="rect">
          <a:avLst/>
        </a:prstGeom>
      </xdr:spPr>
    </xdr:pic>
    <xdr:clientData/>
  </xdr:twoCellAnchor>
  <xdr:twoCellAnchor>
    <xdr:from>
      <xdr:col>1</xdr:col>
      <xdr:colOff>171449</xdr:colOff>
      <xdr:row>37</xdr:row>
      <xdr:rowOff>0</xdr:rowOff>
    </xdr:from>
    <xdr:to>
      <xdr:col>2</xdr:col>
      <xdr:colOff>1904999</xdr:colOff>
      <xdr:row>40</xdr:row>
      <xdr:rowOff>76200</xdr:rowOff>
    </xdr:to>
    <xdr:grpSp>
      <xdr:nvGrpSpPr>
        <xdr:cNvPr id="11" name="Group 10">
          <a:extLst>
            <a:ext uri="{FF2B5EF4-FFF2-40B4-BE49-F238E27FC236}">
              <a16:creationId xmlns:a16="http://schemas.microsoft.com/office/drawing/2014/main" id="{00000000-0008-0000-0500-00000B000000}"/>
            </a:ext>
          </a:extLst>
        </xdr:cNvPr>
        <xdr:cNvGrpSpPr/>
      </xdr:nvGrpSpPr>
      <xdr:grpSpPr>
        <a:xfrm>
          <a:off x="781049" y="7048500"/>
          <a:ext cx="2562225" cy="647700"/>
          <a:chOff x="657225" y="1343025"/>
          <a:chExt cx="2362200" cy="619125"/>
        </a:xfrm>
      </xdr:grpSpPr>
      <xdr:sp macro="" textlink="">
        <xdr:nvSpPr>
          <xdr:cNvPr id="12" name="Rectangle 11">
            <a:extLst>
              <a:ext uri="{FF2B5EF4-FFF2-40B4-BE49-F238E27FC236}">
                <a16:creationId xmlns:a16="http://schemas.microsoft.com/office/drawing/2014/main" id="{00000000-0008-0000-0500-00000C000000}"/>
              </a:ext>
            </a:extLst>
          </xdr:cNvPr>
          <xdr:cNvSpPr/>
        </xdr:nvSpPr>
        <xdr:spPr>
          <a:xfrm>
            <a:off x="657225" y="1685925"/>
            <a:ext cx="704850"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13" name="Cloud 12">
            <a:extLst>
              <a:ext uri="{FF2B5EF4-FFF2-40B4-BE49-F238E27FC236}">
                <a16:creationId xmlns:a16="http://schemas.microsoft.com/office/drawing/2014/main" id="{00000000-0008-0000-0500-00000D000000}"/>
              </a:ext>
            </a:extLst>
          </xdr:cNvPr>
          <xdr:cNvSpPr/>
        </xdr:nvSpPr>
        <xdr:spPr>
          <a:xfrm>
            <a:off x="1666875" y="1343025"/>
            <a:ext cx="1352550" cy="523875"/>
          </a:xfrm>
          <a:prstGeom prst="cloud">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Chon Option</a:t>
            </a:r>
            <a:endParaRPr lang="vi-VN" sz="1100" b="1">
              <a:solidFill>
                <a:sysClr val="windowText" lastClr="000000"/>
              </a:solidFill>
            </a:endParaRPr>
          </a:p>
        </xdr:txBody>
      </xdr:sp>
      <xdr:cxnSp macro="">
        <xdr:nvCxnSpPr>
          <xdr:cNvPr id="14" name="Straight Arrow Connector 13">
            <a:extLst>
              <a:ext uri="{FF2B5EF4-FFF2-40B4-BE49-F238E27FC236}">
                <a16:creationId xmlns:a16="http://schemas.microsoft.com/office/drawing/2014/main" id="{00000000-0008-0000-0500-00000E000000}"/>
              </a:ext>
            </a:extLst>
          </xdr:cNvPr>
          <xdr:cNvCxnSpPr>
            <a:stCxn id="13" idx="2"/>
            <a:endCxn id="12" idx="3"/>
          </xdr:cNvCxnSpPr>
        </xdr:nvCxnSpPr>
        <xdr:spPr>
          <a:xfrm flipH="1">
            <a:off x="1362075" y="1604963"/>
            <a:ext cx="308995" cy="219075"/>
          </a:xfrm>
          <a:prstGeom prst="straightConnector1">
            <a:avLst/>
          </a:prstGeom>
          <a:ln>
            <a:solidFill>
              <a:srgbClr val="FF0000"/>
            </a:solidFill>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editAs="oneCell">
    <xdr:from>
      <xdr:col>1</xdr:col>
      <xdr:colOff>0</xdr:colOff>
      <xdr:row>45</xdr:row>
      <xdr:rowOff>0</xdr:rowOff>
    </xdr:from>
    <xdr:to>
      <xdr:col>4</xdr:col>
      <xdr:colOff>628650</xdr:colOff>
      <xdr:row>81</xdr:row>
      <xdr:rowOff>8710</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rotWithShape="1">
        <a:blip xmlns:r="http://schemas.openxmlformats.org/officeDocument/2006/relationships" r:embed="rId3"/>
        <a:srcRect l="-1" r="463"/>
        <a:stretch/>
      </xdr:blipFill>
      <xdr:spPr>
        <a:xfrm>
          <a:off x="685800" y="8172450"/>
          <a:ext cx="7962900" cy="6523810"/>
        </a:xfrm>
        <a:prstGeom prst="rect">
          <a:avLst/>
        </a:prstGeom>
      </xdr:spPr>
    </xdr:pic>
    <xdr:clientData/>
  </xdr:twoCellAnchor>
  <xdr:twoCellAnchor>
    <xdr:from>
      <xdr:col>1</xdr:col>
      <xdr:colOff>133349</xdr:colOff>
      <xdr:row>44</xdr:row>
      <xdr:rowOff>142875</xdr:rowOff>
    </xdr:from>
    <xdr:to>
      <xdr:col>2</xdr:col>
      <xdr:colOff>2876549</xdr:colOff>
      <xdr:row>49</xdr:row>
      <xdr:rowOff>152400</xdr:rowOff>
    </xdr:to>
    <xdr:grpSp>
      <xdr:nvGrpSpPr>
        <xdr:cNvPr id="17" name="Group 16">
          <a:extLst>
            <a:ext uri="{FF2B5EF4-FFF2-40B4-BE49-F238E27FC236}">
              <a16:creationId xmlns:a16="http://schemas.microsoft.com/office/drawing/2014/main" id="{00000000-0008-0000-0500-000011000000}"/>
            </a:ext>
          </a:extLst>
        </xdr:cNvPr>
        <xdr:cNvGrpSpPr/>
      </xdr:nvGrpSpPr>
      <xdr:grpSpPr>
        <a:xfrm>
          <a:off x="742949" y="8524875"/>
          <a:ext cx="3571875" cy="962025"/>
          <a:chOff x="657225" y="1047750"/>
          <a:chExt cx="3253279" cy="914400"/>
        </a:xfrm>
      </xdr:grpSpPr>
      <xdr:sp macro="" textlink="">
        <xdr:nvSpPr>
          <xdr:cNvPr id="18" name="Rectangle 17">
            <a:extLst>
              <a:ext uri="{FF2B5EF4-FFF2-40B4-BE49-F238E27FC236}">
                <a16:creationId xmlns:a16="http://schemas.microsoft.com/office/drawing/2014/main" id="{00000000-0008-0000-0500-000012000000}"/>
              </a:ext>
            </a:extLst>
          </xdr:cNvPr>
          <xdr:cNvSpPr/>
        </xdr:nvSpPr>
        <xdr:spPr>
          <a:xfrm>
            <a:off x="657225" y="1685925"/>
            <a:ext cx="1134866"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19" name="Cloud 18">
            <a:extLst>
              <a:ext uri="{FF2B5EF4-FFF2-40B4-BE49-F238E27FC236}">
                <a16:creationId xmlns:a16="http://schemas.microsoft.com/office/drawing/2014/main" id="{00000000-0008-0000-0500-000013000000}"/>
              </a:ext>
            </a:extLst>
          </xdr:cNvPr>
          <xdr:cNvSpPr/>
        </xdr:nvSpPr>
        <xdr:spPr>
          <a:xfrm>
            <a:off x="2356201" y="1047750"/>
            <a:ext cx="1554303" cy="523875"/>
          </a:xfrm>
          <a:prstGeom prst="cloud">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Chon Formulas</a:t>
            </a:r>
            <a:endParaRPr lang="vi-VN" sz="1100" b="1">
              <a:solidFill>
                <a:sysClr val="windowText" lastClr="000000"/>
              </a:solidFill>
            </a:endParaRPr>
          </a:p>
        </xdr:txBody>
      </xdr:sp>
      <xdr:cxnSp macro="">
        <xdr:nvCxnSpPr>
          <xdr:cNvPr id="20" name="Straight Arrow Connector 19">
            <a:extLst>
              <a:ext uri="{FF2B5EF4-FFF2-40B4-BE49-F238E27FC236}">
                <a16:creationId xmlns:a16="http://schemas.microsoft.com/office/drawing/2014/main" id="{00000000-0008-0000-0500-000014000000}"/>
              </a:ext>
            </a:extLst>
          </xdr:cNvPr>
          <xdr:cNvCxnSpPr>
            <a:stCxn id="19" idx="2"/>
            <a:endCxn id="18" idx="3"/>
          </xdr:cNvCxnSpPr>
        </xdr:nvCxnSpPr>
        <xdr:spPr>
          <a:xfrm flipH="1">
            <a:off x="1792091" y="1309688"/>
            <a:ext cx="568932" cy="514350"/>
          </a:xfrm>
          <a:prstGeom prst="straightConnector1">
            <a:avLst/>
          </a:prstGeom>
          <a:ln>
            <a:solidFill>
              <a:srgbClr val="FF0000"/>
            </a:solidFill>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xdr:from>
      <xdr:col>0</xdr:col>
      <xdr:colOff>466725</xdr:colOff>
      <xdr:row>48</xdr:row>
      <xdr:rowOff>47624</xdr:rowOff>
    </xdr:from>
    <xdr:to>
      <xdr:col>1</xdr:col>
      <xdr:colOff>142875</xdr:colOff>
      <xdr:row>50</xdr:row>
      <xdr:rowOff>19049</xdr:rowOff>
    </xdr:to>
    <xdr:sp macro="" textlink="">
      <xdr:nvSpPr>
        <xdr:cNvPr id="25" name="8-Point Star 24">
          <a:extLst>
            <a:ext uri="{FF2B5EF4-FFF2-40B4-BE49-F238E27FC236}">
              <a16:creationId xmlns:a16="http://schemas.microsoft.com/office/drawing/2014/main" id="{00000000-0008-0000-0500-000019000000}"/>
            </a:ext>
          </a:extLst>
        </xdr:cNvPr>
        <xdr:cNvSpPr/>
      </xdr:nvSpPr>
      <xdr:spPr>
        <a:xfrm>
          <a:off x="466725" y="8762999"/>
          <a:ext cx="361950" cy="333375"/>
        </a:xfrm>
        <a:prstGeom prst="star8">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1</a:t>
          </a:r>
          <a:endParaRPr lang="vi-VN" sz="1100" b="1">
            <a:solidFill>
              <a:sysClr val="windowText" lastClr="000000"/>
            </a:solidFill>
          </a:endParaRPr>
        </a:p>
      </xdr:txBody>
    </xdr:sp>
    <xdr:clientData/>
  </xdr:twoCellAnchor>
  <xdr:twoCellAnchor>
    <xdr:from>
      <xdr:col>2</xdr:col>
      <xdr:colOff>733424</xdr:colOff>
      <xdr:row>48</xdr:row>
      <xdr:rowOff>57150</xdr:rowOff>
    </xdr:from>
    <xdr:to>
      <xdr:col>2</xdr:col>
      <xdr:colOff>4419599</xdr:colOff>
      <xdr:row>53</xdr:row>
      <xdr:rowOff>66675</xdr:rowOff>
    </xdr:to>
    <xdr:grpSp>
      <xdr:nvGrpSpPr>
        <xdr:cNvPr id="26" name="Group 25">
          <a:extLst>
            <a:ext uri="{FF2B5EF4-FFF2-40B4-BE49-F238E27FC236}">
              <a16:creationId xmlns:a16="http://schemas.microsoft.com/office/drawing/2014/main" id="{00000000-0008-0000-0500-00001A000000}"/>
            </a:ext>
          </a:extLst>
        </xdr:cNvPr>
        <xdr:cNvGrpSpPr/>
      </xdr:nvGrpSpPr>
      <xdr:grpSpPr>
        <a:xfrm>
          <a:off x="2171699" y="9201150"/>
          <a:ext cx="3686175" cy="962025"/>
          <a:chOff x="657225" y="1047750"/>
          <a:chExt cx="3253279" cy="914400"/>
        </a:xfrm>
      </xdr:grpSpPr>
      <xdr:sp macro="" textlink="">
        <xdr:nvSpPr>
          <xdr:cNvPr id="27" name="Rectangle 26">
            <a:extLst>
              <a:ext uri="{FF2B5EF4-FFF2-40B4-BE49-F238E27FC236}">
                <a16:creationId xmlns:a16="http://schemas.microsoft.com/office/drawing/2014/main" id="{00000000-0008-0000-0500-00001B000000}"/>
              </a:ext>
            </a:extLst>
          </xdr:cNvPr>
          <xdr:cNvSpPr/>
        </xdr:nvSpPr>
        <xdr:spPr>
          <a:xfrm>
            <a:off x="657225" y="1685925"/>
            <a:ext cx="1134866"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28" name="Cloud 27">
            <a:extLst>
              <a:ext uri="{FF2B5EF4-FFF2-40B4-BE49-F238E27FC236}">
                <a16:creationId xmlns:a16="http://schemas.microsoft.com/office/drawing/2014/main" id="{00000000-0008-0000-0500-00001C000000}"/>
              </a:ext>
            </a:extLst>
          </xdr:cNvPr>
          <xdr:cNvSpPr/>
        </xdr:nvSpPr>
        <xdr:spPr>
          <a:xfrm>
            <a:off x="2356201" y="1047750"/>
            <a:ext cx="1554303" cy="523875"/>
          </a:xfrm>
          <a:prstGeom prst="cloud">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Chon Automatic</a:t>
            </a:r>
            <a:endParaRPr lang="vi-VN" sz="1100" b="1">
              <a:solidFill>
                <a:sysClr val="windowText" lastClr="000000"/>
              </a:solidFill>
            </a:endParaRPr>
          </a:p>
        </xdr:txBody>
      </xdr:sp>
      <xdr:cxnSp macro="">
        <xdr:nvCxnSpPr>
          <xdr:cNvPr id="29" name="Straight Arrow Connector 28">
            <a:extLst>
              <a:ext uri="{FF2B5EF4-FFF2-40B4-BE49-F238E27FC236}">
                <a16:creationId xmlns:a16="http://schemas.microsoft.com/office/drawing/2014/main" id="{00000000-0008-0000-0500-00001D000000}"/>
              </a:ext>
            </a:extLst>
          </xdr:cNvPr>
          <xdr:cNvCxnSpPr>
            <a:stCxn id="28" idx="2"/>
            <a:endCxn id="27" idx="3"/>
          </xdr:cNvCxnSpPr>
        </xdr:nvCxnSpPr>
        <xdr:spPr>
          <a:xfrm flipH="1">
            <a:off x="1792091" y="1309688"/>
            <a:ext cx="568932" cy="514350"/>
          </a:xfrm>
          <a:prstGeom prst="straightConnector1">
            <a:avLst/>
          </a:prstGeom>
          <a:ln>
            <a:solidFill>
              <a:srgbClr val="FF0000"/>
            </a:solidFill>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361950</xdr:colOff>
      <xdr:row>51</xdr:row>
      <xdr:rowOff>114299</xdr:rowOff>
    </xdr:from>
    <xdr:to>
      <xdr:col>2</xdr:col>
      <xdr:colOff>723900</xdr:colOff>
      <xdr:row>53</xdr:row>
      <xdr:rowOff>85724</xdr:rowOff>
    </xdr:to>
    <xdr:sp macro="" textlink="">
      <xdr:nvSpPr>
        <xdr:cNvPr id="30" name="8-Point Star 29">
          <a:extLst>
            <a:ext uri="{FF2B5EF4-FFF2-40B4-BE49-F238E27FC236}">
              <a16:creationId xmlns:a16="http://schemas.microsoft.com/office/drawing/2014/main" id="{00000000-0008-0000-0500-00001E000000}"/>
            </a:ext>
          </a:extLst>
        </xdr:cNvPr>
        <xdr:cNvSpPr/>
      </xdr:nvSpPr>
      <xdr:spPr>
        <a:xfrm>
          <a:off x="1990725" y="9372599"/>
          <a:ext cx="361950" cy="333375"/>
        </a:xfrm>
        <a:prstGeom prst="star8">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2</a:t>
          </a:r>
          <a:endParaRPr lang="vi-VN" sz="1100" b="1">
            <a:solidFill>
              <a:sysClr val="windowText" lastClr="000000"/>
            </a:solidFill>
          </a:endParaRPr>
        </a:p>
      </xdr:txBody>
    </xdr:sp>
    <xdr:clientData/>
  </xdr:twoCellAnchor>
  <xdr:twoCellAnchor>
    <xdr:from>
      <xdr:col>2</xdr:col>
      <xdr:colOff>5353050</xdr:colOff>
      <xdr:row>75</xdr:row>
      <xdr:rowOff>66675</xdr:rowOff>
    </xdr:from>
    <xdr:to>
      <xdr:col>7</xdr:col>
      <xdr:colOff>142874</xdr:colOff>
      <xdr:row>80</xdr:row>
      <xdr:rowOff>76200</xdr:rowOff>
    </xdr:to>
    <xdr:grpSp>
      <xdr:nvGrpSpPr>
        <xdr:cNvPr id="31" name="Group 30">
          <a:extLst>
            <a:ext uri="{FF2B5EF4-FFF2-40B4-BE49-F238E27FC236}">
              <a16:creationId xmlns:a16="http://schemas.microsoft.com/office/drawing/2014/main" id="{00000000-0008-0000-0500-00001F000000}"/>
            </a:ext>
          </a:extLst>
        </xdr:cNvPr>
        <xdr:cNvGrpSpPr/>
      </xdr:nvGrpSpPr>
      <xdr:grpSpPr>
        <a:xfrm>
          <a:off x="6429375" y="14354175"/>
          <a:ext cx="2581274" cy="962025"/>
          <a:chOff x="1052327" y="1047750"/>
          <a:chExt cx="2858177" cy="914400"/>
        </a:xfrm>
      </xdr:grpSpPr>
      <xdr:sp macro="" textlink="">
        <xdr:nvSpPr>
          <xdr:cNvPr id="32" name="Rectangle 31">
            <a:extLst>
              <a:ext uri="{FF2B5EF4-FFF2-40B4-BE49-F238E27FC236}">
                <a16:creationId xmlns:a16="http://schemas.microsoft.com/office/drawing/2014/main" id="{00000000-0008-0000-0500-000020000000}"/>
              </a:ext>
            </a:extLst>
          </xdr:cNvPr>
          <xdr:cNvSpPr/>
        </xdr:nvSpPr>
        <xdr:spPr>
          <a:xfrm>
            <a:off x="1052327" y="1685925"/>
            <a:ext cx="739764"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sp macro="" textlink="">
        <xdr:nvSpPr>
          <xdr:cNvPr id="33" name="Cloud 32">
            <a:extLst>
              <a:ext uri="{FF2B5EF4-FFF2-40B4-BE49-F238E27FC236}">
                <a16:creationId xmlns:a16="http://schemas.microsoft.com/office/drawing/2014/main" id="{00000000-0008-0000-0500-000021000000}"/>
              </a:ext>
            </a:extLst>
          </xdr:cNvPr>
          <xdr:cNvSpPr/>
        </xdr:nvSpPr>
        <xdr:spPr>
          <a:xfrm>
            <a:off x="2356201" y="1047750"/>
            <a:ext cx="1554303" cy="523875"/>
          </a:xfrm>
          <a:prstGeom prst="cloud">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Chon OK</a:t>
            </a:r>
            <a:endParaRPr lang="vi-VN" sz="1100" b="1">
              <a:solidFill>
                <a:sysClr val="windowText" lastClr="000000"/>
              </a:solidFill>
            </a:endParaRPr>
          </a:p>
        </xdr:txBody>
      </xdr:sp>
      <xdr:cxnSp macro="">
        <xdr:nvCxnSpPr>
          <xdr:cNvPr id="34" name="Straight Arrow Connector 33">
            <a:extLst>
              <a:ext uri="{FF2B5EF4-FFF2-40B4-BE49-F238E27FC236}">
                <a16:creationId xmlns:a16="http://schemas.microsoft.com/office/drawing/2014/main" id="{00000000-0008-0000-0500-000022000000}"/>
              </a:ext>
            </a:extLst>
          </xdr:cNvPr>
          <xdr:cNvCxnSpPr>
            <a:stCxn id="33" idx="2"/>
            <a:endCxn id="32" idx="3"/>
          </xdr:cNvCxnSpPr>
        </xdr:nvCxnSpPr>
        <xdr:spPr>
          <a:xfrm flipH="1">
            <a:off x="1792091" y="1309688"/>
            <a:ext cx="568931" cy="514350"/>
          </a:xfrm>
          <a:prstGeom prst="straightConnector1">
            <a:avLst/>
          </a:prstGeom>
          <a:ln>
            <a:solidFill>
              <a:srgbClr val="FF0000"/>
            </a:solidFill>
            <a:tailEnd type="arrow"/>
          </a:ln>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4972050</xdr:colOff>
      <xdr:row>78</xdr:row>
      <xdr:rowOff>133350</xdr:rowOff>
    </xdr:from>
    <xdr:to>
      <xdr:col>2</xdr:col>
      <xdr:colOff>5334000</xdr:colOff>
      <xdr:row>80</xdr:row>
      <xdr:rowOff>104775</xdr:rowOff>
    </xdr:to>
    <xdr:sp macro="" textlink="">
      <xdr:nvSpPr>
        <xdr:cNvPr id="36" name="8-Point Star 35">
          <a:extLst>
            <a:ext uri="{FF2B5EF4-FFF2-40B4-BE49-F238E27FC236}">
              <a16:creationId xmlns:a16="http://schemas.microsoft.com/office/drawing/2014/main" id="{00000000-0008-0000-0500-000024000000}"/>
            </a:ext>
          </a:extLst>
        </xdr:cNvPr>
        <xdr:cNvSpPr/>
      </xdr:nvSpPr>
      <xdr:spPr>
        <a:xfrm>
          <a:off x="6600825" y="14277975"/>
          <a:ext cx="361950" cy="333375"/>
        </a:xfrm>
        <a:prstGeom prst="star8">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3</a:t>
          </a:r>
          <a:endParaRPr lang="vi-VN" sz="11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cv-2010138\Desktop\Sloc%206.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oc 6.4"/>
      <sheetName val="Input"/>
    </sheetNames>
    <sheetDataSet>
      <sheetData sheetId="0" refreshError="1">
        <row r="4">
          <cell r="C4">
            <v>1</v>
          </cell>
        </row>
        <row r="5">
          <cell r="C5">
            <v>88</v>
          </cell>
        </row>
        <row r="6">
          <cell r="C6">
            <v>100</v>
          </cell>
        </row>
        <row r="7">
          <cell r="C7">
            <v>8000</v>
          </cell>
        </row>
        <row r="8">
          <cell r="C8">
            <v>8100</v>
          </cell>
        </row>
        <row r="9">
          <cell r="C9">
            <v>8110</v>
          </cell>
        </row>
        <row r="10">
          <cell r="C10">
            <v>8120</v>
          </cell>
        </row>
        <row r="11">
          <cell r="C11">
            <v>8130</v>
          </cell>
        </row>
        <row r="12">
          <cell r="C12">
            <v>8140</v>
          </cell>
        </row>
        <row r="13">
          <cell r="C13">
            <v>8150</v>
          </cell>
        </row>
        <row r="14">
          <cell r="C14">
            <v>8160</v>
          </cell>
        </row>
        <row r="15">
          <cell r="C15">
            <v>8170</v>
          </cell>
        </row>
        <row r="16">
          <cell r="C16">
            <v>8180</v>
          </cell>
        </row>
        <row r="17">
          <cell r="C17">
            <v>8187</v>
          </cell>
        </row>
        <row r="18">
          <cell r="C18">
            <v>8188</v>
          </cell>
        </row>
        <row r="19">
          <cell r="C19">
            <v>8190</v>
          </cell>
        </row>
        <row r="20">
          <cell r="C20">
            <v>8196</v>
          </cell>
        </row>
        <row r="21">
          <cell r="C21">
            <v>8197</v>
          </cell>
        </row>
        <row r="22">
          <cell r="C22">
            <v>8198</v>
          </cell>
        </row>
        <row r="23">
          <cell r="C23">
            <v>8199</v>
          </cell>
        </row>
        <row r="24">
          <cell r="C24" t="str">
            <v>81A0</v>
          </cell>
        </row>
        <row r="25">
          <cell r="C25">
            <v>8210</v>
          </cell>
        </row>
        <row r="26">
          <cell r="C26">
            <v>8220</v>
          </cell>
        </row>
        <row r="27">
          <cell r="C27">
            <v>8229</v>
          </cell>
        </row>
        <row r="28">
          <cell r="C28">
            <v>8310</v>
          </cell>
        </row>
        <row r="29">
          <cell r="C29">
            <v>8390</v>
          </cell>
        </row>
        <row r="30">
          <cell r="C30">
            <v>8399</v>
          </cell>
        </row>
        <row r="31">
          <cell r="C31">
            <v>8410</v>
          </cell>
        </row>
        <row r="32">
          <cell r="C32">
            <v>8420</v>
          </cell>
        </row>
        <row r="33">
          <cell r="C33">
            <v>8550</v>
          </cell>
        </row>
        <row r="34">
          <cell r="C34">
            <v>8552</v>
          </cell>
        </row>
        <row r="35">
          <cell r="C35">
            <v>8553</v>
          </cell>
        </row>
        <row r="36">
          <cell r="C36">
            <v>8556</v>
          </cell>
        </row>
        <row r="37">
          <cell r="C37">
            <v>8557</v>
          </cell>
        </row>
        <row r="38">
          <cell r="C38">
            <v>8558</v>
          </cell>
        </row>
        <row r="39">
          <cell r="C39">
            <v>8559</v>
          </cell>
        </row>
        <row r="40">
          <cell r="C40">
            <v>8699</v>
          </cell>
        </row>
        <row r="41">
          <cell r="C41">
            <v>8910</v>
          </cell>
        </row>
        <row r="42">
          <cell r="C42">
            <v>8917</v>
          </cell>
        </row>
        <row r="43">
          <cell r="C43" t="str">
            <v>8G99</v>
          </cell>
        </row>
        <row r="44">
          <cell r="C44">
            <v>5000</v>
          </cell>
        </row>
        <row r="45">
          <cell r="C45">
            <v>5110</v>
          </cell>
        </row>
        <row r="46">
          <cell r="C46">
            <v>5120</v>
          </cell>
        </row>
        <row r="47">
          <cell r="C47">
            <v>5130</v>
          </cell>
        </row>
        <row r="48">
          <cell r="C48">
            <v>5140</v>
          </cell>
        </row>
        <row r="49">
          <cell r="C49" t="str">
            <v>514M</v>
          </cell>
        </row>
        <row r="50">
          <cell r="C50">
            <v>5150</v>
          </cell>
        </row>
        <row r="51">
          <cell r="C51">
            <v>5160</v>
          </cell>
        </row>
        <row r="52">
          <cell r="C52">
            <v>5170</v>
          </cell>
        </row>
        <row r="53">
          <cell r="C53">
            <v>5171</v>
          </cell>
        </row>
        <row r="54">
          <cell r="C54">
            <v>5180</v>
          </cell>
        </row>
        <row r="55">
          <cell r="C55">
            <v>5187</v>
          </cell>
        </row>
        <row r="56">
          <cell r="C56">
            <v>5188</v>
          </cell>
        </row>
        <row r="57">
          <cell r="C57">
            <v>5190</v>
          </cell>
        </row>
        <row r="58">
          <cell r="C58">
            <v>5191</v>
          </cell>
        </row>
        <row r="59">
          <cell r="C59">
            <v>5196</v>
          </cell>
        </row>
        <row r="60">
          <cell r="C60">
            <v>5197</v>
          </cell>
        </row>
        <row r="61">
          <cell r="C61">
            <v>5198</v>
          </cell>
        </row>
        <row r="62">
          <cell r="C62">
            <v>5199</v>
          </cell>
        </row>
        <row r="63">
          <cell r="C63" t="str">
            <v>51A0</v>
          </cell>
        </row>
        <row r="64">
          <cell r="C64">
            <v>5210</v>
          </cell>
        </row>
        <row r="65">
          <cell r="C65">
            <v>5220</v>
          </cell>
        </row>
        <row r="66">
          <cell r="C66">
            <v>5228</v>
          </cell>
        </row>
        <row r="67">
          <cell r="C67">
            <v>5229</v>
          </cell>
        </row>
        <row r="68">
          <cell r="C68">
            <v>5299</v>
          </cell>
        </row>
        <row r="69">
          <cell r="C69">
            <v>5330</v>
          </cell>
        </row>
        <row r="70">
          <cell r="C70">
            <v>5390</v>
          </cell>
        </row>
        <row r="71">
          <cell r="C71">
            <v>5393</v>
          </cell>
        </row>
        <row r="72">
          <cell r="C72">
            <v>5398</v>
          </cell>
        </row>
        <row r="73">
          <cell r="C73">
            <v>5399</v>
          </cell>
        </row>
        <row r="74">
          <cell r="C74">
            <v>5410</v>
          </cell>
        </row>
        <row r="75">
          <cell r="C75">
            <v>5411</v>
          </cell>
        </row>
        <row r="76">
          <cell r="C76">
            <v>5412</v>
          </cell>
        </row>
        <row r="77">
          <cell r="C77" t="str">
            <v>541A</v>
          </cell>
        </row>
        <row r="78">
          <cell r="C78" t="str">
            <v>541S</v>
          </cell>
        </row>
        <row r="79">
          <cell r="C79">
            <v>5420</v>
          </cell>
        </row>
        <row r="80">
          <cell r="C80" t="str">
            <v>542A</v>
          </cell>
        </row>
        <row r="81">
          <cell r="C81" t="str">
            <v>542S</v>
          </cell>
        </row>
        <row r="82">
          <cell r="C82" t="str">
            <v>54SM</v>
          </cell>
        </row>
        <row r="83">
          <cell r="C83">
            <v>5699</v>
          </cell>
        </row>
        <row r="84">
          <cell r="C84">
            <v>5710</v>
          </cell>
        </row>
        <row r="85">
          <cell r="C85">
            <v>5790</v>
          </cell>
        </row>
        <row r="86">
          <cell r="C86">
            <v>5810</v>
          </cell>
        </row>
        <row r="87">
          <cell r="C87">
            <v>5910</v>
          </cell>
        </row>
        <row r="88">
          <cell r="C88" t="str">
            <v>5A10</v>
          </cell>
        </row>
        <row r="89">
          <cell r="C89" t="str">
            <v>5A18</v>
          </cell>
        </row>
        <row r="90">
          <cell r="C90" t="str">
            <v>5A19</v>
          </cell>
        </row>
        <row r="91">
          <cell r="C91" t="str">
            <v>5A20</v>
          </cell>
        </row>
        <row r="92">
          <cell r="C92" t="str">
            <v>5A30</v>
          </cell>
        </row>
        <row r="93">
          <cell r="C93" t="str">
            <v>5A40</v>
          </cell>
        </row>
        <row r="94">
          <cell r="C94" t="str">
            <v>5A50</v>
          </cell>
        </row>
        <row r="95">
          <cell r="C95" t="str">
            <v>5A98</v>
          </cell>
        </row>
        <row r="96">
          <cell r="C96" t="str">
            <v>5A99</v>
          </cell>
        </row>
        <row r="97">
          <cell r="C97" t="str">
            <v>5F97</v>
          </cell>
        </row>
        <row r="98">
          <cell r="C98" t="str">
            <v>5F99</v>
          </cell>
        </row>
        <row r="99">
          <cell r="C99" t="str">
            <v>5G99</v>
          </cell>
        </row>
        <row r="100">
          <cell r="C100" t="str">
            <v>5R10</v>
          </cell>
        </row>
        <row r="101">
          <cell r="C101" t="str">
            <v>5R17</v>
          </cell>
        </row>
        <row r="102">
          <cell r="C102" t="str">
            <v>5R19</v>
          </cell>
        </row>
        <row r="103">
          <cell r="C103" t="str">
            <v>5Y10</v>
          </cell>
        </row>
        <row r="104">
          <cell r="C104" t="str">
            <v>5Y19</v>
          </cell>
        </row>
        <row r="105">
          <cell r="C105" t="str">
            <v>5Y20</v>
          </cell>
        </row>
        <row r="106">
          <cell r="C106" t="str">
            <v>5Y29</v>
          </cell>
        </row>
        <row r="107">
          <cell r="C107">
            <v>2000</v>
          </cell>
        </row>
        <row r="108">
          <cell r="C108">
            <v>2100</v>
          </cell>
        </row>
        <row r="109">
          <cell r="C109">
            <v>2102</v>
          </cell>
        </row>
        <row r="110">
          <cell r="C110">
            <v>2103</v>
          </cell>
        </row>
        <row r="111">
          <cell r="C111">
            <v>2104</v>
          </cell>
        </row>
        <row r="112">
          <cell r="C112">
            <v>2110</v>
          </cell>
        </row>
        <row r="113">
          <cell r="C113">
            <v>2112</v>
          </cell>
        </row>
        <row r="114">
          <cell r="C114">
            <v>2113</v>
          </cell>
        </row>
        <row r="115">
          <cell r="C115">
            <v>2114</v>
          </cell>
        </row>
        <row r="116">
          <cell r="C116">
            <v>2115</v>
          </cell>
        </row>
        <row r="117">
          <cell r="C117">
            <v>2120</v>
          </cell>
        </row>
        <row r="118">
          <cell r="C118">
            <v>2122</v>
          </cell>
        </row>
        <row r="119">
          <cell r="C119">
            <v>2123</v>
          </cell>
        </row>
        <row r="120">
          <cell r="C120">
            <v>2124</v>
          </cell>
        </row>
        <row r="121">
          <cell r="C121">
            <v>2130</v>
          </cell>
        </row>
        <row r="122">
          <cell r="C122">
            <v>2132</v>
          </cell>
        </row>
        <row r="123">
          <cell r="C123">
            <v>2133</v>
          </cell>
        </row>
        <row r="124">
          <cell r="C124">
            <v>2134</v>
          </cell>
        </row>
        <row r="125">
          <cell r="C125">
            <v>2140</v>
          </cell>
        </row>
        <row r="126">
          <cell r="C126">
            <v>2142</v>
          </cell>
        </row>
        <row r="127">
          <cell r="C127">
            <v>2143</v>
          </cell>
        </row>
        <row r="128">
          <cell r="C128">
            <v>2144</v>
          </cell>
        </row>
        <row r="129">
          <cell r="C129" t="str">
            <v>214M</v>
          </cell>
        </row>
        <row r="130">
          <cell r="C130">
            <v>2150</v>
          </cell>
        </row>
        <row r="131">
          <cell r="C131">
            <v>2152</v>
          </cell>
        </row>
        <row r="132">
          <cell r="C132">
            <v>2153</v>
          </cell>
        </row>
        <row r="133">
          <cell r="C133">
            <v>2154</v>
          </cell>
        </row>
        <row r="134">
          <cell r="C134">
            <v>2160</v>
          </cell>
        </row>
        <row r="135">
          <cell r="C135">
            <v>2162</v>
          </cell>
        </row>
        <row r="136">
          <cell r="C136">
            <v>2163</v>
          </cell>
        </row>
        <row r="137">
          <cell r="C137">
            <v>2164</v>
          </cell>
        </row>
        <row r="138">
          <cell r="C138">
            <v>2166</v>
          </cell>
        </row>
        <row r="139">
          <cell r="C139">
            <v>2167</v>
          </cell>
        </row>
        <row r="140">
          <cell r="C140">
            <v>2168</v>
          </cell>
        </row>
        <row r="141">
          <cell r="C141">
            <v>2169</v>
          </cell>
        </row>
        <row r="142">
          <cell r="C142">
            <v>2170</v>
          </cell>
        </row>
        <row r="143">
          <cell r="C143">
            <v>2171</v>
          </cell>
        </row>
        <row r="144">
          <cell r="C144">
            <v>2172</v>
          </cell>
        </row>
        <row r="145">
          <cell r="C145">
            <v>2173</v>
          </cell>
        </row>
        <row r="146">
          <cell r="C146">
            <v>2174</v>
          </cell>
        </row>
        <row r="147">
          <cell r="C147">
            <v>2175</v>
          </cell>
        </row>
        <row r="148">
          <cell r="C148">
            <v>2176</v>
          </cell>
        </row>
        <row r="149">
          <cell r="C149">
            <v>2177</v>
          </cell>
        </row>
        <row r="150">
          <cell r="C150">
            <v>2178</v>
          </cell>
        </row>
        <row r="151">
          <cell r="C151">
            <v>2179</v>
          </cell>
        </row>
        <row r="152">
          <cell r="C152">
            <v>2180</v>
          </cell>
        </row>
        <row r="153">
          <cell r="C153">
            <v>2181</v>
          </cell>
        </row>
        <row r="154">
          <cell r="C154">
            <v>2182</v>
          </cell>
        </row>
        <row r="155">
          <cell r="C155">
            <v>2183</v>
          </cell>
        </row>
        <row r="156">
          <cell r="C156">
            <v>2184</v>
          </cell>
        </row>
        <row r="157">
          <cell r="C157">
            <v>2185</v>
          </cell>
        </row>
        <row r="158">
          <cell r="C158">
            <v>2186</v>
          </cell>
        </row>
        <row r="159">
          <cell r="C159">
            <v>2187</v>
          </cell>
        </row>
        <row r="160">
          <cell r="C160">
            <v>2188</v>
          </cell>
        </row>
        <row r="161">
          <cell r="C161">
            <v>2189</v>
          </cell>
        </row>
        <row r="162">
          <cell r="C162">
            <v>2190</v>
          </cell>
        </row>
        <row r="163">
          <cell r="C163">
            <v>2192</v>
          </cell>
        </row>
        <row r="164">
          <cell r="C164">
            <v>2193</v>
          </cell>
        </row>
        <row r="165">
          <cell r="C165">
            <v>2194</v>
          </cell>
        </row>
        <row r="166">
          <cell r="C166">
            <v>2196</v>
          </cell>
        </row>
        <row r="167">
          <cell r="C167">
            <v>2197</v>
          </cell>
        </row>
        <row r="168">
          <cell r="C168">
            <v>2198</v>
          </cell>
        </row>
        <row r="169">
          <cell r="C169">
            <v>2199</v>
          </cell>
        </row>
        <row r="170">
          <cell r="C170" t="str">
            <v>219O</v>
          </cell>
        </row>
        <row r="171">
          <cell r="C171" t="str">
            <v>219S</v>
          </cell>
        </row>
        <row r="172">
          <cell r="C172" t="str">
            <v>21A0</v>
          </cell>
        </row>
        <row r="173">
          <cell r="C173" t="str">
            <v>21A3</v>
          </cell>
        </row>
        <row r="174">
          <cell r="C174" t="str">
            <v>21A4</v>
          </cell>
        </row>
        <row r="175">
          <cell r="C175" t="str">
            <v>21A5</v>
          </cell>
        </row>
        <row r="176">
          <cell r="C176" t="str">
            <v>21K0</v>
          </cell>
        </row>
        <row r="177">
          <cell r="C177" t="str">
            <v>21O5</v>
          </cell>
        </row>
        <row r="178">
          <cell r="C178" t="str">
            <v>21O6</v>
          </cell>
        </row>
        <row r="179">
          <cell r="C179" t="str">
            <v>21O7</v>
          </cell>
        </row>
        <row r="180">
          <cell r="C180" t="str">
            <v>21O8</v>
          </cell>
        </row>
        <row r="181">
          <cell r="C181" t="str">
            <v>21O9</v>
          </cell>
        </row>
        <row r="182">
          <cell r="C182" t="str">
            <v>21S5</v>
          </cell>
        </row>
        <row r="183">
          <cell r="C183" t="str">
            <v>21S6</v>
          </cell>
        </row>
        <row r="184">
          <cell r="C184" t="str">
            <v>21S7</v>
          </cell>
        </row>
        <row r="185">
          <cell r="C185" t="str">
            <v>21S8</v>
          </cell>
        </row>
        <row r="186">
          <cell r="C186" t="str">
            <v>21S9</v>
          </cell>
        </row>
        <row r="187">
          <cell r="C187" t="str">
            <v>21T0</v>
          </cell>
        </row>
        <row r="188">
          <cell r="C188" t="str">
            <v>21T5</v>
          </cell>
        </row>
        <row r="189">
          <cell r="C189" t="str">
            <v>21T7</v>
          </cell>
        </row>
        <row r="190">
          <cell r="C190" t="str">
            <v>21T8</v>
          </cell>
        </row>
        <row r="191">
          <cell r="C191" t="str">
            <v>21U0</v>
          </cell>
        </row>
        <row r="192">
          <cell r="C192">
            <v>2210</v>
          </cell>
        </row>
        <row r="193">
          <cell r="C193">
            <v>2215</v>
          </cell>
        </row>
        <row r="194">
          <cell r="C194">
            <v>2220</v>
          </cell>
        </row>
        <row r="195">
          <cell r="C195">
            <v>2227</v>
          </cell>
        </row>
        <row r="196">
          <cell r="C196">
            <v>2228</v>
          </cell>
        </row>
        <row r="197">
          <cell r="C197">
            <v>2229</v>
          </cell>
        </row>
        <row r="198">
          <cell r="C198">
            <v>2230</v>
          </cell>
        </row>
        <row r="199">
          <cell r="C199">
            <v>2250</v>
          </cell>
        </row>
        <row r="200">
          <cell r="C200">
            <v>2259</v>
          </cell>
        </row>
        <row r="201">
          <cell r="C201">
            <v>2260</v>
          </cell>
        </row>
        <row r="202">
          <cell r="C202">
            <v>2269</v>
          </cell>
        </row>
        <row r="203">
          <cell r="C203">
            <v>2297</v>
          </cell>
        </row>
        <row r="204">
          <cell r="C204">
            <v>2299</v>
          </cell>
        </row>
        <row r="205">
          <cell r="C205">
            <v>2310</v>
          </cell>
        </row>
        <row r="206">
          <cell r="C206">
            <v>2320</v>
          </cell>
        </row>
        <row r="207">
          <cell r="C207">
            <v>2330</v>
          </cell>
        </row>
        <row r="208">
          <cell r="C208">
            <v>2340</v>
          </cell>
        </row>
        <row r="209">
          <cell r="C209">
            <v>2349</v>
          </cell>
        </row>
        <row r="210">
          <cell r="C210">
            <v>2350</v>
          </cell>
        </row>
        <row r="211">
          <cell r="C211">
            <v>2357</v>
          </cell>
        </row>
        <row r="212">
          <cell r="C212">
            <v>2359</v>
          </cell>
        </row>
        <row r="213">
          <cell r="C213">
            <v>2360</v>
          </cell>
        </row>
        <row r="214">
          <cell r="C214">
            <v>2367</v>
          </cell>
        </row>
        <row r="215">
          <cell r="C215">
            <v>2369</v>
          </cell>
        </row>
        <row r="216">
          <cell r="C216">
            <v>2390</v>
          </cell>
        </row>
        <row r="217">
          <cell r="C217">
            <v>2391</v>
          </cell>
        </row>
        <row r="218">
          <cell r="C218">
            <v>2392</v>
          </cell>
        </row>
        <row r="219">
          <cell r="C219">
            <v>2393</v>
          </cell>
        </row>
        <row r="220">
          <cell r="C220">
            <v>2395</v>
          </cell>
        </row>
        <row r="221">
          <cell r="C221">
            <v>2396</v>
          </cell>
        </row>
        <row r="222">
          <cell r="C222">
            <v>2397</v>
          </cell>
        </row>
        <row r="223">
          <cell r="C223">
            <v>2398</v>
          </cell>
        </row>
        <row r="224">
          <cell r="C224">
            <v>2399</v>
          </cell>
        </row>
        <row r="225">
          <cell r="C225">
            <v>2410</v>
          </cell>
        </row>
        <row r="226">
          <cell r="C226">
            <v>2411</v>
          </cell>
        </row>
        <row r="227">
          <cell r="C227">
            <v>2412</v>
          </cell>
        </row>
        <row r="228">
          <cell r="C228" t="str">
            <v>241A</v>
          </cell>
        </row>
        <row r="229">
          <cell r="C229" t="str">
            <v>241S</v>
          </cell>
        </row>
        <row r="230">
          <cell r="C230">
            <v>2420</v>
          </cell>
        </row>
        <row r="231">
          <cell r="C231" t="str">
            <v>242A</v>
          </cell>
        </row>
        <row r="232">
          <cell r="C232" t="str">
            <v>242S</v>
          </cell>
        </row>
        <row r="233">
          <cell r="C233">
            <v>2430</v>
          </cell>
        </row>
        <row r="234">
          <cell r="C234">
            <v>2431</v>
          </cell>
        </row>
        <row r="235">
          <cell r="C235" t="str">
            <v>24SM</v>
          </cell>
        </row>
        <row r="236">
          <cell r="C236">
            <v>2510</v>
          </cell>
        </row>
        <row r="237">
          <cell r="C237">
            <v>2512</v>
          </cell>
        </row>
        <row r="238">
          <cell r="C238">
            <v>2513</v>
          </cell>
        </row>
        <row r="239">
          <cell r="C239">
            <v>2516</v>
          </cell>
        </row>
        <row r="240">
          <cell r="C240">
            <v>2517</v>
          </cell>
        </row>
        <row r="241">
          <cell r="C241">
            <v>2518</v>
          </cell>
        </row>
        <row r="242">
          <cell r="C242">
            <v>2519</v>
          </cell>
        </row>
        <row r="243">
          <cell r="C243" t="str">
            <v>251R</v>
          </cell>
        </row>
        <row r="244">
          <cell r="C244" t="str">
            <v>251S</v>
          </cell>
        </row>
        <row r="245">
          <cell r="C245">
            <v>2520</v>
          </cell>
        </row>
        <row r="246">
          <cell r="C246">
            <v>2522</v>
          </cell>
        </row>
        <row r="247">
          <cell r="C247">
            <v>2523</v>
          </cell>
        </row>
        <row r="248">
          <cell r="C248">
            <v>2526</v>
          </cell>
        </row>
        <row r="249">
          <cell r="C249">
            <v>2527</v>
          </cell>
        </row>
        <row r="250">
          <cell r="C250">
            <v>2528</v>
          </cell>
        </row>
        <row r="251">
          <cell r="C251">
            <v>2529</v>
          </cell>
        </row>
        <row r="252">
          <cell r="C252" t="str">
            <v>252R</v>
          </cell>
        </row>
        <row r="253">
          <cell r="C253" t="str">
            <v>252S</v>
          </cell>
        </row>
        <row r="254">
          <cell r="C254">
            <v>2530</v>
          </cell>
        </row>
        <row r="255">
          <cell r="C255">
            <v>2536</v>
          </cell>
        </row>
        <row r="256">
          <cell r="C256">
            <v>2537</v>
          </cell>
        </row>
        <row r="257">
          <cell r="C257">
            <v>2538</v>
          </cell>
        </row>
        <row r="258">
          <cell r="C258">
            <v>2539</v>
          </cell>
        </row>
        <row r="259">
          <cell r="C259">
            <v>2550</v>
          </cell>
        </row>
        <row r="260">
          <cell r="C260">
            <v>2552</v>
          </cell>
        </row>
        <row r="261">
          <cell r="C261">
            <v>2553</v>
          </cell>
        </row>
        <row r="262">
          <cell r="C262">
            <v>2556</v>
          </cell>
        </row>
        <row r="263">
          <cell r="C263">
            <v>2557</v>
          </cell>
        </row>
        <row r="264">
          <cell r="C264">
            <v>2558</v>
          </cell>
        </row>
        <row r="265">
          <cell r="C265">
            <v>2559</v>
          </cell>
        </row>
        <row r="266">
          <cell r="C266" t="str">
            <v>255R</v>
          </cell>
        </row>
        <row r="267">
          <cell r="C267" t="str">
            <v>25A3</v>
          </cell>
        </row>
        <row r="268">
          <cell r="C268" t="str">
            <v>25A6</v>
          </cell>
        </row>
        <row r="269">
          <cell r="C269" t="str">
            <v>25A7</v>
          </cell>
        </row>
        <row r="270">
          <cell r="C270" t="str">
            <v>25A8</v>
          </cell>
        </row>
        <row r="271">
          <cell r="C271" t="str">
            <v>25A9</v>
          </cell>
        </row>
        <row r="272">
          <cell r="C272">
            <v>2610</v>
          </cell>
        </row>
        <row r="273">
          <cell r="C273">
            <v>2699</v>
          </cell>
        </row>
        <row r="274">
          <cell r="C274">
            <v>2710</v>
          </cell>
        </row>
        <row r="275">
          <cell r="C275">
            <v>2790</v>
          </cell>
        </row>
        <row r="276">
          <cell r="C276">
            <v>2810</v>
          </cell>
        </row>
        <row r="277">
          <cell r="C277">
            <v>2910</v>
          </cell>
        </row>
        <row r="278">
          <cell r="C278">
            <v>2917</v>
          </cell>
        </row>
        <row r="279">
          <cell r="C279" t="str">
            <v>2A10</v>
          </cell>
        </row>
        <row r="280">
          <cell r="C280" t="str">
            <v>2A18</v>
          </cell>
        </row>
        <row r="281">
          <cell r="C281" t="str">
            <v>2A19</v>
          </cell>
        </row>
        <row r="282">
          <cell r="C282" t="str">
            <v>2A20</v>
          </cell>
        </row>
        <row r="283">
          <cell r="C283" t="str">
            <v>2A30</v>
          </cell>
        </row>
        <row r="284">
          <cell r="C284" t="str">
            <v>2A40</v>
          </cell>
        </row>
        <row r="285">
          <cell r="C285" t="str">
            <v>2A50</v>
          </cell>
        </row>
        <row r="286">
          <cell r="C286" t="str">
            <v>2A98</v>
          </cell>
        </row>
        <row r="287">
          <cell r="C287" t="str">
            <v>2A99</v>
          </cell>
        </row>
        <row r="288">
          <cell r="C288" t="str">
            <v>2C99</v>
          </cell>
        </row>
        <row r="289">
          <cell r="C289" t="str">
            <v>2F97</v>
          </cell>
        </row>
        <row r="290">
          <cell r="C290" t="str">
            <v>2F99</v>
          </cell>
        </row>
        <row r="291">
          <cell r="C291" t="str">
            <v>2G99</v>
          </cell>
        </row>
        <row r="292">
          <cell r="C292" t="str">
            <v>2O88</v>
          </cell>
        </row>
        <row r="293">
          <cell r="C293" t="str">
            <v>2PID</v>
          </cell>
        </row>
        <row r="294">
          <cell r="C294" t="str">
            <v>2R10</v>
          </cell>
        </row>
        <row r="295">
          <cell r="C295" t="str">
            <v>2R17</v>
          </cell>
        </row>
        <row r="296">
          <cell r="C296" t="str">
            <v>2R19</v>
          </cell>
        </row>
        <row r="297">
          <cell r="C297" t="str">
            <v>2S88</v>
          </cell>
        </row>
        <row r="298">
          <cell r="C298" t="str">
            <v>2Y10</v>
          </cell>
        </row>
        <row r="299">
          <cell r="C299" t="str">
            <v>2Y19</v>
          </cell>
        </row>
        <row r="300">
          <cell r="C300" t="str">
            <v>2Y20</v>
          </cell>
        </row>
        <row r="301">
          <cell r="C301" t="str">
            <v>2Y29</v>
          </cell>
        </row>
        <row r="302">
          <cell r="C302">
            <v>6000</v>
          </cell>
        </row>
        <row r="303">
          <cell r="C303">
            <v>6110</v>
          </cell>
        </row>
        <row r="304">
          <cell r="C304">
            <v>6120</v>
          </cell>
        </row>
        <row r="305">
          <cell r="C305">
            <v>6190</v>
          </cell>
        </row>
        <row r="306">
          <cell r="C306">
            <v>6198</v>
          </cell>
        </row>
        <row r="307">
          <cell r="C307">
            <v>6199</v>
          </cell>
        </row>
        <row r="308">
          <cell r="C308">
            <v>6310</v>
          </cell>
        </row>
        <row r="309">
          <cell r="C309">
            <v>6390</v>
          </cell>
        </row>
        <row r="310">
          <cell r="C310">
            <v>6410</v>
          </cell>
        </row>
        <row r="311">
          <cell r="C311">
            <v>6420</v>
          </cell>
        </row>
        <row r="312">
          <cell r="C312" t="str">
            <v>6G99</v>
          </cell>
        </row>
        <row r="313">
          <cell r="C313" t="str">
            <v>71I0</v>
          </cell>
        </row>
        <row r="314">
          <cell r="C314" t="str">
            <v>71I1</v>
          </cell>
        </row>
        <row r="315">
          <cell r="C315" t="str">
            <v>71I2</v>
          </cell>
        </row>
        <row r="316">
          <cell r="C316" t="str">
            <v>71I8</v>
          </cell>
        </row>
        <row r="317">
          <cell r="C317" t="str">
            <v>71I9</v>
          </cell>
        </row>
        <row r="318">
          <cell r="C318">
            <v>1000</v>
          </cell>
        </row>
        <row r="319">
          <cell r="C319">
            <v>1100</v>
          </cell>
        </row>
        <row r="320">
          <cell r="C320">
            <v>1102</v>
          </cell>
        </row>
        <row r="321">
          <cell r="C321">
            <v>1110</v>
          </cell>
        </row>
        <row r="322">
          <cell r="C322">
            <v>1112</v>
          </cell>
        </row>
        <row r="323">
          <cell r="C323">
            <v>1120</v>
          </cell>
        </row>
        <row r="324">
          <cell r="C324">
            <v>1122</v>
          </cell>
        </row>
        <row r="325">
          <cell r="C325">
            <v>1130</v>
          </cell>
        </row>
        <row r="326">
          <cell r="C326">
            <v>1131</v>
          </cell>
        </row>
        <row r="327">
          <cell r="C327">
            <v>1132</v>
          </cell>
        </row>
        <row r="328">
          <cell r="C328">
            <v>1140</v>
          </cell>
        </row>
        <row r="329">
          <cell r="C329">
            <v>1142</v>
          </cell>
        </row>
        <row r="330">
          <cell r="C330" t="str">
            <v>114M</v>
          </cell>
        </row>
        <row r="331">
          <cell r="C331">
            <v>1150</v>
          </cell>
        </row>
        <row r="332">
          <cell r="C332">
            <v>1152</v>
          </cell>
        </row>
        <row r="333">
          <cell r="C333">
            <v>1160</v>
          </cell>
        </row>
        <row r="334">
          <cell r="C334">
            <v>1162</v>
          </cell>
        </row>
        <row r="335">
          <cell r="C335">
            <v>1170</v>
          </cell>
        </row>
        <row r="336">
          <cell r="C336">
            <v>1171</v>
          </cell>
        </row>
        <row r="337">
          <cell r="C337">
            <v>1172</v>
          </cell>
        </row>
        <row r="338">
          <cell r="C338">
            <v>1180</v>
          </cell>
        </row>
        <row r="339">
          <cell r="C339">
            <v>1182</v>
          </cell>
        </row>
        <row r="340">
          <cell r="C340">
            <v>1187</v>
          </cell>
        </row>
        <row r="341">
          <cell r="C341">
            <v>1188</v>
          </cell>
        </row>
        <row r="342">
          <cell r="C342">
            <v>1189</v>
          </cell>
        </row>
        <row r="343">
          <cell r="C343">
            <v>1190</v>
          </cell>
        </row>
        <row r="344">
          <cell r="C344">
            <v>1191</v>
          </cell>
        </row>
        <row r="345">
          <cell r="C345">
            <v>1192</v>
          </cell>
        </row>
        <row r="346">
          <cell r="C346">
            <v>1193</v>
          </cell>
        </row>
        <row r="347">
          <cell r="C347">
            <v>1194</v>
          </cell>
        </row>
        <row r="348">
          <cell r="C348">
            <v>1195</v>
          </cell>
        </row>
        <row r="349">
          <cell r="C349">
            <v>1196</v>
          </cell>
        </row>
        <row r="350">
          <cell r="C350">
            <v>1197</v>
          </cell>
        </row>
        <row r="351">
          <cell r="C351">
            <v>1198</v>
          </cell>
        </row>
        <row r="352">
          <cell r="C352">
            <v>1199</v>
          </cell>
        </row>
        <row r="353">
          <cell r="C353" t="str">
            <v>119D</v>
          </cell>
        </row>
        <row r="354">
          <cell r="C354" t="str">
            <v>11A0</v>
          </cell>
        </row>
        <row r="355">
          <cell r="C355" t="str">
            <v>11D5</v>
          </cell>
        </row>
        <row r="356">
          <cell r="C356" t="str">
            <v>11D6</v>
          </cell>
        </row>
        <row r="357">
          <cell r="C357" t="str">
            <v>11D7</v>
          </cell>
        </row>
        <row r="358">
          <cell r="C358" t="str">
            <v>11D8</v>
          </cell>
        </row>
        <row r="359">
          <cell r="C359" t="str">
            <v>11D9</v>
          </cell>
        </row>
        <row r="360">
          <cell r="C360">
            <v>1210</v>
          </cell>
        </row>
        <row r="361">
          <cell r="C361">
            <v>1220</v>
          </cell>
        </row>
        <row r="362">
          <cell r="C362">
            <v>1221</v>
          </cell>
        </row>
        <row r="363">
          <cell r="C363">
            <v>1228</v>
          </cell>
        </row>
        <row r="364">
          <cell r="C364">
            <v>1229</v>
          </cell>
        </row>
        <row r="365">
          <cell r="C365">
            <v>1239</v>
          </cell>
        </row>
        <row r="366">
          <cell r="C366">
            <v>1299</v>
          </cell>
        </row>
        <row r="367">
          <cell r="C367">
            <v>1310</v>
          </cell>
        </row>
        <row r="368">
          <cell r="C368">
            <v>1311</v>
          </cell>
        </row>
        <row r="369">
          <cell r="C369">
            <v>1312</v>
          </cell>
        </row>
        <row r="370">
          <cell r="C370">
            <v>1313</v>
          </cell>
        </row>
        <row r="371">
          <cell r="C371">
            <v>1314</v>
          </cell>
        </row>
        <row r="372">
          <cell r="C372">
            <v>1320</v>
          </cell>
        </row>
        <row r="373">
          <cell r="C373">
            <v>1330</v>
          </cell>
        </row>
        <row r="374">
          <cell r="C374">
            <v>1340</v>
          </cell>
        </row>
        <row r="375">
          <cell r="C375">
            <v>1349</v>
          </cell>
        </row>
        <row r="376">
          <cell r="C376">
            <v>1350</v>
          </cell>
        </row>
        <row r="377">
          <cell r="C377">
            <v>1359</v>
          </cell>
        </row>
        <row r="378">
          <cell r="C378">
            <v>1360</v>
          </cell>
        </row>
        <row r="379">
          <cell r="C379">
            <v>1361</v>
          </cell>
        </row>
        <row r="380">
          <cell r="C380">
            <v>1366</v>
          </cell>
        </row>
        <row r="381">
          <cell r="C381">
            <v>1367</v>
          </cell>
        </row>
        <row r="382">
          <cell r="C382">
            <v>1369</v>
          </cell>
        </row>
        <row r="383">
          <cell r="C383">
            <v>1390</v>
          </cell>
        </row>
        <row r="384">
          <cell r="C384">
            <v>1393</v>
          </cell>
        </row>
        <row r="385">
          <cell r="C385">
            <v>1398</v>
          </cell>
        </row>
        <row r="386">
          <cell r="C386">
            <v>1399</v>
          </cell>
        </row>
        <row r="387">
          <cell r="C387">
            <v>1410</v>
          </cell>
        </row>
        <row r="388">
          <cell r="C388">
            <v>1411</v>
          </cell>
        </row>
        <row r="389">
          <cell r="C389">
            <v>1412</v>
          </cell>
        </row>
        <row r="390">
          <cell r="C390" t="str">
            <v>141A</v>
          </cell>
        </row>
        <row r="391">
          <cell r="C391" t="str">
            <v>141S</v>
          </cell>
        </row>
        <row r="392">
          <cell r="C392">
            <v>1420</v>
          </cell>
        </row>
        <row r="393">
          <cell r="C393" t="str">
            <v>142A</v>
          </cell>
        </row>
        <row r="394">
          <cell r="C394" t="str">
            <v>142S</v>
          </cell>
        </row>
        <row r="395">
          <cell r="C395" t="str">
            <v>14SM</v>
          </cell>
        </row>
        <row r="396">
          <cell r="C396">
            <v>1520</v>
          </cell>
        </row>
        <row r="397">
          <cell r="C397">
            <v>1526</v>
          </cell>
        </row>
        <row r="398">
          <cell r="C398">
            <v>1527</v>
          </cell>
        </row>
        <row r="399">
          <cell r="C399">
            <v>1528</v>
          </cell>
        </row>
        <row r="400">
          <cell r="C400">
            <v>1529</v>
          </cell>
        </row>
        <row r="401">
          <cell r="C401">
            <v>1540</v>
          </cell>
        </row>
        <row r="402">
          <cell r="C402">
            <v>1542</v>
          </cell>
        </row>
        <row r="403">
          <cell r="C403">
            <v>1543</v>
          </cell>
        </row>
        <row r="404">
          <cell r="C404">
            <v>1546</v>
          </cell>
        </row>
        <row r="405">
          <cell r="C405">
            <v>1547</v>
          </cell>
        </row>
        <row r="406">
          <cell r="C406">
            <v>1548</v>
          </cell>
        </row>
        <row r="407">
          <cell r="C407">
            <v>1549</v>
          </cell>
        </row>
        <row r="408">
          <cell r="C408">
            <v>1550</v>
          </cell>
        </row>
        <row r="409">
          <cell r="C409">
            <v>1552</v>
          </cell>
        </row>
        <row r="410">
          <cell r="C410">
            <v>1553</v>
          </cell>
        </row>
        <row r="411">
          <cell r="C411">
            <v>1556</v>
          </cell>
        </row>
        <row r="412">
          <cell r="C412">
            <v>1557</v>
          </cell>
        </row>
        <row r="413">
          <cell r="C413">
            <v>1558</v>
          </cell>
        </row>
        <row r="414">
          <cell r="C414">
            <v>1559</v>
          </cell>
        </row>
        <row r="415">
          <cell r="C415" t="str">
            <v>155R</v>
          </cell>
        </row>
        <row r="416">
          <cell r="C416">
            <v>1610</v>
          </cell>
        </row>
        <row r="417">
          <cell r="C417">
            <v>1699</v>
          </cell>
        </row>
        <row r="418">
          <cell r="C418">
            <v>1710</v>
          </cell>
        </row>
        <row r="419">
          <cell r="C419">
            <v>1720</v>
          </cell>
        </row>
        <row r="420">
          <cell r="C420">
            <v>1790</v>
          </cell>
        </row>
        <row r="421">
          <cell r="C421">
            <v>1810</v>
          </cell>
        </row>
        <row r="422">
          <cell r="C422">
            <v>1910</v>
          </cell>
        </row>
        <row r="423">
          <cell r="C423" t="str">
            <v>1A10</v>
          </cell>
        </row>
        <row r="424">
          <cell r="C424" t="str">
            <v>1A18</v>
          </cell>
        </row>
        <row r="425">
          <cell r="C425" t="str">
            <v>1A19</v>
          </cell>
        </row>
        <row r="426">
          <cell r="C426" t="str">
            <v>1A20</v>
          </cell>
        </row>
        <row r="427">
          <cell r="C427" t="str">
            <v>1A30</v>
          </cell>
        </row>
        <row r="428">
          <cell r="C428" t="str">
            <v>1A40</v>
          </cell>
        </row>
        <row r="429">
          <cell r="C429" t="str">
            <v>1A50</v>
          </cell>
        </row>
        <row r="430">
          <cell r="C430" t="str">
            <v>1A98</v>
          </cell>
        </row>
        <row r="431">
          <cell r="C431" t="str">
            <v>1A99</v>
          </cell>
        </row>
        <row r="432">
          <cell r="C432" t="str">
            <v>1C99</v>
          </cell>
        </row>
        <row r="433">
          <cell r="C433" t="str">
            <v>1D88</v>
          </cell>
        </row>
        <row r="434">
          <cell r="C434" t="str">
            <v>1F96</v>
          </cell>
        </row>
        <row r="435">
          <cell r="C435" t="str">
            <v>1F97</v>
          </cell>
        </row>
        <row r="436">
          <cell r="C436" t="str">
            <v>1F98</v>
          </cell>
        </row>
        <row r="437">
          <cell r="C437" t="str">
            <v>1F99</v>
          </cell>
        </row>
        <row r="438">
          <cell r="C438" t="str">
            <v>1G99</v>
          </cell>
        </row>
        <row r="439">
          <cell r="C439" t="str">
            <v>1R10</v>
          </cell>
        </row>
        <row r="440">
          <cell r="C440" t="str">
            <v>1R11</v>
          </cell>
        </row>
        <row r="441">
          <cell r="C441" t="str">
            <v>1R12</v>
          </cell>
        </row>
        <row r="442">
          <cell r="C442" t="str">
            <v>1R13</v>
          </cell>
        </row>
        <row r="443">
          <cell r="C443" t="str">
            <v>1R14</v>
          </cell>
        </row>
        <row r="444">
          <cell r="C444" t="str">
            <v>1R15</v>
          </cell>
        </row>
        <row r="445">
          <cell r="C445" t="str">
            <v>1R17</v>
          </cell>
        </row>
        <row r="446">
          <cell r="C446" t="str">
            <v>1R19</v>
          </cell>
        </row>
        <row r="447">
          <cell r="C447" t="str">
            <v>1Y10</v>
          </cell>
        </row>
        <row r="448">
          <cell r="C448" t="str">
            <v>1Y19</v>
          </cell>
        </row>
        <row r="449">
          <cell r="C449" t="str">
            <v>1Y20</v>
          </cell>
        </row>
        <row r="450">
          <cell r="C450" t="str">
            <v>1Y29</v>
          </cell>
        </row>
        <row r="451">
          <cell r="C451">
            <v>3000</v>
          </cell>
        </row>
        <row r="452">
          <cell r="C452">
            <v>3110</v>
          </cell>
        </row>
        <row r="453">
          <cell r="C453">
            <v>3120</v>
          </cell>
        </row>
        <row r="454">
          <cell r="C454">
            <v>3121</v>
          </cell>
        </row>
        <row r="455">
          <cell r="C455">
            <v>3170</v>
          </cell>
        </row>
        <row r="456">
          <cell r="C456">
            <v>3171</v>
          </cell>
        </row>
        <row r="457">
          <cell r="C457">
            <v>3180</v>
          </cell>
        </row>
        <row r="458">
          <cell r="C458">
            <v>3190</v>
          </cell>
        </row>
        <row r="459">
          <cell r="C459">
            <v>3191</v>
          </cell>
        </row>
        <row r="460">
          <cell r="C460">
            <v>3198</v>
          </cell>
        </row>
        <row r="461">
          <cell r="C461">
            <v>3199</v>
          </cell>
        </row>
        <row r="462">
          <cell r="C462">
            <v>3210</v>
          </cell>
        </row>
        <row r="463">
          <cell r="C463">
            <v>3299</v>
          </cell>
        </row>
        <row r="464">
          <cell r="C464">
            <v>3311</v>
          </cell>
        </row>
        <row r="465">
          <cell r="C465">
            <v>3312</v>
          </cell>
        </row>
        <row r="466">
          <cell r="C466">
            <v>3313</v>
          </cell>
        </row>
        <row r="467">
          <cell r="C467">
            <v>3319</v>
          </cell>
        </row>
        <row r="468">
          <cell r="C468">
            <v>3321</v>
          </cell>
        </row>
        <row r="469">
          <cell r="C469">
            <v>3322</v>
          </cell>
        </row>
        <row r="470">
          <cell r="C470">
            <v>3323</v>
          </cell>
        </row>
        <row r="471">
          <cell r="C471">
            <v>3329</v>
          </cell>
        </row>
        <row r="472">
          <cell r="C472">
            <v>3331</v>
          </cell>
        </row>
        <row r="473">
          <cell r="C473">
            <v>3332</v>
          </cell>
        </row>
        <row r="474">
          <cell r="C474">
            <v>3333</v>
          </cell>
        </row>
        <row r="475">
          <cell r="C475">
            <v>3339</v>
          </cell>
        </row>
        <row r="476">
          <cell r="C476">
            <v>3398</v>
          </cell>
        </row>
        <row r="477">
          <cell r="C477">
            <v>3399</v>
          </cell>
        </row>
        <row r="478">
          <cell r="C478">
            <v>3410</v>
          </cell>
        </row>
        <row r="479">
          <cell r="C479">
            <v>3420</v>
          </cell>
        </row>
        <row r="480">
          <cell r="C480">
            <v>3510</v>
          </cell>
        </row>
        <row r="481">
          <cell r="C481">
            <v>3610</v>
          </cell>
        </row>
        <row r="482">
          <cell r="C482">
            <v>3699</v>
          </cell>
        </row>
        <row r="483">
          <cell r="C483">
            <v>3710</v>
          </cell>
        </row>
        <row r="484">
          <cell r="C484">
            <v>3810</v>
          </cell>
        </row>
        <row r="485">
          <cell r="C485">
            <v>3900</v>
          </cell>
        </row>
        <row r="486">
          <cell r="C486" t="str">
            <v>3G99</v>
          </cell>
        </row>
        <row r="487">
          <cell r="C487">
            <v>4000</v>
          </cell>
        </row>
        <row r="488">
          <cell r="C488">
            <v>4100</v>
          </cell>
        </row>
        <row r="489">
          <cell r="C489">
            <v>4110</v>
          </cell>
        </row>
        <row r="490">
          <cell r="C490">
            <v>4120</v>
          </cell>
        </row>
        <row r="491">
          <cell r="C491">
            <v>4130</v>
          </cell>
        </row>
        <row r="492">
          <cell r="C492">
            <v>4140</v>
          </cell>
        </row>
        <row r="493">
          <cell r="C493" t="str">
            <v>414M</v>
          </cell>
        </row>
        <row r="494">
          <cell r="C494">
            <v>4150</v>
          </cell>
        </row>
        <row r="495">
          <cell r="C495">
            <v>4160</v>
          </cell>
        </row>
        <row r="496">
          <cell r="C496">
            <v>4170</v>
          </cell>
        </row>
        <row r="497">
          <cell r="C497">
            <v>4171</v>
          </cell>
        </row>
        <row r="498">
          <cell r="C498">
            <v>4180</v>
          </cell>
        </row>
        <row r="499">
          <cell r="C499">
            <v>4187</v>
          </cell>
        </row>
        <row r="500">
          <cell r="C500">
            <v>4188</v>
          </cell>
        </row>
        <row r="501">
          <cell r="C501">
            <v>4190</v>
          </cell>
        </row>
        <row r="502">
          <cell r="C502">
            <v>4191</v>
          </cell>
        </row>
        <row r="503">
          <cell r="C503">
            <v>4196</v>
          </cell>
        </row>
        <row r="504">
          <cell r="C504">
            <v>4197</v>
          </cell>
        </row>
        <row r="505">
          <cell r="C505">
            <v>4198</v>
          </cell>
        </row>
        <row r="506">
          <cell r="C506">
            <v>4199</v>
          </cell>
        </row>
        <row r="507">
          <cell r="C507" t="str">
            <v>41A0</v>
          </cell>
        </row>
        <row r="508">
          <cell r="C508">
            <v>4210</v>
          </cell>
        </row>
        <row r="509">
          <cell r="C509">
            <v>4220</v>
          </cell>
        </row>
        <row r="510">
          <cell r="C510">
            <v>4228</v>
          </cell>
        </row>
        <row r="511">
          <cell r="C511">
            <v>4229</v>
          </cell>
        </row>
        <row r="512">
          <cell r="C512">
            <v>4299</v>
          </cell>
        </row>
        <row r="513">
          <cell r="C513">
            <v>4310</v>
          </cell>
        </row>
        <row r="514">
          <cell r="C514">
            <v>4320</v>
          </cell>
        </row>
        <row r="515">
          <cell r="C515">
            <v>4330</v>
          </cell>
        </row>
        <row r="516">
          <cell r="C516">
            <v>4340</v>
          </cell>
        </row>
        <row r="517">
          <cell r="C517">
            <v>4390</v>
          </cell>
        </row>
        <row r="518">
          <cell r="C518">
            <v>4393</v>
          </cell>
        </row>
        <row r="519">
          <cell r="C519">
            <v>4398</v>
          </cell>
        </row>
        <row r="520">
          <cell r="C520">
            <v>4399</v>
          </cell>
        </row>
        <row r="521">
          <cell r="C521">
            <v>4410</v>
          </cell>
        </row>
        <row r="522">
          <cell r="C522" t="str">
            <v>441A</v>
          </cell>
        </row>
        <row r="523">
          <cell r="C523" t="str">
            <v>441S</v>
          </cell>
        </row>
        <row r="524">
          <cell r="C524">
            <v>4420</v>
          </cell>
        </row>
        <row r="525">
          <cell r="C525" t="str">
            <v>442A</v>
          </cell>
        </row>
        <row r="526">
          <cell r="C526" t="str">
            <v>442S</v>
          </cell>
        </row>
        <row r="527">
          <cell r="C527" t="str">
            <v>44SM</v>
          </cell>
        </row>
        <row r="528">
          <cell r="C528">
            <v>4510</v>
          </cell>
        </row>
        <row r="529">
          <cell r="C529">
            <v>4610</v>
          </cell>
        </row>
        <row r="530">
          <cell r="C530">
            <v>4699</v>
          </cell>
        </row>
        <row r="531">
          <cell r="C531">
            <v>4710</v>
          </cell>
        </row>
        <row r="532">
          <cell r="C532">
            <v>4790</v>
          </cell>
        </row>
        <row r="533">
          <cell r="C533">
            <v>4810</v>
          </cell>
        </row>
        <row r="534">
          <cell r="C534">
            <v>4910</v>
          </cell>
        </row>
        <row r="535">
          <cell r="C535" t="str">
            <v>4A10</v>
          </cell>
        </row>
        <row r="536">
          <cell r="C536" t="str">
            <v>4A18</v>
          </cell>
        </row>
        <row r="537">
          <cell r="C537" t="str">
            <v>4A19</v>
          </cell>
        </row>
        <row r="538">
          <cell r="C538" t="str">
            <v>4A20</v>
          </cell>
        </row>
        <row r="539">
          <cell r="C539" t="str">
            <v>4A30</v>
          </cell>
        </row>
        <row r="540">
          <cell r="C540" t="str">
            <v>4A40</v>
          </cell>
        </row>
        <row r="541">
          <cell r="C541" t="str">
            <v>4A50</v>
          </cell>
        </row>
        <row r="542">
          <cell r="C542" t="str">
            <v>4A98</v>
          </cell>
        </row>
        <row r="543">
          <cell r="C543" t="str">
            <v>4A99</v>
          </cell>
        </row>
        <row r="544">
          <cell r="C544" t="str">
            <v>4C99</v>
          </cell>
        </row>
        <row r="545">
          <cell r="C545" t="str">
            <v>4F97</v>
          </cell>
        </row>
        <row r="546">
          <cell r="C546" t="str">
            <v>4F99</v>
          </cell>
        </row>
        <row r="547">
          <cell r="C547" t="str">
            <v>4G99</v>
          </cell>
        </row>
        <row r="548">
          <cell r="C548" t="str">
            <v>4R10</v>
          </cell>
        </row>
        <row r="549">
          <cell r="C549" t="str">
            <v>4R17</v>
          </cell>
        </row>
        <row r="550">
          <cell r="C550" t="str">
            <v>4R19</v>
          </cell>
        </row>
        <row r="551">
          <cell r="C551" t="str">
            <v>4Y10</v>
          </cell>
        </row>
        <row r="552">
          <cell r="C552" t="str">
            <v>4Y19</v>
          </cell>
        </row>
        <row r="553">
          <cell r="C553" t="str">
            <v>4Y20</v>
          </cell>
        </row>
        <row r="554">
          <cell r="C554" t="str">
            <v>4Y29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CO1762"/>
  <sheetViews>
    <sheetView showGridLines="0" zoomScaleNormal="100" workbookViewId="0">
      <selection activeCell="C8" sqref="C8"/>
    </sheetView>
  </sheetViews>
  <sheetFormatPr defaultColWidth="9" defaultRowHeight="15"/>
  <cols>
    <col min="1" max="1" width="9" style="2"/>
    <col min="2" max="2" width="15.140625" style="2" customWidth="1"/>
    <col min="3" max="3" width="14.140625" style="2" customWidth="1"/>
    <col min="4" max="4" width="37.7109375" style="2" customWidth="1"/>
    <col min="5" max="5" width="11.5703125" style="2" customWidth="1"/>
    <col min="6" max="8" width="9" style="2"/>
    <col min="9" max="15" width="9" style="2" hidden="1" customWidth="1"/>
    <col min="16" max="20" width="9" style="2" customWidth="1"/>
    <col min="21" max="21" width="15.85546875" style="2" customWidth="1"/>
    <col min="22" max="22" width="18" style="2" customWidth="1"/>
    <col min="23" max="23" width="37.42578125" style="2" customWidth="1"/>
    <col min="24" max="27" width="9" style="2" customWidth="1"/>
    <col min="28" max="30" width="14.140625" style="2" customWidth="1"/>
    <col min="31" max="31" width="1.7109375" style="2" customWidth="1"/>
    <col min="32" max="34" width="14.140625" style="2" customWidth="1"/>
    <col min="35" max="35" width="1.7109375" style="2" customWidth="1"/>
    <col min="36" max="38" width="14.140625" style="2" customWidth="1"/>
    <col min="39" max="39" width="2.28515625" style="2" customWidth="1"/>
    <col min="40" max="40" width="28.5703125" style="2" customWidth="1"/>
    <col min="41" max="66" width="9" style="2" customWidth="1"/>
    <col min="67" max="67" width="18.5703125" style="2" customWidth="1"/>
    <col min="68" max="68" width="13.28515625" style="2" customWidth="1"/>
    <col min="69" max="69" width="41.42578125" style="2" customWidth="1"/>
    <col min="70" max="70" width="13.28515625" style="2" customWidth="1"/>
    <col min="71" max="71" width="13" style="2" customWidth="1"/>
    <col min="72" max="79" width="9" style="2" customWidth="1"/>
    <col min="80" max="80" width="12.7109375" style="2" customWidth="1"/>
    <col min="81" max="81" width="9" style="2" customWidth="1"/>
    <col min="82" max="82" width="42.42578125" style="2" customWidth="1"/>
    <col min="83" max="83" width="95.85546875" style="2" customWidth="1"/>
    <col min="84" max="84" width="28.42578125" style="2" customWidth="1"/>
    <col min="85" max="85" width="31.28515625" style="2" customWidth="1"/>
    <col min="86" max="86" width="9" style="2" customWidth="1"/>
    <col min="87" max="87" width="20.5703125" style="2" customWidth="1"/>
    <col min="88" max="88" width="96.140625" style="2" bestFit="1" customWidth="1"/>
    <col min="89" max="89" width="9" style="2" customWidth="1"/>
    <col min="90" max="90" width="16.28515625" style="118" customWidth="1"/>
    <col min="91" max="91" width="33.7109375" style="2" customWidth="1"/>
    <col min="92" max="16384" width="9" style="2"/>
  </cols>
  <sheetData>
    <row r="1" spans="1:15" ht="15.75" thickBot="1">
      <c r="A1" s="1" t="s">
        <v>0</v>
      </c>
    </row>
    <row r="2" spans="1:15">
      <c r="B2" s="3" t="s">
        <v>1</v>
      </c>
    </row>
    <row r="3" spans="1:15">
      <c r="B3" s="315" t="s">
        <v>2</v>
      </c>
      <c r="C3" s="316"/>
      <c r="D3" s="315" t="s">
        <v>3</v>
      </c>
      <c r="E3" s="317"/>
      <c r="F3" s="317"/>
      <c r="G3" s="316"/>
      <c r="I3" s="4" t="s">
        <v>4</v>
      </c>
      <c r="J3" s="4" t="s">
        <v>5</v>
      </c>
      <c r="K3" s="4" t="s">
        <v>2</v>
      </c>
      <c r="L3" s="4" t="s">
        <v>6</v>
      </c>
      <c r="M3" s="4" t="s">
        <v>7</v>
      </c>
      <c r="N3" s="4" t="s">
        <v>8</v>
      </c>
      <c r="O3" s="4" t="s">
        <v>9</v>
      </c>
    </row>
    <row r="4" spans="1:15" ht="42" customHeight="1">
      <c r="B4" s="318" t="s">
        <v>1364</v>
      </c>
      <c r="C4" s="319"/>
      <c r="D4" s="320" t="str">
        <f>IFERROR(VLOOKUP(B4,$AN$88:$AO$118,2,0),"Please choose a transaction type from drop down list")</f>
        <v>Hàng hỏng do sản xuất</v>
      </c>
      <c r="E4" s="321"/>
      <c r="F4" s="321"/>
      <c r="G4" s="322"/>
    </row>
    <row r="6" spans="1:15">
      <c r="B6" s="301" t="s">
        <v>10</v>
      </c>
      <c r="C6" s="302" t="s">
        <v>79</v>
      </c>
      <c r="D6" s="133">
        <v>1</v>
      </c>
    </row>
    <row r="7" spans="1:15" ht="15.75" thickBot="1">
      <c r="D7" s="134">
        <v>1</v>
      </c>
    </row>
    <row r="8" spans="1:15" ht="32.25" customHeight="1" thickTop="1" thickBot="1">
      <c r="B8" s="5" t="s">
        <v>12</v>
      </c>
      <c r="C8" s="6" t="s">
        <v>2581</v>
      </c>
      <c r="D8" s="7" t="s">
        <v>13</v>
      </c>
      <c r="E8" s="8" t="s">
        <v>14</v>
      </c>
      <c r="F8" s="9" t="str">
        <f>+IF(ISERROR(VLOOKUP(B4,$AY$90:$AY$108,1,0)),"Form A","Form B")</f>
        <v>Form A</v>
      </c>
    </row>
    <row r="9" spans="1:15" ht="15.75" thickTop="1"/>
    <row r="10" spans="1:15">
      <c r="B10" s="10" t="s">
        <v>15</v>
      </c>
      <c r="C10" s="11">
        <v>555</v>
      </c>
      <c r="D10" s="12" t="str">
        <f>IFERROR(VLOOKUP(B4&amp;C10,$BQ$120:$BR$176,2,0),"Wrong Mv.Type!")</f>
        <v>Out</v>
      </c>
    </row>
    <row r="11" spans="1:15">
      <c r="B11" s="13" t="s">
        <v>18</v>
      </c>
      <c r="C11" s="14">
        <f>IFERROR(IF(ISERROR(VLOOKUP(B4,$BO$177:$BO$192,1,0))=FALSE,VLOOKUP(B4&amp;C6,$BQ$177:$BS$192,2,0),VLOOKUP(B4,$BO$120:$BS$175,5,0)),"Halb or Roh?")</f>
        <v>6210130000</v>
      </c>
      <c r="D11" s="206" t="str">
        <f>IFERROR(IF(ISERROR(VLOOKUP(B4,$BO$177:$BO$193,1,0))=FALSE,VLOOKUP(B4&amp;C6,$BQ$177:$BS$193,3,0),VLOOKUP(C11,$BS$120:$CD$174,12,0)),"Please define Halb or Roh")</f>
        <v>Direct Material Cost Reject (Roh)</v>
      </c>
    </row>
    <row r="13" spans="1:15" ht="15.75">
      <c r="B13" s="15" t="s">
        <v>20</v>
      </c>
      <c r="C13" s="323" t="s">
        <v>2394</v>
      </c>
      <c r="D13" s="323"/>
    </row>
    <row r="14" spans="1:15" ht="15.75">
      <c r="B14" s="15" t="s">
        <v>22</v>
      </c>
      <c r="C14" s="313" t="str">
        <f>+VLOOKUP(C13,$CI$540:$CJ$1029,2,0)</f>
        <v>LITE-ON JAPAN LTD</v>
      </c>
      <c r="D14" s="314"/>
    </row>
    <row r="16" spans="1:15">
      <c r="B16" s="324" t="str">
        <f>+IF(ISERROR(VLOOKUP(B4,$AY$90:$AY$108,1,0)),"Click to go to Form A","")</f>
        <v>Click to go to Form A</v>
      </c>
      <c r="C16" s="324"/>
    </row>
    <row r="17" spans="2:5">
      <c r="B17" s="324" t="str">
        <f>+IF(ISERROR(VLOOKUP(B4,$AY$90:$AY$108,1,0))=FALSE,"Click to go to Form B","")</f>
        <v/>
      </c>
      <c r="C17" s="324"/>
    </row>
    <row r="18" spans="2:5">
      <c r="D18" s="194"/>
    </row>
    <row r="19" spans="2:5">
      <c r="E19" s="194"/>
    </row>
    <row r="44" spans="20:27" ht="15.75" thickBot="1"/>
    <row r="45" spans="20:27" ht="15.75" thickBot="1">
      <c r="T45" s="1" t="s">
        <v>0</v>
      </c>
      <c r="U45" s="16" t="s">
        <v>23</v>
      </c>
      <c r="V45" s="17"/>
      <c r="W45" s="17"/>
      <c r="X45" s="17"/>
      <c r="Y45" s="17"/>
      <c r="Z45" s="18"/>
      <c r="AA45" s="19"/>
    </row>
    <row r="46" spans="20:27">
      <c r="T46" s="20"/>
      <c r="U46" s="19"/>
      <c r="V46" s="19"/>
      <c r="W46" s="19"/>
      <c r="X46" s="19"/>
      <c r="Y46" s="19"/>
      <c r="Z46" s="21"/>
      <c r="AA46" s="19"/>
    </row>
    <row r="47" spans="20:27">
      <c r="T47" s="20"/>
      <c r="U47" s="315" t="s">
        <v>2</v>
      </c>
      <c r="V47" s="316"/>
      <c r="W47" s="315" t="s">
        <v>3</v>
      </c>
      <c r="X47" s="317"/>
      <c r="Y47" s="317"/>
      <c r="Z47" s="325"/>
      <c r="AA47" s="22"/>
    </row>
    <row r="48" spans="20:27" ht="33.75" customHeight="1">
      <c r="T48" s="20"/>
      <c r="U48" s="326" t="str">
        <f>IF(B4="","",B4)</f>
        <v>17.Production Rejects</v>
      </c>
      <c r="V48" s="327"/>
      <c r="W48" s="328" t="str">
        <f>D4</f>
        <v>Hàng hỏng do sản xuất</v>
      </c>
      <c r="X48" s="329"/>
      <c r="Y48" s="329"/>
      <c r="Z48" s="330"/>
      <c r="AA48" s="23"/>
    </row>
    <row r="49" spans="20:39" ht="15.75" thickBot="1">
      <c r="T49" s="20"/>
      <c r="U49" s="19"/>
      <c r="V49" s="19"/>
      <c r="W49" s="19"/>
      <c r="X49" s="19"/>
      <c r="Y49" s="19"/>
      <c r="Z49" s="21"/>
      <c r="AA49" s="19"/>
    </row>
    <row r="50" spans="20:39" ht="32.25" customHeight="1" thickTop="1" thickBot="1">
      <c r="T50" s="20"/>
      <c r="U50" s="5" t="s">
        <v>12</v>
      </c>
      <c r="V50" s="24" t="str">
        <f>C8</f>
        <v>02/04/2025</v>
      </c>
      <c r="W50" s="19"/>
      <c r="X50" s="19"/>
      <c r="Y50" s="19"/>
      <c r="Z50" s="21"/>
      <c r="AA50" s="19"/>
    </row>
    <row r="51" spans="20:39" ht="15.75" thickTop="1">
      <c r="T51" s="20"/>
      <c r="U51" s="19"/>
      <c r="V51" s="19"/>
      <c r="W51" s="19"/>
      <c r="X51" s="19"/>
      <c r="Y51" s="19"/>
      <c r="Z51" s="21"/>
      <c r="AA51" s="19"/>
    </row>
    <row r="52" spans="20:39" ht="15" customHeight="1">
      <c r="T52" s="20"/>
      <c r="U52" s="224" t="s">
        <v>15</v>
      </c>
      <c r="V52" s="225">
        <f>C10</f>
        <v>555</v>
      </c>
      <c r="W52" s="225" t="str">
        <f>D10</f>
        <v>Out</v>
      </c>
      <c r="X52" s="19"/>
      <c r="Y52" s="19"/>
      <c r="Z52" s="21"/>
      <c r="AA52" s="19"/>
    </row>
    <row r="53" spans="20:39">
      <c r="T53" s="20"/>
      <c r="U53" s="226" t="s">
        <v>18</v>
      </c>
      <c r="V53" s="227">
        <f>C11</f>
        <v>6210130000</v>
      </c>
      <c r="W53" s="228" t="str">
        <f>D11</f>
        <v>Direct Material Cost Reject (Roh)</v>
      </c>
      <c r="X53" s="19"/>
      <c r="Y53" s="19"/>
      <c r="Z53" s="21"/>
      <c r="AA53" s="19"/>
    </row>
    <row r="54" spans="20:39">
      <c r="T54" s="20"/>
      <c r="U54" s="234" t="str">
        <f>IFERROR(IF(VLOOKUP(U48,$BO$120:$BT$175,6,0)="OK",B11,""),"")</f>
        <v/>
      </c>
      <c r="V54" s="312" t="str">
        <f>+IF(U54="","",UPPER(C11))</f>
        <v/>
      </c>
      <c r="W54" s="312"/>
      <c r="X54" s="19"/>
      <c r="Y54" s="19"/>
      <c r="Z54" s="21"/>
      <c r="AA54" s="19"/>
    </row>
    <row r="55" spans="20:39" ht="15.75">
      <c r="T55" s="20"/>
      <c r="U55" s="25"/>
      <c r="V55" s="334"/>
      <c r="W55" s="334"/>
      <c r="X55" s="19"/>
      <c r="Y55" s="19"/>
      <c r="Z55" s="21"/>
      <c r="AA55" s="19"/>
    </row>
    <row r="56" spans="20:39">
      <c r="T56" s="20"/>
      <c r="U56" s="234" t="str">
        <f>IFERROR(IF(VLOOKUP(U48,$BO$120:$BT$175,6,0)="OK",B13,""),"")</f>
        <v/>
      </c>
      <c r="V56" s="312" t="str">
        <f>+IF(U56="","",UPPER(C13))</f>
        <v/>
      </c>
      <c r="W56" s="312"/>
      <c r="X56" s="19"/>
      <c r="Y56" s="19"/>
      <c r="Z56" s="21"/>
      <c r="AA56" s="19"/>
    </row>
    <row r="57" spans="20:39">
      <c r="T57" s="20"/>
      <c r="U57" s="234" t="str">
        <f>IFERROR(IF(VLOOKUP(U48,$BO$120:$BT$175,6,0)="OK",B14,""),"")</f>
        <v/>
      </c>
      <c r="V57" s="340" t="str">
        <f>+IF(U57="","",C14)</f>
        <v/>
      </c>
      <c r="W57" s="340"/>
      <c r="X57" s="19"/>
      <c r="Y57" s="19"/>
      <c r="Z57" s="21"/>
      <c r="AA57" s="19"/>
    </row>
    <row r="58" spans="20:39" ht="15.75" thickBot="1">
      <c r="T58" s="26"/>
      <c r="U58" s="27"/>
      <c r="V58" s="27"/>
      <c r="W58" s="27"/>
      <c r="X58" s="27"/>
      <c r="Y58" s="27"/>
      <c r="Z58" s="28"/>
      <c r="AA58" s="19"/>
    </row>
    <row r="59" spans="20:39">
      <c r="AA59" s="29"/>
      <c r="AB59" s="17" t="s">
        <v>16</v>
      </c>
      <c r="AC59" s="17" t="s">
        <v>24</v>
      </c>
      <c r="AD59" s="16" t="s">
        <v>23</v>
      </c>
      <c r="AE59" s="17"/>
      <c r="AF59" s="17"/>
      <c r="AG59" s="17"/>
      <c r="AH59" s="17"/>
      <c r="AI59" s="30"/>
      <c r="AJ59" s="17"/>
      <c r="AK59" s="17"/>
      <c r="AL59" s="131"/>
      <c r="AM59" s="18"/>
    </row>
    <row r="60" spans="20:39">
      <c r="AA60" s="20"/>
      <c r="AB60" s="19" t="s">
        <v>17</v>
      </c>
      <c r="AC60" s="19" t="s">
        <v>2020</v>
      </c>
      <c r="AD60" s="19"/>
      <c r="AE60" s="19"/>
      <c r="AF60" s="19"/>
      <c r="AG60" s="19"/>
      <c r="AH60" s="19"/>
      <c r="AI60" s="31"/>
      <c r="AJ60" s="19"/>
      <c r="AK60" s="19"/>
      <c r="AL60" s="132"/>
      <c r="AM60" s="21"/>
    </row>
    <row r="61" spans="20:39">
      <c r="AA61" s="20"/>
      <c r="AB61" s="19" t="s">
        <v>25</v>
      </c>
      <c r="AC61" s="19" t="s">
        <v>1654</v>
      </c>
      <c r="AD61" s="19"/>
      <c r="AE61" s="19"/>
      <c r="AF61" s="19"/>
      <c r="AG61" s="19"/>
      <c r="AH61" s="19"/>
      <c r="AI61" s="31"/>
      <c r="AJ61" s="19"/>
      <c r="AK61" s="19"/>
      <c r="AL61" s="19"/>
      <c r="AM61" s="21"/>
    </row>
    <row r="62" spans="20:39">
      <c r="AA62" s="20"/>
      <c r="AB62" s="19" t="s">
        <v>26</v>
      </c>
      <c r="AC62" s="19" t="s">
        <v>1739</v>
      </c>
      <c r="AD62" s="19"/>
      <c r="AE62" s="19"/>
      <c r="AF62" s="19"/>
      <c r="AG62" s="19"/>
      <c r="AH62" s="19"/>
      <c r="AI62" s="31"/>
      <c r="AJ62" s="19"/>
      <c r="AK62" s="19"/>
      <c r="AL62" s="19"/>
      <c r="AM62" s="21"/>
    </row>
    <row r="63" spans="20:39">
      <c r="AA63" s="20"/>
      <c r="AB63" s="19" t="s">
        <v>28</v>
      </c>
      <c r="AC63" s="19" t="s">
        <v>2129</v>
      </c>
      <c r="AD63" s="19"/>
      <c r="AE63" s="19"/>
      <c r="AF63" s="19"/>
      <c r="AG63" s="19"/>
      <c r="AH63" s="19"/>
      <c r="AI63" s="31"/>
      <c r="AJ63" s="19"/>
      <c r="AK63" s="19"/>
      <c r="AL63" s="19"/>
      <c r="AM63" s="21"/>
    </row>
    <row r="64" spans="20:39">
      <c r="AA64" s="20"/>
      <c r="AB64" s="19" t="s">
        <v>1073</v>
      </c>
      <c r="AC64" s="19" t="s">
        <v>1979</v>
      </c>
      <c r="AD64" s="19"/>
      <c r="AE64" s="19"/>
      <c r="AF64" s="19"/>
      <c r="AG64" s="19"/>
      <c r="AH64" s="19"/>
      <c r="AI64" s="31"/>
      <c r="AJ64" s="19"/>
      <c r="AK64" s="19"/>
      <c r="AL64" s="19"/>
      <c r="AM64" s="21"/>
    </row>
    <row r="65" spans="27:66">
      <c r="AA65" s="20"/>
      <c r="AB65" s="19" t="s">
        <v>1521</v>
      </c>
      <c r="AC65" s="19" t="s">
        <v>1522</v>
      </c>
      <c r="AD65" s="19"/>
      <c r="AE65" s="19"/>
      <c r="AF65" s="19"/>
      <c r="AG65" s="19"/>
      <c r="AH65" s="19"/>
      <c r="AI65" s="31"/>
      <c r="AJ65" s="19"/>
      <c r="AK65" s="19"/>
      <c r="AL65" s="19"/>
      <c r="AM65" s="21"/>
    </row>
    <row r="66" spans="27:66">
      <c r="AA66" s="20"/>
      <c r="AB66" s="19" t="s">
        <v>88</v>
      </c>
      <c r="AC66" s="19" t="s">
        <v>1815</v>
      </c>
      <c r="AD66" s="19"/>
      <c r="AE66" s="19"/>
      <c r="AF66" s="19"/>
      <c r="AG66" s="19"/>
      <c r="AH66" s="19"/>
      <c r="AI66" s="31"/>
      <c r="AJ66" s="19"/>
      <c r="AK66" s="19"/>
      <c r="AL66" s="19"/>
      <c r="AM66" s="21"/>
    </row>
    <row r="67" spans="27:66">
      <c r="AA67" s="20"/>
      <c r="AB67" s="19" t="s">
        <v>1155</v>
      </c>
      <c r="AC67" s="19" t="s">
        <v>2313</v>
      </c>
      <c r="AD67" s="19"/>
      <c r="AE67" s="19"/>
      <c r="AF67" s="19"/>
      <c r="AG67" s="19"/>
      <c r="AH67" s="19"/>
      <c r="AI67" s="31"/>
      <c r="AJ67" s="19"/>
      <c r="AK67" s="19"/>
      <c r="AL67" s="19"/>
      <c r="AM67" s="21"/>
    </row>
    <row r="68" spans="27:66">
      <c r="AA68" s="20"/>
      <c r="AB68" s="19" t="s">
        <v>1265</v>
      </c>
      <c r="AC68" s="19" t="s">
        <v>1431</v>
      </c>
      <c r="AD68" s="19"/>
      <c r="AE68" s="19"/>
      <c r="AF68" s="19"/>
      <c r="AG68" s="19"/>
      <c r="AH68" s="19"/>
      <c r="AI68" s="31"/>
      <c r="AJ68" s="19"/>
      <c r="AK68" s="19"/>
      <c r="AL68" s="19"/>
      <c r="AM68" s="21"/>
    </row>
    <row r="69" spans="27:66" ht="18.399999999999999" customHeight="1">
      <c r="AA69" s="20"/>
      <c r="AB69" s="335" t="s">
        <v>29</v>
      </c>
      <c r="AC69" s="336"/>
      <c r="AD69" s="337"/>
      <c r="AE69" s="19"/>
      <c r="AF69" s="335" t="s">
        <v>30</v>
      </c>
      <c r="AG69" s="336"/>
      <c r="AH69" s="337"/>
      <c r="AI69" s="32"/>
      <c r="AJ69" s="335" t="s">
        <v>31</v>
      </c>
      <c r="AK69" s="336"/>
      <c r="AL69" s="337"/>
      <c r="AM69" s="21"/>
    </row>
    <row r="70" spans="27:66" ht="18.399999999999999" customHeight="1">
      <c r="AA70" s="20"/>
      <c r="AB70" s="33" t="s">
        <v>32</v>
      </c>
      <c r="AC70" s="33" t="s">
        <v>1716</v>
      </c>
      <c r="AD70" s="33" t="s">
        <v>2413</v>
      </c>
      <c r="AE70" s="19"/>
      <c r="AF70" s="33" t="s">
        <v>32</v>
      </c>
      <c r="AG70" s="33" t="s">
        <v>1716</v>
      </c>
      <c r="AH70" s="33" t="s">
        <v>33</v>
      </c>
      <c r="AI70" s="34"/>
      <c r="AJ70" s="33" t="s">
        <v>32</v>
      </c>
      <c r="AK70" s="33" t="s">
        <v>1716</v>
      </c>
      <c r="AL70" s="33" t="s">
        <v>2413</v>
      </c>
      <c r="AM70" s="21"/>
    </row>
    <row r="71" spans="27:66" ht="18.399999999999999" customHeight="1">
      <c r="AA71" s="20"/>
      <c r="AB71" s="35"/>
      <c r="AC71" s="35"/>
      <c r="AD71" s="35"/>
      <c r="AE71" s="19"/>
      <c r="AF71" s="35"/>
      <c r="AG71" s="35"/>
      <c r="AH71" s="35"/>
      <c r="AI71" s="31"/>
      <c r="AJ71" s="35"/>
      <c r="AK71" s="35"/>
      <c r="AL71" s="35"/>
      <c r="AM71" s="21"/>
    </row>
    <row r="72" spans="27:66" ht="18.399999999999999" customHeight="1">
      <c r="AA72" s="20"/>
      <c r="AB72" s="36"/>
      <c r="AC72" s="36"/>
      <c r="AD72" s="36"/>
      <c r="AE72" s="19"/>
      <c r="AF72" s="36"/>
      <c r="AG72" s="36"/>
      <c r="AH72" s="36"/>
      <c r="AI72" s="31"/>
      <c r="AJ72" s="36"/>
      <c r="AK72" s="36"/>
      <c r="AL72" s="36"/>
      <c r="AM72" s="21"/>
    </row>
    <row r="73" spans="27:66" ht="18.399999999999999" customHeight="1">
      <c r="AA73" s="20"/>
      <c r="AB73" s="36"/>
      <c r="AC73" s="36"/>
      <c r="AD73" s="36"/>
      <c r="AE73" s="19"/>
      <c r="AF73" s="36"/>
      <c r="AG73" s="36"/>
      <c r="AH73" s="36"/>
      <c r="AI73" s="31"/>
      <c r="AJ73" s="36"/>
      <c r="AK73" s="36"/>
      <c r="AL73" s="36"/>
      <c r="AM73" s="21"/>
    </row>
    <row r="74" spans="27:66" ht="18.399999999999999" customHeight="1">
      <c r="AA74" s="20"/>
      <c r="AB74" s="37"/>
      <c r="AC74" s="37"/>
      <c r="AD74" s="37"/>
      <c r="AE74" s="19"/>
      <c r="AF74" s="37"/>
      <c r="AG74" s="37"/>
      <c r="AH74" s="37"/>
      <c r="AI74" s="31"/>
      <c r="AJ74" s="37"/>
      <c r="AK74" s="37"/>
      <c r="AL74" s="37"/>
      <c r="AM74" s="21"/>
    </row>
    <row r="75" spans="27:66" ht="15.75" thickBot="1">
      <c r="AA75" s="26"/>
      <c r="AB75" s="27"/>
      <c r="AC75" s="27"/>
      <c r="AD75" s="27"/>
      <c r="AE75" s="27"/>
      <c r="AF75" s="27"/>
      <c r="AG75" s="27"/>
      <c r="AH75" s="27"/>
      <c r="AI75" s="27"/>
      <c r="AJ75" s="27"/>
      <c r="AK75" s="27"/>
      <c r="AL75" s="27"/>
      <c r="AM75" s="28"/>
      <c r="AN75" s="4" t="s">
        <v>34</v>
      </c>
    </row>
    <row r="76" spans="27:66">
      <c r="AN76" s="38" t="s">
        <v>1394</v>
      </c>
      <c r="AO76" s="39" t="s">
        <v>1380</v>
      </c>
      <c r="AP76" s="39" t="s">
        <v>1381</v>
      </c>
      <c r="AQ76" s="39" t="s">
        <v>1382</v>
      </c>
      <c r="AR76" s="39" t="s">
        <v>1598</v>
      </c>
      <c r="AS76" s="39" t="s">
        <v>1383</v>
      </c>
      <c r="AT76" s="39" t="s">
        <v>1384</v>
      </c>
      <c r="AU76" s="39" t="s">
        <v>1353</v>
      </c>
      <c r="AV76" s="39" t="s">
        <v>1359</v>
      </c>
      <c r="AW76" s="39" t="s">
        <v>1385</v>
      </c>
      <c r="AX76" s="39" t="s">
        <v>1386</v>
      </c>
      <c r="AY76" s="39" t="s">
        <v>1357</v>
      </c>
      <c r="AZ76" s="39" t="s">
        <v>1387</v>
      </c>
      <c r="BA76" s="39" t="s">
        <v>1388</v>
      </c>
      <c r="BB76" s="39" t="s">
        <v>1389</v>
      </c>
      <c r="BC76" s="39" t="s">
        <v>1358</v>
      </c>
      <c r="BD76" s="39" t="s">
        <v>2322</v>
      </c>
      <c r="BE76" s="39" t="s">
        <v>1476</v>
      </c>
      <c r="BF76" s="39" t="s">
        <v>1390</v>
      </c>
      <c r="BG76" s="39" t="s">
        <v>1391</v>
      </c>
      <c r="BH76" s="39" t="s">
        <v>1392</v>
      </c>
      <c r="BI76" s="175" t="s">
        <v>1605</v>
      </c>
      <c r="BJ76" s="175" t="s">
        <v>1393</v>
      </c>
      <c r="BK76" s="175" t="s">
        <v>2035</v>
      </c>
      <c r="BL76" s="175" t="s">
        <v>2250</v>
      </c>
      <c r="BM76" s="175" t="s">
        <v>2233</v>
      </c>
      <c r="BN76" s="40" t="s">
        <v>2024</v>
      </c>
    </row>
    <row r="77" spans="27:66">
      <c r="AN77" s="41">
        <v>201</v>
      </c>
      <c r="AO77" s="42">
        <v>201</v>
      </c>
      <c r="AP77" s="42">
        <v>291</v>
      </c>
      <c r="AQ77" s="42">
        <v>201</v>
      </c>
      <c r="AR77" s="42">
        <v>201</v>
      </c>
      <c r="AS77" s="42">
        <v>201</v>
      </c>
      <c r="AT77" s="42">
        <v>555</v>
      </c>
      <c r="AU77" s="42">
        <v>551</v>
      </c>
      <c r="AV77" s="42">
        <v>201</v>
      </c>
      <c r="AW77" s="42">
        <v>701</v>
      </c>
      <c r="AX77" s="42">
        <v>201</v>
      </c>
      <c r="AY77" s="42">
        <v>201</v>
      </c>
      <c r="AZ77" s="42">
        <v>201</v>
      </c>
      <c r="BA77" s="42">
        <v>201</v>
      </c>
      <c r="BB77" s="42">
        <v>201</v>
      </c>
      <c r="BC77" s="42">
        <v>201</v>
      </c>
      <c r="BD77" s="42">
        <v>201</v>
      </c>
      <c r="BE77" s="42">
        <v>201</v>
      </c>
      <c r="BF77" s="42">
        <v>201</v>
      </c>
      <c r="BG77" s="42">
        <v>701</v>
      </c>
      <c r="BH77" s="42">
        <v>201</v>
      </c>
      <c r="BI77" s="42">
        <v>201</v>
      </c>
      <c r="BJ77" s="199">
        <v>555</v>
      </c>
      <c r="BK77" s="199">
        <v>559</v>
      </c>
      <c r="BL77" s="199">
        <v>559</v>
      </c>
      <c r="BM77" s="199">
        <v>203</v>
      </c>
      <c r="BN77" s="43">
        <v>201</v>
      </c>
    </row>
    <row r="78" spans="27:66">
      <c r="AN78" s="44">
        <v>202</v>
      </c>
      <c r="AO78" s="45">
        <v>202</v>
      </c>
      <c r="AP78" s="45">
        <v>292</v>
      </c>
      <c r="AQ78" s="45">
        <v>202</v>
      </c>
      <c r="AR78" s="45">
        <v>202</v>
      </c>
      <c r="AS78" s="45">
        <v>202</v>
      </c>
      <c r="AT78" s="45">
        <v>556</v>
      </c>
      <c r="AU78" s="45">
        <v>552</v>
      </c>
      <c r="AV78" s="45">
        <v>202</v>
      </c>
      <c r="AW78" s="45">
        <v>702</v>
      </c>
      <c r="AX78" s="45">
        <v>202</v>
      </c>
      <c r="AY78" s="45">
        <v>202</v>
      </c>
      <c r="AZ78" s="45">
        <v>202</v>
      </c>
      <c r="BA78" s="45">
        <v>202</v>
      </c>
      <c r="BB78" s="45">
        <v>202</v>
      </c>
      <c r="BC78" s="45">
        <v>202</v>
      </c>
      <c r="BD78" s="45">
        <v>202</v>
      </c>
      <c r="BE78" s="45">
        <v>202</v>
      </c>
      <c r="BF78" s="45">
        <v>202</v>
      </c>
      <c r="BG78" s="45">
        <v>702</v>
      </c>
      <c r="BH78" s="45">
        <v>202</v>
      </c>
      <c r="BI78" s="45">
        <v>202</v>
      </c>
      <c r="BJ78" s="176">
        <v>556</v>
      </c>
      <c r="BK78" s="176">
        <v>560</v>
      </c>
      <c r="BL78" s="176">
        <v>560</v>
      </c>
      <c r="BM78" s="176">
        <v>204</v>
      </c>
      <c r="BN78" s="46">
        <v>202</v>
      </c>
    </row>
    <row r="79" spans="27:66">
      <c r="AN79" s="44"/>
      <c r="AO79" s="45"/>
      <c r="AP79" s="45"/>
      <c r="AQ79" s="45"/>
      <c r="AR79" s="45"/>
      <c r="AS79" s="45"/>
      <c r="AT79" s="45"/>
      <c r="AU79" s="45"/>
      <c r="AV79" s="45"/>
      <c r="AW79" s="45"/>
      <c r="AX79" s="45"/>
      <c r="AY79" s="45"/>
      <c r="AZ79" s="45"/>
      <c r="BA79" s="45"/>
      <c r="BB79" s="45"/>
      <c r="BC79" s="45"/>
      <c r="BD79" s="45"/>
      <c r="BE79" s="45"/>
      <c r="BF79" s="45"/>
      <c r="BG79" s="45"/>
      <c r="BH79" s="45"/>
      <c r="BI79" s="176"/>
      <c r="BJ79" s="176"/>
      <c r="BK79" s="176"/>
      <c r="BL79" s="176"/>
      <c r="BM79" s="176"/>
      <c r="BN79" s="46"/>
    </row>
    <row r="80" spans="27:66">
      <c r="AN80" s="44"/>
      <c r="AO80" s="45"/>
      <c r="AP80" s="45"/>
      <c r="AQ80" s="45"/>
      <c r="AR80" s="45"/>
      <c r="AS80" s="45"/>
      <c r="AT80" s="45"/>
      <c r="AU80" s="45"/>
      <c r="AV80" s="45"/>
      <c r="AW80" s="45"/>
      <c r="AX80" s="45"/>
      <c r="AY80" s="45"/>
      <c r="AZ80" s="45"/>
      <c r="BA80" s="45"/>
      <c r="BB80" s="45"/>
      <c r="BC80" s="45"/>
      <c r="BD80" s="45"/>
      <c r="BE80" s="45"/>
      <c r="BF80" s="45"/>
      <c r="BG80" s="45"/>
      <c r="BH80" s="45"/>
      <c r="BI80" s="176"/>
      <c r="BJ80" s="176"/>
      <c r="BK80" s="176"/>
      <c r="BL80" s="176"/>
      <c r="BM80" s="176"/>
      <c r="BN80" s="46"/>
    </row>
    <row r="81" spans="40:66">
      <c r="AN81" s="44"/>
      <c r="AO81" s="45"/>
      <c r="AP81" s="45"/>
      <c r="AQ81" s="45"/>
      <c r="AR81" s="45"/>
      <c r="AS81" s="45"/>
      <c r="AT81" s="45"/>
      <c r="AU81" s="45"/>
      <c r="AV81" s="45"/>
      <c r="AW81" s="45"/>
      <c r="AX81" s="45"/>
      <c r="AY81" s="45"/>
      <c r="AZ81" s="45"/>
      <c r="BA81" s="45"/>
      <c r="BB81" s="45"/>
      <c r="BC81" s="45"/>
      <c r="BD81" s="45"/>
      <c r="BE81" s="45"/>
      <c r="BF81" s="45"/>
      <c r="BG81" s="45"/>
      <c r="BH81" s="45"/>
      <c r="BI81" s="176"/>
      <c r="BJ81" s="176"/>
      <c r="BK81" s="176"/>
      <c r="BL81" s="176"/>
      <c r="BM81" s="176"/>
      <c r="BN81" s="46"/>
    </row>
    <row r="82" spans="40:66">
      <c r="AN82" s="44"/>
      <c r="AO82" s="45"/>
      <c r="AP82" s="45"/>
      <c r="AQ82" s="45"/>
      <c r="AR82" s="45"/>
      <c r="AS82" s="45"/>
      <c r="AT82" s="45"/>
      <c r="AU82" s="45"/>
      <c r="AV82" s="45"/>
      <c r="AW82" s="45"/>
      <c r="AX82" s="45"/>
      <c r="AY82" s="45"/>
      <c r="AZ82" s="45"/>
      <c r="BA82" s="45"/>
      <c r="BB82" s="45"/>
      <c r="BC82" s="45"/>
      <c r="BD82" s="45"/>
      <c r="BE82" s="45"/>
      <c r="BF82" s="45"/>
      <c r="BG82" s="45"/>
      <c r="BH82" s="45"/>
      <c r="BI82" s="176"/>
      <c r="BJ82" s="176"/>
      <c r="BK82" s="176"/>
      <c r="BL82" s="176"/>
      <c r="BM82" s="176"/>
      <c r="BN82" s="46"/>
    </row>
    <row r="83" spans="40:66">
      <c r="AN83" s="44"/>
      <c r="AO83" s="45"/>
      <c r="AP83" s="45"/>
      <c r="AQ83" s="45"/>
      <c r="AR83" s="45"/>
      <c r="AS83" s="45"/>
      <c r="AT83" s="45"/>
      <c r="AU83" s="45"/>
      <c r="AV83" s="45"/>
      <c r="AW83" s="45"/>
      <c r="AX83" s="45"/>
      <c r="AY83" s="45"/>
      <c r="AZ83" s="45"/>
      <c r="BA83" s="45"/>
      <c r="BB83" s="45"/>
      <c r="BC83" s="45"/>
      <c r="BD83" s="45"/>
      <c r="BE83" s="45"/>
      <c r="BF83" s="45"/>
      <c r="BG83" s="45"/>
      <c r="BH83" s="45"/>
      <c r="BI83" s="176"/>
      <c r="BJ83" s="176"/>
      <c r="BK83" s="176"/>
      <c r="BL83" s="176"/>
      <c r="BM83" s="176"/>
      <c r="BN83" s="46"/>
    </row>
    <row r="84" spans="40:66">
      <c r="AN84" s="47"/>
      <c r="AO84" s="48"/>
      <c r="AP84" s="48"/>
      <c r="AQ84" s="48"/>
      <c r="AR84" s="48"/>
      <c r="AS84" s="48"/>
      <c r="AT84" s="48"/>
      <c r="AU84" s="48"/>
      <c r="AV84" s="48"/>
      <c r="AW84" s="48"/>
      <c r="AX84" s="48"/>
      <c r="AY84" s="48"/>
      <c r="AZ84" s="48"/>
      <c r="BA84" s="48"/>
      <c r="BB84" s="48"/>
      <c r="BC84" s="48"/>
      <c r="BD84" s="48"/>
      <c r="BE84" s="48"/>
      <c r="BF84" s="48"/>
      <c r="BG84" s="48"/>
      <c r="BH84" s="48"/>
      <c r="BI84" s="177"/>
      <c r="BJ84" s="177"/>
      <c r="BK84" s="177"/>
      <c r="BL84" s="177"/>
      <c r="BM84" s="177"/>
      <c r="BN84" s="49"/>
    </row>
    <row r="85" spans="40:66">
      <c r="AN85" s="47"/>
      <c r="AO85" s="48"/>
      <c r="AP85" s="48"/>
      <c r="AQ85" s="48"/>
      <c r="AR85" s="48"/>
      <c r="AS85" s="48"/>
      <c r="AT85" s="48"/>
      <c r="AU85" s="48"/>
      <c r="AV85" s="48"/>
      <c r="AW85" s="48"/>
      <c r="AX85" s="48"/>
      <c r="AY85" s="48"/>
      <c r="AZ85" s="48"/>
      <c r="BA85" s="48"/>
      <c r="BB85" s="48"/>
      <c r="BC85" s="48"/>
      <c r="BD85" s="48"/>
      <c r="BE85" s="48"/>
      <c r="BF85" s="48"/>
      <c r="BG85" s="48"/>
      <c r="BH85" s="48"/>
      <c r="BI85" s="177"/>
      <c r="BJ85" s="177"/>
      <c r="BK85" s="177"/>
      <c r="BL85" s="177"/>
      <c r="BM85" s="177"/>
      <c r="BN85" s="49"/>
    </row>
    <row r="86" spans="40:66">
      <c r="AN86" s="50"/>
      <c r="AO86" s="51"/>
      <c r="AP86" s="51"/>
      <c r="AQ86" s="51"/>
      <c r="AR86" s="51"/>
      <c r="AS86" s="51"/>
      <c r="AT86" s="51"/>
      <c r="AU86" s="51"/>
      <c r="AV86" s="51"/>
      <c r="AW86" s="51"/>
      <c r="AX86" s="51"/>
      <c r="AY86" s="51"/>
      <c r="AZ86" s="51"/>
      <c r="BA86" s="51"/>
      <c r="BB86" s="51"/>
      <c r="BC86" s="51"/>
      <c r="BD86" s="51"/>
      <c r="BE86" s="51"/>
      <c r="BF86" s="51"/>
      <c r="BG86" s="51"/>
      <c r="BH86" s="51"/>
      <c r="BI86" s="178"/>
      <c r="BJ86" s="178"/>
      <c r="BK86" s="178"/>
      <c r="BL86" s="178"/>
      <c r="BM86" s="178"/>
      <c r="BN86" s="52"/>
    </row>
    <row r="87" spans="40:66">
      <c r="AN87" s="53"/>
      <c r="AO87" s="32"/>
      <c r="AP87" s="32"/>
      <c r="AQ87" s="32"/>
      <c r="AR87" s="32"/>
      <c r="AS87" s="32"/>
      <c r="AT87" s="32"/>
      <c r="AU87" s="31"/>
      <c r="AV87" s="31"/>
      <c r="AW87" s="19"/>
      <c r="AX87" s="19"/>
      <c r="AY87" s="19"/>
      <c r="AZ87" s="19"/>
      <c r="BA87" s="19"/>
      <c r="BB87" s="19"/>
      <c r="BC87" s="19"/>
      <c r="BD87" s="19"/>
      <c r="BE87" s="19"/>
      <c r="BF87" s="19"/>
      <c r="BG87" s="19"/>
      <c r="BH87" s="19"/>
      <c r="BI87" s="19"/>
      <c r="BJ87" s="19"/>
      <c r="BK87" s="19"/>
      <c r="BL87" s="19"/>
      <c r="BM87" s="19"/>
      <c r="BN87" s="200"/>
    </row>
    <row r="88" spans="40:66">
      <c r="AN88" s="54" t="s">
        <v>1345</v>
      </c>
      <c r="AO88" s="55" t="s">
        <v>1346</v>
      </c>
      <c r="AP88" s="32"/>
      <c r="AQ88" s="32"/>
      <c r="AR88" s="32"/>
      <c r="AS88" s="32"/>
      <c r="AT88" s="32"/>
      <c r="AU88" s="31"/>
      <c r="AV88" s="31"/>
      <c r="AW88" s="19"/>
      <c r="AX88" s="19"/>
      <c r="AY88" s="56" t="s">
        <v>15</v>
      </c>
      <c r="AZ88" s="56">
        <f>HLOOKUP($B$4,$AN$76:$BN$78,2,0)</f>
        <v>555</v>
      </c>
      <c r="BA88" s="19"/>
      <c r="BB88" s="19"/>
      <c r="BC88" s="19"/>
      <c r="BD88" s="19"/>
      <c r="BE88" s="19"/>
      <c r="BF88" s="19"/>
      <c r="BG88" s="19"/>
      <c r="BH88" s="19"/>
      <c r="BI88" s="19"/>
      <c r="BJ88" s="19"/>
      <c r="BK88" s="19"/>
      <c r="BL88" s="19"/>
      <c r="BM88" s="19"/>
      <c r="BN88" s="21"/>
    </row>
    <row r="89" spans="40:66">
      <c r="AN89" s="54" t="s">
        <v>1347</v>
      </c>
      <c r="AO89" s="55" t="s">
        <v>1348</v>
      </c>
      <c r="AP89" s="32"/>
      <c r="AQ89" s="32"/>
      <c r="AR89" s="32"/>
      <c r="AS89" s="32"/>
      <c r="AT89" s="32"/>
      <c r="AU89" s="31"/>
      <c r="AV89" s="31"/>
      <c r="AW89" s="19"/>
      <c r="AX89" s="19"/>
      <c r="AY89" s="56"/>
      <c r="AZ89" s="56">
        <f>HLOOKUP($B$4,$AN$76:$BN$78,3,0)</f>
        <v>556</v>
      </c>
      <c r="BA89" s="19"/>
      <c r="BB89" s="19"/>
      <c r="BC89" s="19"/>
      <c r="BD89" s="19"/>
      <c r="BE89" s="19"/>
      <c r="BF89" s="19"/>
      <c r="BG89" s="19"/>
      <c r="BH89" s="19"/>
      <c r="BI89" s="19"/>
      <c r="BJ89" s="19"/>
      <c r="BK89" s="19"/>
      <c r="BL89" s="19"/>
      <c r="BM89" s="19"/>
      <c r="BN89" s="21"/>
    </row>
    <row r="90" spans="40:66">
      <c r="AN90" s="54" t="s">
        <v>1349</v>
      </c>
      <c r="AO90" s="55" t="s">
        <v>1350</v>
      </c>
      <c r="AP90" s="32"/>
      <c r="AQ90" s="32"/>
      <c r="AR90" s="32"/>
      <c r="AS90" s="32"/>
      <c r="AT90" s="32"/>
      <c r="AU90" s="57"/>
      <c r="AV90" s="58"/>
      <c r="AW90" s="19"/>
      <c r="AX90" s="19"/>
      <c r="AY90" s="19" t="s">
        <v>1347</v>
      </c>
      <c r="AZ90" s="19"/>
      <c r="BA90" s="19"/>
      <c r="BB90" s="19"/>
      <c r="BC90" s="19"/>
      <c r="BD90" s="19"/>
      <c r="BE90" s="19"/>
      <c r="BF90" s="19"/>
      <c r="BG90" s="19"/>
      <c r="BH90" s="19"/>
      <c r="BI90" s="19"/>
      <c r="BJ90" s="19"/>
      <c r="BK90" s="19"/>
      <c r="BL90" s="19"/>
      <c r="BM90" s="19"/>
      <c r="BN90" s="21"/>
    </row>
    <row r="91" spans="40:66">
      <c r="AN91" s="54" t="s">
        <v>1351</v>
      </c>
      <c r="AO91" s="55" t="s">
        <v>1352</v>
      </c>
      <c r="AP91" s="32"/>
      <c r="AQ91" s="32"/>
      <c r="AR91" s="32"/>
      <c r="AS91" s="32"/>
      <c r="AT91" s="32"/>
      <c r="AU91" s="57"/>
      <c r="AV91" s="58"/>
      <c r="AW91" s="19"/>
      <c r="AX91" s="19"/>
      <c r="AY91" s="19" t="s">
        <v>1351</v>
      </c>
      <c r="AZ91" s="19"/>
      <c r="BA91" s="19"/>
      <c r="BB91" s="19"/>
      <c r="BC91" s="19"/>
      <c r="BD91" s="19"/>
      <c r="BE91" s="19"/>
      <c r="BF91" s="19"/>
      <c r="BG91" s="19"/>
      <c r="BH91" s="19"/>
      <c r="BI91" s="19"/>
      <c r="BJ91" s="19"/>
      <c r="BK91" s="19"/>
      <c r="BL91" s="19"/>
      <c r="BM91" s="19"/>
      <c r="BN91" s="21"/>
    </row>
    <row r="92" spans="40:66">
      <c r="AN92" s="54" t="s">
        <v>1598</v>
      </c>
      <c r="AO92" s="55" t="s">
        <v>1599</v>
      </c>
      <c r="AP92" s="32"/>
      <c r="AQ92" s="32"/>
      <c r="AR92" s="32"/>
      <c r="AS92" s="32"/>
      <c r="AT92" s="32"/>
      <c r="AU92" s="57"/>
      <c r="AV92" s="58"/>
      <c r="AW92" s="19"/>
      <c r="AX92" s="19"/>
      <c r="AY92" s="19" t="s">
        <v>1598</v>
      </c>
      <c r="AZ92" s="19"/>
      <c r="BA92" s="19"/>
      <c r="BB92" s="19"/>
      <c r="BC92" s="19"/>
      <c r="BD92" s="19"/>
      <c r="BE92" s="19"/>
      <c r="BF92" s="19"/>
      <c r="BG92" s="19"/>
      <c r="BH92" s="19"/>
      <c r="BI92" s="19"/>
      <c r="BJ92" s="19"/>
      <c r="BK92" s="19"/>
      <c r="BL92" s="19"/>
      <c r="BM92" s="19"/>
      <c r="BN92" s="21"/>
    </row>
    <row r="93" spans="40:66">
      <c r="AN93" s="54" t="s">
        <v>1353</v>
      </c>
      <c r="AO93" s="55" t="s">
        <v>40</v>
      </c>
      <c r="AP93" s="32"/>
      <c r="AQ93" s="32"/>
      <c r="AR93" s="32"/>
      <c r="AS93" s="32"/>
      <c r="AT93" s="32"/>
      <c r="AU93" s="31"/>
      <c r="AV93" s="31"/>
      <c r="AW93" s="19"/>
      <c r="AX93" s="19"/>
      <c r="AY93" s="19" t="s">
        <v>1349</v>
      </c>
      <c r="AZ93" s="19"/>
      <c r="BA93" s="19"/>
      <c r="BB93" s="19"/>
      <c r="BC93" s="19"/>
      <c r="BD93" s="19"/>
      <c r="BE93" s="19"/>
      <c r="BF93" s="19"/>
      <c r="BG93" s="19"/>
      <c r="BH93" s="19"/>
      <c r="BI93" s="19"/>
      <c r="BJ93" s="19"/>
      <c r="BK93" s="19"/>
      <c r="BL93" s="19"/>
      <c r="BM93" s="19"/>
      <c r="BN93" s="21"/>
    </row>
    <row r="94" spans="40:66">
      <c r="AN94" s="54" t="s">
        <v>1354</v>
      </c>
      <c r="AO94" s="55" t="s">
        <v>1368</v>
      </c>
      <c r="AP94" s="32"/>
      <c r="AQ94" s="32"/>
      <c r="AR94" s="32"/>
      <c r="AS94" s="32"/>
      <c r="AT94" s="32"/>
      <c r="AU94" s="31"/>
      <c r="AV94" s="31"/>
      <c r="AW94" s="19"/>
      <c r="AX94" s="19"/>
      <c r="AY94" s="19" t="s">
        <v>1356</v>
      </c>
      <c r="AZ94" s="19"/>
      <c r="BA94" s="19"/>
      <c r="BB94" s="19"/>
      <c r="BC94" s="19"/>
      <c r="BD94" s="19"/>
      <c r="BE94" s="19"/>
      <c r="BF94" s="19"/>
      <c r="BG94" s="19"/>
      <c r="BH94" s="19"/>
      <c r="BI94" s="19"/>
      <c r="BJ94" s="19"/>
      <c r="BK94" s="19"/>
      <c r="BL94" s="19"/>
      <c r="BM94" s="19"/>
      <c r="BN94" s="21"/>
    </row>
    <row r="95" spans="40:66">
      <c r="AN95" s="54" t="s">
        <v>1355</v>
      </c>
      <c r="AO95" s="55" t="s">
        <v>1369</v>
      </c>
      <c r="AP95" s="59"/>
      <c r="AQ95" s="32"/>
      <c r="AR95" s="32"/>
      <c r="AS95" s="32"/>
      <c r="AT95" s="32"/>
      <c r="AU95" s="31"/>
      <c r="AV95" s="31"/>
      <c r="AW95" s="19"/>
      <c r="AX95" s="19"/>
      <c r="AY95" s="19" t="s">
        <v>1355</v>
      </c>
      <c r="AZ95" s="19"/>
      <c r="BA95" s="19"/>
      <c r="BB95" s="19"/>
      <c r="BC95" s="19"/>
      <c r="BD95" s="19"/>
      <c r="BE95" s="19"/>
      <c r="BF95" s="19"/>
      <c r="BG95" s="19"/>
      <c r="BH95" s="19"/>
      <c r="BI95" s="19"/>
      <c r="BJ95" s="19"/>
      <c r="BK95" s="19"/>
      <c r="BL95" s="19"/>
      <c r="BM95" s="19"/>
      <c r="BN95" s="21"/>
    </row>
    <row r="96" spans="40:66">
      <c r="AN96" s="54" t="s">
        <v>1357</v>
      </c>
      <c r="AO96" s="55" t="s">
        <v>1370</v>
      </c>
      <c r="AP96" s="32"/>
      <c r="AQ96" s="32"/>
      <c r="AR96" s="32"/>
      <c r="AS96" s="32"/>
      <c r="AT96" s="32"/>
      <c r="AU96" s="31"/>
      <c r="AV96" s="31"/>
      <c r="AW96" s="19"/>
      <c r="AX96" s="19"/>
      <c r="AY96" s="19" t="s">
        <v>1360</v>
      </c>
      <c r="AZ96" s="19"/>
      <c r="BA96" s="19"/>
      <c r="BB96" s="19"/>
      <c r="BC96" s="19"/>
      <c r="BD96" s="19"/>
      <c r="BE96" s="19"/>
      <c r="BF96" s="19"/>
      <c r="BG96" s="19"/>
      <c r="BH96" s="19"/>
      <c r="BI96" s="19"/>
      <c r="BJ96" s="19"/>
      <c r="BK96" s="19"/>
      <c r="BL96" s="19"/>
      <c r="BM96" s="19"/>
      <c r="BN96" s="21"/>
    </row>
    <row r="97" spans="40:66">
      <c r="AN97" s="54" t="s">
        <v>1356</v>
      </c>
      <c r="AO97" s="55" t="s">
        <v>1371</v>
      </c>
      <c r="AP97" s="32"/>
      <c r="AQ97" s="32"/>
      <c r="AR97" s="32"/>
      <c r="AS97" s="32"/>
      <c r="AT97" s="32"/>
      <c r="AU97" s="31"/>
      <c r="AV97" s="31"/>
      <c r="AW97" s="19"/>
      <c r="AX97" s="19"/>
      <c r="AY97" s="19" t="s">
        <v>1358</v>
      </c>
      <c r="AZ97" s="19"/>
      <c r="BA97" s="19"/>
      <c r="BB97" s="19"/>
      <c r="BC97" s="19"/>
      <c r="BD97" s="19"/>
      <c r="BE97" s="19"/>
      <c r="BF97" s="19"/>
      <c r="BG97" s="19"/>
      <c r="BH97" s="19"/>
      <c r="BI97" s="19"/>
      <c r="BJ97" s="19"/>
      <c r="BK97" s="19"/>
      <c r="BL97" s="19"/>
      <c r="BM97" s="19"/>
      <c r="BN97" s="21"/>
    </row>
    <row r="98" spans="40:66">
      <c r="AN98" s="54" t="s">
        <v>1358</v>
      </c>
      <c r="AO98" s="55" t="s">
        <v>1372</v>
      </c>
      <c r="AP98" s="32"/>
      <c r="AQ98" s="32"/>
      <c r="AR98" s="32"/>
      <c r="AS98" s="32"/>
      <c r="AT98" s="32"/>
      <c r="AU98" s="31"/>
      <c r="AV98" s="31"/>
      <c r="AW98" s="19"/>
      <c r="AX98" s="19"/>
      <c r="AY98" s="19" t="s">
        <v>1363</v>
      </c>
      <c r="AZ98" s="19"/>
      <c r="BA98" s="19"/>
      <c r="BB98" s="19"/>
      <c r="BC98" s="19"/>
      <c r="BD98" s="19"/>
      <c r="BE98" s="19"/>
      <c r="BF98" s="19"/>
      <c r="BG98" s="19"/>
      <c r="BH98" s="19"/>
      <c r="BI98" s="19"/>
      <c r="BJ98" s="19"/>
      <c r="BK98" s="19"/>
      <c r="BL98" s="19"/>
      <c r="BM98" s="19"/>
      <c r="BN98" s="21"/>
    </row>
    <row r="99" spans="40:66">
      <c r="AN99" s="54" t="s">
        <v>1359</v>
      </c>
      <c r="AO99" s="55" t="s">
        <v>1373</v>
      </c>
      <c r="AP99" s="32"/>
      <c r="AQ99" s="32"/>
      <c r="AR99" s="32"/>
      <c r="AS99" s="32"/>
      <c r="AT99" s="32"/>
      <c r="AU99" s="31"/>
      <c r="AV99" s="31"/>
      <c r="AW99" s="19"/>
      <c r="AX99" s="19"/>
      <c r="AY99" s="19" t="s">
        <v>1365</v>
      </c>
      <c r="AZ99" s="19"/>
      <c r="BA99" s="19"/>
      <c r="BB99" s="19"/>
      <c r="BC99" s="19"/>
      <c r="BD99" s="19"/>
      <c r="BE99" s="19"/>
      <c r="BF99" s="19"/>
      <c r="BG99" s="19"/>
      <c r="BH99" s="19"/>
      <c r="BI99" s="19"/>
      <c r="BJ99" s="19"/>
      <c r="BK99" s="19"/>
      <c r="BL99" s="19"/>
      <c r="BM99" s="19"/>
      <c r="BN99" s="21"/>
    </row>
    <row r="100" spans="40:66">
      <c r="AN100" s="54" t="s">
        <v>1360</v>
      </c>
      <c r="AO100" s="55" t="s">
        <v>1374</v>
      </c>
      <c r="AP100" s="32"/>
      <c r="AQ100" s="32"/>
      <c r="AR100" s="32"/>
      <c r="AS100" s="32"/>
      <c r="AT100" s="32"/>
      <c r="AU100" s="31"/>
      <c r="AV100" s="31"/>
      <c r="AW100" s="19"/>
      <c r="AX100" s="19"/>
      <c r="AY100" s="2" t="s">
        <v>1366</v>
      </c>
      <c r="AZ100" s="19"/>
      <c r="BA100" s="19"/>
      <c r="BB100" s="19"/>
      <c r="BC100" s="19"/>
      <c r="BD100" s="19"/>
      <c r="BE100" s="19"/>
      <c r="BF100" s="19"/>
      <c r="BG100" s="19"/>
      <c r="BH100" s="19"/>
      <c r="BI100" s="19"/>
      <c r="BJ100" s="19"/>
      <c r="BK100" s="19"/>
      <c r="BL100" s="19"/>
      <c r="BM100" s="19"/>
      <c r="BN100" s="21"/>
    </row>
    <row r="101" spans="40:66">
      <c r="AN101" s="54" t="s">
        <v>2322</v>
      </c>
      <c r="AO101" s="55" t="s">
        <v>1375</v>
      </c>
      <c r="AP101" s="32"/>
      <c r="AQ101" s="32"/>
      <c r="AR101" s="32"/>
      <c r="AS101" s="32"/>
      <c r="AT101" s="32"/>
      <c r="AU101" s="31"/>
      <c r="AV101" s="31"/>
      <c r="AW101" s="19"/>
      <c r="AX101" s="19"/>
      <c r="AY101" s="2" t="s">
        <v>1354</v>
      </c>
      <c r="AZ101" s="19"/>
      <c r="BA101" s="19"/>
      <c r="BB101" s="19"/>
      <c r="BC101" s="19"/>
      <c r="BD101" s="19"/>
      <c r="BE101" s="19"/>
      <c r="BF101" s="19"/>
      <c r="BG101" s="19"/>
      <c r="BH101" s="19"/>
      <c r="BI101" s="19"/>
      <c r="BJ101" s="19"/>
      <c r="BK101" s="19"/>
      <c r="BL101" s="19"/>
      <c r="BM101" s="19"/>
      <c r="BN101" s="21"/>
    </row>
    <row r="102" spans="40:66">
      <c r="AN102" s="54" t="s">
        <v>1476</v>
      </c>
      <c r="AO102" s="55" t="s">
        <v>1477</v>
      </c>
      <c r="AP102" s="32"/>
      <c r="AQ102" s="32"/>
      <c r="AR102" s="32"/>
      <c r="AS102" s="32"/>
      <c r="AT102" s="32"/>
      <c r="AU102" s="31"/>
      <c r="AV102" s="31"/>
      <c r="AW102" s="19"/>
      <c r="AX102" s="19"/>
      <c r="AY102" s="2" t="s">
        <v>1605</v>
      </c>
      <c r="AZ102" s="19"/>
      <c r="BA102" s="19"/>
      <c r="BB102" s="19"/>
      <c r="BC102" s="19"/>
      <c r="BD102" s="19"/>
      <c r="BE102" s="19"/>
      <c r="BF102" s="19"/>
      <c r="BG102" s="19"/>
      <c r="BH102" s="19"/>
      <c r="BI102" s="19"/>
      <c r="BJ102" s="19"/>
      <c r="BK102" s="19"/>
      <c r="BL102" s="19"/>
      <c r="BM102" s="19"/>
      <c r="BN102" s="21"/>
    </row>
    <row r="103" spans="40:66">
      <c r="AN103" s="54" t="s">
        <v>1361</v>
      </c>
      <c r="AO103" s="55" t="s">
        <v>2232</v>
      </c>
      <c r="AP103" s="32"/>
      <c r="AQ103" s="32"/>
      <c r="AR103" s="32"/>
      <c r="AS103" s="32"/>
      <c r="AT103" s="32"/>
      <c r="AU103" s="31"/>
      <c r="AV103" s="31"/>
      <c r="AW103" s="19"/>
      <c r="AX103" s="19"/>
      <c r="AY103" s="19" t="s">
        <v>2250</v>
      </c>
      <c r="AZ103" s="19"/>
      <c r="BA103" s="19"/>
      <c r="BB103" s="19"/>
      <c r="BC103" s="19"/>
      <c r="BD103" s="19"/>
      <c r="BE103" s="19"/>
      <c r="BF103" s="19"/>
      <c r="BG103" s="19"/>
      <c r="BH103" s="19"/>
      <c r="BI103" s="19"/>
      <c r="BJ103" s="19"/>
      <c r="BK103" s="19"/>
      <c r="BL103" s="19"/>
      <c r="BM103" s="19"/>
      <c r="BN103" s="21"/>
    </row>
    <row r="104" spans="40:66">
      <c r="AN104" s="54" t="s">
        <v>1362</v>
      </c>
      <c r="AO104" s="55" t="s">
        <v>1376</v>
      </c>
      <c r="AP104" s="32"/>
      <c r="AQ104" s="32"/>
      <c r="AR104" s="32"/>
      <c r="AS104" s="32"/>
      <c r="AT104" s="32"/>
      <c r="AU104" s="31"/>
      <c r="AV104" s="31"/>
      <c r="AW104" s="19"/>
      <c r="AX104" s="19"/>
      <c r="AY104" s="19"/>
      <c r="AZ104" s="19"/>
      <c r="BA104" s="19"/>
      <c r="BB104" s="19"/>
      <c r="BC104" s="19"/>
      <c r="BD104" s="19"/>
      <c r="BE104" s="19"/>
      <c r="BF104" s="19"/>
      <c r="BG104" s="19"/>
      <c r="BH104" s="19"/>
      <c r="BI104" s="19"/>
      <c r="BJ104" s="19"/>
      <c r="BK104" s="19"/>
      <c r="BL104" s="19"/>
      <c r="BM104" s="19"/>
      <c r="BN104" s="21"/>
    </row>
    <row r="105" spans="40:66">
      <c r="AN105" s="54" t="s">
        <v>1363</v>
      </c>
      <c r="AO105" s="55" t="s">
        <v>1377</v>
      </c>
      <c r="AP105" s="32"/>
      <c r="AQ105" s="32"/>
      <c r="AR105" s="32"/>
      <c r="AS105" s="32"/>
      <c r="AT105" s="32"/>
      <c r="AU105" s="31"/>
      <c r="AV105" s="31"/>
      <c r="AW105" s="19"/>
      <c r="AX105" s="19"/>
      <c r="AY105" s="19"/>
      <c r="AZ105" s="19"/>
      <c r="BA105" s="19"/>
      <c r="BB105" s="19"/>
      <c r="BC105" s="19"/>
      <c r="BD105" s="19"/>
      <c r="BE105" s="19"/>
      <c r="BF105" s="19"/>
      <c r="BG105" s="19"/>
      <c r="BH105" s="19"/>
      <c r="BI105" s="19"/>
      <c r="BJ105" s="19"/>
      <c r="BK105" s="19"/>
      <c r="BL105" s="19"/>
      <c r="BM105" s="19"/>
      <c r="BN105" s="21"/>
    </row>
    <row r="106" spans="40:66">
      <c r="AN106" s="54" t="s">
        <v>1364</v>
      </c>
      <c r="AO106" s="55" t="s">
        <v>46</v>
      </c>
      <c r="AP106" s="32"/>
      <c r="AQ106" s="32"/>
      <c r="AR106" s="32"/>
      <c r="AS106" s="32"/>
      <c r="AT106" s="32"/>
      <c r="AU106" s="31"/>
      <c r="AV106" s="31"/>
      <c r="AW106" s="19"/>
      <c r="AX106" s="19"/>
      <c r="AY106" s="19"/>
      <c r="AZ106" s="19"/>
      <c r="BA106" s="19"/>
      <c r="BB106" s="19"/>
      <c r="BC106" s="19"/>
      <c r="BD106" s="19"/>
      <c r="BE106" s="19"/>
      <c r="BF106" s="19"/>
      <c r="BG106" s="19"/>
      <c r="BH106" s="19"/>
      <c r="BI106" s="19"/>
      <c r="BJ106" s="19"/>
      <c r="BK106" s="19"/>
      <c r="BL106" s="19"/>
      <c r="BM106" s="19"/>
      <c r="BN106" s="21"/>
    </row>
    <row r="107" spans="40:66">
      <c r="AN107" s="54" t="s">
        <v>1365</v>
      </c>
      <c r="AO107" s="55" t="s">
        <v>1378</v>
      </c>
      <c r="AP107" s="59"/>
      <c r="AQ107" s="32"/>
      <c r="AR107" s="32"/>
      <c r="AS107" s="32"/>
      <c r="AT107" s="32"/>
      <c r="AU107" s="31"/>
      <c r="AV107" s="31"/>
      <c r="AW107" s="19"/>
      <c r="AX107" s="19"/>
      <c r="AY107" s="19"/>
      <c r="AZ107" s="19"/>
      <c r="BA107" s="19"/>
      <c r="BB107" s="19"/>
      <c r="BC107" s="19"/>
      <c r="BD107" s="19"/>
      <c r="BE107" s="19"/>
      <c r="BF107" s="19"/>
      <c r="BG107" s="19"/>
      <c r="BH107" s="19"/>
      <c r="BI107" s="19"/>
      <c r="BJ107" s="19"/>
      <c r="BK107" s="19"/>
      <c r="BL107" s="19"/>
      <c r="BM107" s="19"/>
      <c r="BN107" s="21"/>
    </row>
    <row r="108" spans="40:66">
      <c r="AN108" s="54" t="s">
        <v>1366</v>
      </c>
      <c r="AO108" s="55" t="s">
        <v>1379</v>
      </c>
      <c r="AP108" s="59"/>
      <c r="AQ108" s="32"/>
      <c r="AR108" s="32"/>
      <c r="AS108" s="32"/>
      <c r="AT108" s="32"/>
      <c r="AU108" s="31"/>
      <c r="AV108" s="31"/>
      <c r="AW108" s="19"/>
      <c r="AX108" s="19"/>
      <c r="AY108" s="19"/>
      <c r="AZ108" s="19"/>
      <c r="BA108" s="19"/>
      <c r="BB108" s="19"/>
      <c r="BC108" s="19"/>
      <c r="BD108" s="19"/>
      <c r="BE108" s="19"/>
      <c r="BF108" s="19"/>
      <c r="BG108" s="19"/>
      <c r="BH108" s="19"/>
      <c r="BI108" s="19"/>
      <c r="BJ108" s="19"/>
      <c r="BK108" s="19"/>
      <c r="BL108" s="19"/>
      <c r="BM108" s="19"/>
      <c r="BN108" s="21"/>
    </row>
    <row r="109" spans="40:66">
      <c r="AN109" s="54" t="s">
        <v>1367</v>
      </c>
      <c r="AO109" s="55" t="s">
        <v>1269</v>
      </c>
      <c r="AP109" s="59"/>
      <c r="AQ109" s="32"/>
      <c r="AR109" s="32"/>
      <c r="AS109" s="32"/>
      <c r="AT109" s="32"/>
      <c r="AU109" s="31"/>
      <c r="AV109" s="31"/>
      <c r="AW109" s="19"/>
      <c r="AX109" s="19"/>
      <c r="AY109" s="19"/>
      <c r="AZ109" s="19"/>
      <c r="BA109" s="19"/>
      <c r="BB109" s="19"/>
      <c r="BC109" s="19"/>
      <c r="BD109" s="19"/>
      <c r="BE109" s="19"/>
      <c r="BF109" s="19"/>
      <c r="BG109" s="19"/>
      <c r="BH109" s="19"/>
      <c r="BI109" s="19"/>
      <c r="BJ109" s="19"/>
      <c r="BK109" s="19"/>
      <c r="BL109" s="19"/>
      <c r="BM109" s="19"/>
      <c r="BN109" s="21"/>
    </row>
    <row r="110" spans="40:66">
      <c r="AN110" s="54" t="s">
        <v>1605</v>
      </c>
      <c r="AO110" s="55" t="s">
        <v>1807</v>
      </c>
      <c r="AP110" s="59"/>
      <c r="AQ110" s="32"/>
      <c r="AR110" s="32"/>
      <c r="AS110" s="32"/>
      <c r="AT110" s="32"/>
      <c r="AU110" s="31"/>
      <c r="AV110" s="31"/>
      <c r="AW110" s="19"/>
      <c r="AX110" s="19"/>
      <c r="AY110" s="19"/>
      <c r="AZ110" s="19"/>
      <c r="BA110" s="19"/>
      <c r="BB110" s="19"/>
      <c r="BC110" s="19"/>
      <c r="BD110" s="19"/>
      <c r="BE110" s="19"/>
      <c r="BF110" s="19"/>
      <c r="BG110" s="19"/>
      <c r="BH110" s="19"/>
      <c r="BI110" s="19"/>
      <c r="BJ110" s="19"/>
      <c r="BK110" s="19"/>
      <c r="BL110" s="19"/>
      <c r="BM110" s="19"/>
      <c r="BN110" s="21"/>
    </row>
    <row r="111" spans="40:66">
      <c r="AN111" s="54" t="s">
        <v>2024</v>
      </c>
      <c r="AO111" s="55" t="s">
        <v>2025</v>
      </c>
      <c r="AP111" s="59"/>
      <c r="AQ111" s="32"/>
      <c r="AR111" s="32"/>
      <c r="AS111" s="32"/>
      <c r="AT111" s="32"/>
      <c r="AU111" s="31"/>
      <c r="AV111" s="31"/>
      <c r="AW111" s="19"/>
      <c r="AX111" s="19"/>
      <c r="AY111" s="19"/>
      <c r="AZ111" s="19"/>
      <c r="BA111" s="19"/>
      <c r="BB111" s="19"/>
      <c r="BC111" s="19"/>
      <c r="BD111" s="19"/>
      <c r="BE111" s="19"/>
      <c r="BF111" s="19"/>
      <c r="BG111" s="19"/>
      <c r="BH111" s="19"/>
      <c r="BI111" s="19"/>
      <c r="BJ111" s="19"/>
      <c r="BK111" s="19"/>
      <c r="BL111" s="19"/>
      <c r="BM111" s="19"/>
      <c r="BN111" s="21"/>
    </row>
    <row r="112" spans="40:66">
      <c r="AN112" s="54" t="s">
        <v>2035</v>
      </c>
      <c r="AO112" s="55" t="s">
        <v>2243</v>
      </c>
      <c r="AP112" s="59"/>
      <c r="AQ112" s="32"/>
      <c r="AR112" s="32"/>
      <c r="AS112" s="32"/>
      <c r="AT112" s="32"/>
      <c r="AU112" s="31"/>
      <c r="AV112" s="31"/>
      <c r="AW112" s="19"/>
      <c r="AX112" s="19"/>
      <c r="AY112" s="19"/>
      <c r="AZ112" s="19"/>
      <c r="BA112" s="19"/>
      <c r="BB112" s="19"/>
      <c r="BC112" s="19"/>
      <c r="BD112" s="19"/>
      <c r="BE112" s="19"/>
      <c r="BF112" s="19"/>
      <c r="BG112" s="19"/>
      <c r="BH112" s="19"/>
      <c r="BI112" s="19"/>
      <c r="BJ112" s="19"/>
      <c r="BK112" s="19"/>
      <c r="BL112" s="19"/>
      <c r="BM112" s="19"/>
      <c r="BN112" s="21"/>
    </row>
    <row r="113" spans="40:90">
      <c r="AN113" s="54" t="s">
        <v>2250</v>
      </c>
      <c r="AO113" s="55" t="s">
        <v>2243</v>
      </c>
      <c r="AP113" s="59"/>
      <c r="AQ113" s="32"/>
      <c r="AR113" s="32"/>
      <c r="AS113" s="32"/>
      <c r="AT113" s="32"/>
      <c r="AU113" s="31"/>
      <c r="AV113" s="31"/>
      <c r="AW113" s="19"/>
      <c r="AX113" s="19"/>
      <c r="AY113" s="19"/>
      <c r="AZ113" s="19"/>
      <c r="BA113" s="19"/>
      <c r="BB113" s="19"/>
      <c r="BC113" s="19"/>
      <c r="BD113" s="19"/>
      <c r="BE113" s="19"/>
      <c r="BF113" s="19"/>
      <c r="BG113" s="19"/>
      <c r="BH113" s="19"/>
      <c r="BI113" s="19"/>
      <c r="BJ113" s="19"/>
      <c r="BK113" s="19"/>
      <c r="BL113" s="19"/>
      <c r="BM113" s="19"/>
      <c r="BN113" s="21"/>
    </row>
    <row r="114" spans="40:90">
      <c r="AN114" s="54" t="s">
        <v>2233</v>
      </c>
      <c r="AO114" s="55" t="s">
        <v>2234</v>
      </c>
      <c r="AP114" s="59"/>
      <c r="AQ114" s="32"/>
      <c r="AR114" s="32"/>
      <c r="AS114" s="32"/>
      <c r="AT114" s="32"/>
      <c r="AU114" s="31"/>
      <c r="AV114" s="31"/>
      <c r="AW114" s="19"/>
      <c r="AX114" s="19"/>
      <c r="AY114" s="19"/>
      <c r="AZ114" s="19"/>
      <c r="BA114" s="19"/>
      <c r="BB114" s="19"/>
      <c r="BC114" s="19"/>
      <c r="BD114" s="19"/>
      <c r="BE114" s="19"/>
      <c r="BF114" s="19"/>
      <c r="BG114" s="19"/>
      <c r="BH114" s="19"/>
      <c r="BI114" s="19"/>
      <c r="BJ114" s="19"/>
      <c r="BK114" s="19"/>
      <c r="BL114" s="19"/>
      <c r="BM114" s="19"/>
      <c r="BN114" s="21"/>
    </row>
    <row r="115" spans="40:90">
      <c r="AN115" s="54"/>
      <c r="AO115" s="55"/>
      <c r="AP115" s="59"/>
      <c r="AQ115" s="32"/>
      <c r="AR115" s="32"/>
      <c r="AS115" s="32"/>
      <c r="AT115" s="32"/>
      <c r="AU115" s="31"/>
      <c r="AV115" s="31"/>
      <c r="AW115" s="19"/>
      <c r="AX115" s="19"/>
      <c r="AY115" s="19"/>
      <c r="AZ115" s="19"/>
      <c r="BA115" s="19"/>
      <c r="BB115" s="19"/>
      <c r="BC115" s="19"/>
      <c r="BD115" s="19"/>
      <c r="BE115" s="19"/>
      <c r="BF115" s="19"/>
      <c r="BG115" s="19"/>
      <c r="BH115" s="19"/>
      <c r="BI115" s="19"/>
      <c r="BJ115" s="19"/>
      <c r="BK115" s="19"/>
      <c r="BL115" s="19"/>
      <c r="BM115" s="19"/>
      <c r="BN115" s="21"/>
    </row>
    <row r="116" spans="40:90">
      <c r="AN116" s="54"/>
      <c r="AO116" s="55"/>
      <c r="AP116" s="59"/>
      <c r="AQ116" s="32"/>
      <c r="AR116" s="32"/>
      <c r="AS116" s="32"/>
      <c r="AT116" s="32"/>
      <c r="AU116" s="31"/>
      <c r="AV116" s="31"/>
      <c r="AW116" s="19"/>
      <c r="AX116" s="19"/>
      <c r="AY116" s="19"/>
      <c r="AZ116" s="19"/>
      <c r="BA116" s="19"/>
      <c r="BB116" s="19"/>
      <c r="BC116" s="19"/>
      <c r="BD116" s="19"/>
      <c r="BE116" s="19"/>
      <c r="BF116" s="19"/>
      <c r="BG116" s="19"/>
      <c r="BH116" s="19"/>
      <c r="BI116" s="19"/>
      <c r="BJ116" s="19"/>
      <c r="BK116" s="19"/>
      <c r="BL116" s="19"/>
      <c r="BM116" s="19"/>
      <c r="BN116" s="21"/>
    </row>
    <row r="117" spans="40:90">
      <c r="AN117" s="54"/>
      <c r="AO117" s="55"/>
      <c r="AP117" s="59"/>
      <c r="AQ117" s="32"/>
      <c r="AR117" s="32"/>
      <c r="AS117" s="32"/>
      <c r="AT117" s="32"/>
      <c r="AU117" s="31"/>
      <c r="AV117" s="31"/>
      <c r="AW117" s="19"/>
      <c r="AX117" s="19"/>
      <c r="AY117" s="19"/>
      <c r="AZ117" s="19"/>
      <c r="BA117" s="19"/>
      <c r="BB117" s="19"/>
      <c r="BC117" s="19"/>
      <c r="BD117" s="19"/>
      <c r="BE117" s="19"/>
      <c r="BF117" s="19"/>
      <c r="BG117" s="19"/>
      <c r="BH117" s="19"/>
      <c r="BI117" s="19"/>
      <c r="BJ117" s="19"/>
      <c r="BK117" s="19"/>
      <c r="BL117" s="19"/>
      <c r="BM117" s="19"/>
      <c r="BN117" s="21"/>
    </row>
    <row r="118" spans="40:90" ht="15.75" thickBot="1">
      <c r="AN118" s="60"/>
      <c r="AO118" s="61"/>
      <c r="AP118" s="62"/>
      <c r="AQ118" s="63"/>
      <c r="AR118" s="63"/>
      <c r="AS118" s="63"/>
      <c r="AT118" s="63"/>
      <c r="AU118" s="64"/>
      <c r="AV118" s="64"/>
      <c r="AW118" s="27"/>
      <c r="AX118" s="27"/>
      <c r="AY118" s="27"/>
      <c r="AZ118" s="27"/>
      <c r="BA118" s="27"/>
      <c r="BB118" s="27"/>
      <c r="BC118" s="27"/>
      <c r="BD118" s="27"/>
      <c r="BE118" s="27"/>
      <c r="BF118" s="27"/>
      <c r="BG118" s="27"/>
      <c r="BH118" s="27"/>
      <c r="BI118" s="27"/>
      <c r="BJ118" s="27"/>
      <c r="BK118" s="27"/>
      <c r="BL118" s="27"/>
      <c r="BM118" s="27"/>
      <c r="BN118" s="28" t="s">
        <v>34</v>
      </c>
    </row>
    <row r="119" spans="40:90" ht="15.75" customHeight="1">
      <c r="BN119" s="2" t="s">
        <v>50</v>
      </c>
      <c r="BO119" s="17" t="s">
        <v>51</v>
      </c>
      <c r="BP119" s="17" t="s">
        <v>52</v>
      </c>
      <c r="BQ119" s="17"/>
      <c r="BR119" s="17" t="s">
        <v>53</v>
      </c>
      <c r="BS119" s="17" t="s">
        <v>18</v>
      </c>
      <c r="BT119" s="17" t="s">
        <v>54</v>
      </c>
      <c r="BU119" s="17" t="s">
        <v>55</v>
      </c>
      <c r="BV119" s="17" t="s">
        <v>56</v>
      </c>
      <c r="BW119" s="17" t="s">
        <v>57</v>
      </c>
      <c r="BX119" s="17" t="s">
        <v>58</v>
      </c>
      <c r="BY119" s="17" t="s">
        <v>59</v>
      </c>
      <c r="BZ119" s="17" t="s">
        <v>60</v>
      </c>
      <c r="CA119" s="17" t="s">
        <v>61</v>
      </c>
      <c r="CB119" s="17" t="s">
        <v>62</v>
      </c>
      <c r="CC119" s="17" t="s">
        <v>63</v>
      </c>
      <c r="CD119" s="17" t="s">
        <v>64</v>
      </c>
      <c r="CE119" s="18"/>
    </row>
    <row r="120" spans="40:90">
      <c r="BN120" s="2" t="s">
        <v>44</v>
      </c>
      <c r="BO120" s="65" t="s">
        <v>1394</v>
      </c>
      <c r="BP120" s="19">
        <v>201</v>
      </c>
      <c r="BQ120" s="19" t="str">
        <f>+BO120&amp;BP120</f>
        <v>1.Other issue materials201</v>
      </c>
      <c r="BR120" s="19" t="s">
        <v>65</v>
      </c>
      <c r="BS120" s="19">
        <v>6210211000</v>
      </c>
      <c r="BT120" s="19" t="s">
        <v>66</v>
      </c>
      <c r="BU120" s="19" t="s">
        <v>66</v>
      </c>
      <c r="BV120" s="19" t="s">
        <v>67</v>
      </c>
      <c r="BW120" s="19" t="s">
        <v>67</v>
      </c>
      <c r="BX120" s="19" t="s">
        <v>66</v>
      </c>
      <c r="BY120" s="19" t="s">
        <v>67</v>
      </c>
      <c r="BZ120" s="19" t="s">
        <v>67</v>
      </c>
      <c r="CA120" s="19" t="s">
        <v>66</v>
      </c>
      <c r="CB120" s="19" t="s">
        <v>66</v>
      </c>
      <c r="CC120" s="19" t="s">
        <v>66</v>
      </c>
      <c r="CD120" s="19" t="s">
        <v>68</v>
      </c>
      <c r="CE120" s="21" t="s">
        <v>44</v>
      </c>
    </row>
    <row r="121" spans="40:90">
      <c r="BN121" s="2" t="s">
        <v>69</v>
      </c>
      <c r="BO121" s="65" t="s">
        <v>1394</v>
      </c>
      <c r="BP121" s="19">
        <v>202</v>
      </c>
      <c r="BQ121" s="19" t="str">
        <f t="shared" ref="BQ121:BQ168" si="0">+BO121&amp;BP121</f>
        <v>1.Other issue materials202</v>
      </c>
      <c r="BR121" s="19" t="s">
        <v>70</v>
      </c>
      <c r="BS121" s="19">
        <v>6210211000</v>
      </c>
      <c r="BT121" s="19" t="s">
        <v>66</v>
      </c>
      <c r="BU121" s="19" t="s">
        <v>66</v>
      </c>
      <c r="BV121" s="19" t="s">
        <v>67</v>
      </c>
      <c r="BW121" s="19" t="s">
        <v>67</v>
      </c>
      <c r="BX121" s="19" t="s">
        <v>66</v>
      </c>
      <c r="BY121" s="19" t="s">
        <v>67</v>
      </c>
      <c r="BZ121" s="19" t="s">
        <v>67</v>
      </c>
      <c r="CA121" s="19" t="s">
        <v>66</v>
      </c>
      <c r="CB121" s="19" t="s">
        <v>66</v>
      </c>
      <c r="CC121" s="19" t="s">
        <v>66</v>
      </c>
      <c r="CD121" s="19" t="s">
        <v>68</v>
      </c>
      <c r="CE121" s="21" t="s">
        <v>69</v>
      </c>
    </row>
    <row r="122" spans="40:90">
      <c r="BN122" s="2" t="s">
        <v>1269</v>
      </c>
      <c r="BO122" s="65" t="s">
        <v>1392</v>
      </c>
      <c r="BP122" s="19">
        <v>201</v>
      </c>
      <c r="BQ122" s="19" t="str">
        <f>+BO122&amp;BP122</f>
        <v>20.Other issue201</v>
      </c>
      <c r="BR122" s="19" t="s">
        <v>65</v>
      </c>
      <c r="BS122" s="124">
        <v>6418000000</v>
      </c>
      <c r="BT122" s="19" t="s">
        <v>66</v>
      </c>
      <c r="BU122" s="19" t="s">
        <v>66</v>
      </c>
      <c r="BV122" s="19" t="s">
        <v>67</v>
      </c>
      <c r="BW122" s="19" t="s">
        <v>67</v>
      </c>
      <c r="BX122" s="19" t="s">
        <v>66</v>
      </c>
      <c r="BY122" s="19" t="s">
        <v>67</v>
      </c>
      <c r="BZ122" s="19" t="s">
        <v>67</v>
      </c>
      <c r="CA122" s="19" t="s">
        <v>66</v>
      </c>
      <c r="CB122" s="19" t="s">
        <v>66</v>
      </c>
      <c r="CC122" s="19" t="s">
        <v>66</v>
      </c>
      <c r="CD122" s="19" t="s">
        <v>1271</v>
      </c>
      <c r="CE122" s="21" t="s">
        <v>1269</v>
      </c>
    </row>
    <row r="123" spans="40:90">
      <c r="BN123" s="2" t="s">
        <v>1270</v>
      </c>
      <c r="BO123" s="65" t="s">
        <v>1392</v>
      </c>
      <c r="BP123" s="19">
        <v>202</v>
      </c>
      <c r="BQ123" s="19" t="str">
        <f t="shared" ref="BQ123" si="1">+BO123&amp;BP123</f>
        <v>20.Other issue202</v>
      </c>
      <c r="BR123" s="19" t="s">
        <v>70</v>
      </c>
      <c r="BS123" s="124">
        <v>6418000000</v>
      </c>
      <c r="BT123" s="19" t="s">
        <v>66</v>
      </c>
      <c r="BU123" s="19" t="s">
        <v>66</v>
      </c>
      <c r="BV123" s="19" t="s">
        <v>67</v>
      </c>
      <c r="BW123" s="19" t="s">
        <v>67</v>
      </c>
      <c r="BX123" s="19" t="s">
        <v>66</v>
      </c>
      <c r="BY123" s="19" t="s">
        <v>67</v>
      </c>
      <c r="BZ123" s="19" t="s">
        <v>67</v>
      </c>
      <c r="CA123" s="19" t="s">
        <v>66</v>
      </c>
      <c r="CB123" s="19" t="s">
        <v>66</v>
      </c>
      <c r="CC123" s="19" t="s">
        <v>66</v>
      </c>
      <c r="CD123" s="19" t="s">
        <v>1271</v>
      </c>
      <c r="CE123" s="21" t="s">
        <v>1270</v>
      </c>
    </row>
    <row r="124" spans="40:90">
      <c r="BN124" s="2" t="s">
        <v>2232</v>
      </c>
      <c r="BO124" s="19" t="s">
        <v>1380</v>
      </c>
      <c r="BP124" s="19">
        <v>201</v>
      </c>
      <c r="BQ124" s="19" t="str">
        <f t="shared" si="0"/>
        <v>14.Issue sub-materials201</v>
      </c>
      <c r="BR124" s="19" t="s">
        <v>65</v>
      </c>
      <c r="BS124" s="19">
        <v>6210210000</v>
      </c>
      <c r="BT124" s="19" t="s">
        <v>66</v>
      </c>
      <c r="BU124" s="19" t="s">
        <v>66</v>
      </c>
      <c r="BV124" s="19" t="s">
        <v>67</v>
      </c>
      <c r="BW124" s="19" t="s">
        <v>67</v>
      </c>
      <c r="BX124" s="19" t="s">
        <v>66</v>
      </c>
      <c r="BY124" s="19" t="s">
        <v>67</v>
      </c>
      <c r="BZ124" s="19" t="s">
        <v>67</v>
      </c>
      <c r="CA124" s="19" t="s">
        <v>66</v>
      </c>
      <c r="CB124" s="19" t="s">
        <v>66</v>
      </c>
      <c r="CC124" s="19" t="s">
        <v>66</v>
      </c>
      <c r="CD124" s="19" t="s">
        <v>71</v>
      </c>
      <c r="CE124" s="21" t="s">
        <v>2232</v>
      </c>
    </row>
    <row r="125" spans="40:90" ht="15.75" thickBot="1">
      <c r="BN125" s="2" t="s">
        <v>2232</v>
      </c>
      <c r="BO125" s="19" t="s">
        <v>1380</v>
      </c>
      <c r="BP125" s="19">
        <v>202</v>
      </c>
      <c r="BQ125" s="19" t="str">
        <f t="shared" si="0"/>
        <v>14.Issue sub-materials202</v>
      </c>
      <c r="BR125" s="19" t="s">
        <v>70</v>
      </c>
      <c r="BS125" s="19">
        <v>6210210000</v>
      </c>
      <c r="BT125" s="19" t="s">
        <v>66</v>
      </c>
      <c r="BU125" s="19" t="s">
        <v>66</v>
      </c>
      <c r="BV125" s="19" t="s">
        <v>67</v>
      </c>
      <c r="BW125" s="19" t="s">
        <v>67</v>
      </c>
      <c r="BX125" s="19" t="s">
        <v>66</v>
      </c>
      <c r="BY125" s="19" t="s">
        <v>67</v>
      </c>
      <c r="BZ125" s="19" t="s">
        <v>67</v>
      </c>
      <c r="CA125" s="19" t="s">
        <v>66</v>
      </c>
      <c r="CB125" s="19" t="s">
        <v>66</v>
      </c>
      <c r="CC125" s="19" t="s">
        <v>66</v>
      </c>
      <c r="CD125" s="19" t="s">
        <v>71</v>
      </c>
      <c r="CE125" s="21" t="s">
        <v>2232</v>
      </c>
    </row>
    <row r="126" spans="40:90" s="196" customFormat="1">
      <c r="BN126" s="196" t="s">
        <v>2022</v>
      </c>
      <c r="BO126" s="40" t="s">
        <v>2024</v>
      </c>
      <c r="BP126" s="197">
        <v>201</v>
      </c>
      <c r="BQ126" s="197" t="str">
        <f t="shared" si="0"/>
        <v>22.Issue Sub-Materials201</v>
      </c>
      <c r="BR126" s="197" t="s">
        <v>65</v>
      </c>
      <c r="BS126" s="197">
        <v>6418000000</v>
      </c>
      <c r="BT126" s="197" t="s">
        <v>66</v>
      </c>
      <c r="BU126" s="197" t="s">
        <v>66</v>
      </c>
      <c r="BV126" s="197" t="s">
        <v>67</v>
      </c>
      <c r="BW126" s="197" t="s">
        <v>67</v>
      </c>
      <c r="BX126" s="197" t="s">
        <v>66</v>
      </c>
      <c r="BY126" s="197" t="s">
        <v>67</v>
      </c>
      <c r="BZ126" s="197" t="s">
        <v>67</v>
      </c>
      <c r="CA126" s="197" t="s">
        <v>66</v>
      </c>
      <c r="CB126" s="197" t="s">
        <v>66</v>
      </c>
      <c r="CC126" s="197" t="s">
        <v>66</v>
      </c>
      <c r="CD126" s="197" t="s">
        <v>2023</v>
      </c>
      <c r="CE126" s="198" t="s">
        <v>2026</v>
      </c>
      <c r="CL126" s="201"/>
    </row>
    <row r="127" spans="40:90">
      <c r="BN127" s="2" t="s">
        <v>47</v>
      </c>
      <c r="BO127" s="19" t="s">
        <v>1381</v>
      </c>
      <c r="BP127" s="19">
        <v>291</v>
      </c>
      <c r="BQ127" s="19" t="str">
        <f t="shared" si="0"/>
        <v>2.Return materials291</v>
      </c>
      <c r="BR127" s="19" t="s">
        <v>65</v>
      </c>
      <c r="BS127" s="19">
        <v>6210140000</v>
      </c>
      <c r="BT127" s="19" t="s">
        <v>67</v>
      </c>
      <c r="BU127" s="19" t="s">
        <v>67</v>
      </c>
      <c r="BV127" s="19" t="s">
        <v>67</v>
      </c>
      <c r="BW127" s="19" t="s">
        <v>66</v>
      </c>
      <c r="BX127" s="19" t="s">
        <v>67</v>
      </c>
      <c r="BY127" s="19" t="s">
        <v>67</v>
      </c>
      <c r="BZ127" s="19" t="s">
        <v>67</v>
      </c>
      <c r="CA127" s="19" t="s">
        <v>67</v>
      </c>
      <c r="CB127" s="19" t="s">
        <v>67</v>
      </c>
      <c r="CC127" s="19" t="s">
        <v>67</v>
      </c>
      <c r="CD127" s="19" t="s">
        <v>72</v>
      </c>
      <c r="CE127" s="21" t="s">
        <v>47</v>
      </c>
    </row>
    <row r="128" spans="40:90">
      <c r="BN128" s="2" t="s">
        <v>47</v>
      </c>
      <c r="BO128" s="19" t="s">
        <v>1381</v>
      </c>
      <c r="BP128" s="19">
        <v>292</v>
      </c>
      <c r="BQ128" s="19" t="str">
        <f t="shared" si="0"/>
        <v>2.Return materials292</v>
      </c>
      <c r="BR128" s="19" t="s">
        <v>70</v>
      </c>
      <c r="BS128" s="19">
        <v>6210140000</v>
      </c>
      <c r="BT128" s="19" t="s">
        <v>67</v>
      </c>
      <c r="BU128" s="19" t="s">
        <v>67</v>
      </c>
      <c r="BV128" s="19" t="s">
        <v>67</v>
      </c>
      <c r="BW128" s="19" t="s">
        <v>66</v>
      </c>
      <c r="BX128" s="19" t="s">
        <v>67</v>
      </c>
      <c r="BY128" s="19" t="s">
        <v>67</v>
      </c>
      <c r="BZ128" s="19" t="s">
        <v>67</v>
      </c>
      <c r="CA128" s="19" t="s">
        <v>67</v>
      </c>
      <c r="CB128" s="19" t="s">
        <v>67</v>
      </c>
      <c r="CC128" s="19" t="s">
        <v>67</v>
      </c>
      <c r="CD128" s="19" t="s">
        <v>72</v>
      </c>
      <c r="CE128" s="21" t="s">
        <v>47</v>
      </c>
    </row>
    <row r="129" spans="66:83">
      <c r="BN129" s="2" t="s">
        <v>38</v>
      </c>
      <c r="BO129" s="19" t="s">
        <v>1382</v>
      </c>
      <c r="BP129" s="19">
        <v>201</v>
      </c>
      <c r="BQ129" s="19" t="str">
        <f t="shared" si="0"/>
        <v>4.Claim scrap material201</v>
      </c>
      <c r="BR129" s="19" t="s">
        <v>65</v>
      </c>
      <c r="BS129" s="19">
        <v>6210140000</v>
      </c>
      <c r="BT129" s="19" t="s">
        <v>67</v>
      </c>
      <c r="BU129" s="19" t="s">
        <v>67</v>
      </c>
      <c r="BV129" s="19" t="s">
        <v>67</v>
      </c>
      <c r="BW129" s="19" t="s">
        <v>67</v>
      </c>
      <c r="BX129" s="19" t="s">
        <v>66</v>
      </c>
      <c r="BY129" s="19" t="s">
        <v>67</v>
      </c>
      <c r="BZ129" s="19" t="s">
        <v>67</v>
      </c>
      <c r="CA129" s="19" t="s">
        <v>67</v>
      </c>
      <c r="CB129" s="19" t="s">
        <v>67</v>
      </c>
      <c r="CC129" s="19" t="s">
        <v>67</v>
      </c>
      <c r="CD129" s="19" t="s">
        <v>72</v>
      </c>
      <c r="CE129" s="21" t="s">
        <v>38</v>
      </c>
    </row>
    <row r="130" spans="66:83">
      <c r="BN130" s="2" t="s">
        <v>38</v>
      </c>
      <c r="BO130" s="19" t="s">
        <v>1382</v>
      </c>
      <c r="BP130" s="19">
        <v>202</v>
      </c>
      <c r="BQ130" s="19" t="str">
        <f t="shared" si="0"/>
        <v>4.Claim scrap material202</v>
      </c>
      <c r="BR130" s="19" t="s">
        <v>70</v>
      </c>
      <c r="BS130" s="19">
        <v>6210140000</v>
      </c>
      <c r="BT130" s="19" t="s">
        <v>67</v>
      </c>
      <c r="BU130" s="19" t="s">
        <v>67</v>
      </c>
      <c r="BV130" s="19" t="s">
        <v>67</v>
      </c>
      <c r="BW130" s="19" t="s">
        <v>67</v>
      </c>
      <c r="BX130" s="19" t="s">
        <v>66</v>
      </c>
      <c r="BY130" s="19" t="s">
        <v>67</v>
      </c>
      <c r="BZ130" s="19" t="s">
        <v>67</v>
      </c>
      <c r="CA130" s="19" t="s">
        <v>67</v>
      </c>
      <c r="CB130" s="19" t="s">
        <v>67</v>
      </c>
      <c r="CC130" s="19" t="s">
        <v>67</v>
      </c>
      <c r="CD130" s="19" t="s">
        <v>72</v>
      </c>
      <c r="CE130" s="21" t="s">
        <v>38</v>
      </c>
    </row>
    <row r="131" spans="66:83">
      <c r="BN131" s="2" t="s">
        <v>1599</v>
      </c>
      <c r="BO131" s="19" t="s">
        <v>1598</v>
      </c>
      <c r="BP131" s="19">
        <v>201</v>
      </c>
      <c r="BQ131" s="19" t="str">
        <f t="shared" ref="BQ131:BQ132" si="2">+BO131&amp;BP131</f>
        <v>4.1.Claim Scrap Material (Claim transportation company)201</v>
      </c>
      <c r="BR131" s="19" t="s">
        <v>65</v>
      </c>
      <c r="BS131" s="19">
        <v>8110110000</v>
      </c>
      <c r="BT131" s="19" t="s">
        <v>66</v>
      </c>
      <c r="BU131" s="19" t="s">
        <v>66</v>
      </c>
      <c r="BV131" s="19" t="s">
        <v>67</v>
      </c>
      <c r="BW131" s="19" t="s">
        <v>67</v>
      </c>
      <c r="BX131" s="19" t="s">
        <v>66</v>
      </c>
      <c r="BY131" s="19" t="s">
        <v>67</v>
      </c>
      <c r="BZ131" s="19" t="s">
        <v>67</v>
      </c>
      <c r="CA131" s="19" t="s">
        <v>67</v>
      </c>
      <c r="CB131" s="19" t="s">
        <v>67</v>
      </c>
      <c r="CC131" s="19" t="s">
        <v>67</v>
      </c>
      <c r="CD131" s="19" t="s">
        <v>78</v>
      </c>
      <c r="CE131" s="21" t="s">
        <v>1599</v>
      </c>
    </row>
    <row r="132" spans="66:83">
      <c r="BN132" s="2" t="s">
        <v>1599</v>
      </c>
      <c r="BO132" s="19" t="s">
        <v>1598</v>
      </c>
      <c r="BP132" s="19">
        <v>202</v>
      </c>
      <c r="BQ132" s="19" t="str">
        <f t="shared" si="2"/>
        <v>4.1.Claim Scrap Material (Claim transportation company)202</v>
      </c>
      <c r="BR132" s="19" t="s">
        <v>70</v>
      </c>
      <c r="BS132" s="19">
        <v>8110110000</v>
      </c>
      <c r="BT132" s="19" t="s">
        <v>66</v>
      </c>
      <c r="BU132" s="19" t="s">
        <v>66</v>
      </c>
      <c r="BV132" s="19" t="s">
        <v>67</v>
      </c>
      <c r="BW132" s="19" t="s">
        <v>67</v>
      </c>
      <c r="BX132" s="19" t="s">
        <v>66</v>
      </c>
      <c r="BY132" s="19" t="s">
        <v>67</v>
      </c>
      <c r="BZ132" s="19" t="s">
        <v>67</v>
      </c>
      <c r="CA132" s="19" t="s">
        <v>67</v>
      </c>
      <c r="CB132" s="19" t="s">
        <v>67</v>
      </c>
      <c r="CC132" s="19" t="s">
        <v>67</v>
      </c>
      <c r="CD132" s="19" t="s">
        <v>78</v>
      </c>
      <c r="CE132" s="21" t="s">
        <v>1599</v>
      </c>
    </row>
    <row r="133" spans="66:83">
      <c r="BN133" s="2" t="s">
        <v>43</v>
      </c>
      <c r="BO133" s="19" t="s">
        <v>1383</v>
      </c>
      <c r="BP133" s="19">
        <v>201</v>
      </c>
      <c r="BQ133" s="19" t="str">
        <f t="shared" si="0"/>
        <v>3.Material shortage201</v>
      </c>
      <c r="BR133" s="19" t="s">
        <v>65</v>
      </c>
      <c r="BS133" s="19">
        <v>6210300000</v>
      </c>
      <c r="BT133" s="19" t="s">
        <v>67</v>
      </c>
      <c r="BU133" s="19" t="s">
        <v>67</v>
      </c>
      <c r="BV133" s="19" t="s">
        <v>67</v>
      </c>
      <c r="BW133" s="19" t="s">
        <v>67</v>
      </c>
      <c r="BX133" s="19" t="s">
        <v>66</v>
      </c>
      <c r="BY133" s="19" t="s">
        <v>67</v>
      </c>
      <c r="BZ133" s="19" t="s">
        <v>67</v>
      </c>
      <c r="CA133" s="19" t="s">
        <v>66</v>
      </c>
      <c r="CB133" s="19" t="s">
        <v>67</v>
      </c>
      <c r="CC133" s="19" t="s">
        <v>67</v>
      </c>
      <c r="CD133" s="19" t="s">
        <v>73</v>
      </c>
      <c r="CE133" s="21" t="s">
        <v>43</v>
      </c>
    </row>
    <row r="134" spans="66:83">
      <c r="BN134" s="2" t="s">
        <v>43</v>
      </c>
      <c r="BO134" s="19" t="s">
        <v>1383</v>
      </c>
      <c r="BP134" s="19">
        <v>202</v>
      </c>
      <c r="BQ134" s="19" t="str">
        <f t="shared" si="0"/>
        <v>3.Material shortage202</v>
      </c>
      <c r="BR134" s="19" t="s">
        <v>70</v>
      </c>
      <c r="BS134" s="19">
        <v>6210300000</v>
      </c>
      <c r="BT134" s="19" t="s">
        <v>67</v>
      </c>
      <c r="BU134" s="19" t="s">
        <v>67</v>
      </c>
      <c r="BV134" s="19" t="s">
        <v>67</v>
      </c>
      <c r="BW134" s="19" t="s">
        <v>67</v>
      </c>
      <c r="BX134" s="19" t="s">
        <v>66</v>
      </c>
      <c r="BY134" s="19" t="s">
        <v>67</v>
      </c>
      <c r="BZ134" s="19" t="s">
        <v>67</v>
      </c>
      <c r="CA134" s="19" t="s">
        <v>66</v>
      </c>
      <c r="CB134" s="19" t="s">
        <v>67</v>
      </c>
      <c r="CC134" s="19" t="s">
        <v>67</v>
      </c>
      <c r="CD134" s="19" t="s">
        <v>73</v>
      </c>
      <c r="CE134" s="21" t="s">
        <v>43</v>
      </c>
    </row>
    <row r="135" spans="66:83">
      <c r="BN135" s="2" t="s">
        <v>46</v>
      </c>
      <c r="BO135" s="19" t="s">
        <v>1395</v>
      </c>
      <c r="BP135" s="19">
        <v>555</v>
      </c>
      <c r="BQ135" s="19" t="str">
        <f t="shared" si="0"/>
        <v>18.Production rejects for outsourcing555</v>
      </c>
      <c r="BR135" s="19" t="s">
        <v>65</v>
      </c>
      <c r="BS135" s="19">
        <v>6210130000</v>
      </c>
      <c r="BT135" s="19" t="s">
        <v>66</v>
      </c>
      <c r="BU135" s="19" t="s">
        <v>66</v>
      </c>
      <c r="BV135" s="19" t="s">
        <v>66</v>
      </c>
      <c r="BW135" s="19" t="s">
        <v>67</v>
      </c>
      <c r="BX135" s="19" t="s">
        <v>66</v>
      </c>
      <c r="BY135" s="19" t="s">
        <v>67</v>
      </c>
      <c r="BZ135" s="19" t="s">
        <v>67</v>
      </c>
      <c r="CA135" s="19" t="s">
        <v>66</v>
      </c>
      <c r="CB135" s="19" t="s">
        <v>66</v>
      </c>
      <c r="CC135" s="19" t="s">
        <v>66</v>
      </c>
      <c r="CD135" s="19" t="s">
        <v>74</v>
      </c>
      <c r="CE135" s="21" t="s">
        <v>46</v>
      </c>
    </row>
    <row r="136" spans="66:83">
      <c r="BN136" s="2" t="s">
        <v>46</v>
      </c>
      <c r="BO136" s="19" t="s">
        <v>1395</v>
      </c>
      <c r="BP136" s="19">
        <v>556</v>
      </c>
      <c r="BQ136" s="19" t="str">
        <f t="shared" si="0"/>
        <v>18.Production rejects for outsourcing556</v>
      </c>
      <c r="BR136" s="19" t="s">
        <v>70</v>
      </c>
      <c r="BS136" s="19">
        <v>6210130000</v>
      </c>
      <c r="BT136" s="19" t="s">
        <v>66</v>
      </c>
      <c r="BU136" s="19" t="s">
        <v>66</v>
      </c>
      <c r="BV136" s="19" t="s">
        <v>66</v>
      </c>
      <c r="BW136" s="19" t="s">
        <v>67</v>
      </c>
      <c r="BX136" s="19" t="s">
        <v>66</v>
      </c>
      <c r="BY136" s="19" t="s">
        <v>67</v>
      </c>
      <c r="BZ136" s="19" t="s">
        <v>67</v>
      </c>
      <c r="CA136" s="19" t="s">
        <v>66</v>
      </c>
      <c r="CB136" s="19" t="s">
        <v>66</v>
      </c>
      <c r="CC136" s="19" t="s">
        <v>66</v>
      </c>
      <c r="CD136" s="19" t="s">
        <v>74</v>
      </c>
      <c r="CE136" s="21" t="s">
        <v>46</v>
      </c>
    </row>
    <row r="137" spans="66:83">
      <c r="BN137" s="2" t="s">
        <v>46</v>
      </c>
      <c r="BO137" s="19" t="s">
        <v>1384</v>
      </c>
      <c r="BP137" s="19">
        <v>555</v>
      </c>
      <c r="BQ137" s="19" t="str">
        <f t="shared" si="0"/>
        <v>17.Production rejects555</v>
      </c>
      <c r="BR137" s="19" t="s">
        <v>65</v>
      </c>
      <c r="BS137" s="19">
        <v>6210130000</v>
      </c>
      <c r="BT137" s="19" t="s">
        <v>66</v>
      </c>
      <c r="BU137" s="19" t="s">
        <v>66</v>
      </c>
      <c r="BV137" s="19" t="s">
        <v>66</v>
      </c>
      <c r="BW137" s="19" t="s">
        <v>67</v>
      </c>
      <c r="BX137" s="19" t="s">
        <v>66</v>
      </c>
      <c r="BY137" s="19" t="s">
        <v>67</v>
      </c>
      <c r="BZ137" s="19" t="s">
        <v>67</v>
      </c>
      <c r="CA137" s="19" t="s">
        <v>66</v>
      </c>
      <c r="CB137" s="19" t="s">
        <v>66</v>
      </c>
      <c r="CC137" s="19" t="s">
        <v>66</v>
      </c>
      <c r="CD137" s="19" t="s">
        <v>74</v>
      </c>
      <c r="CE137" s="21" t="s">
        <v>46</v>
      </c>
    </row>
    <row r="138" spans="66:83">
      <c r="BN138" s="2" t="s">
        <v>46</v>
      </c>
      <c r="BO138" s="19" t="s">
        <v>1384</v>
      </c>
      <c r="BP138" s="19">
        <v>556</v>
      </c>
      <c r="BQ138" s="19" t="str">
        <f t="shared" si="0"/>
        <v>17.Production rejects556</v>
      </c>
      <c r="BR138" s="19" t="s">
        <v>70</v>
      </c>
      <c r="BS138" s="19">
        <v>6210130000</v>
      </c>
      <c r="BT138" s="19" t="s">
        <v>66</v>
      </c>
      <c r="BU138" s="19" t="s">
        <v>66</v>
      </c>
      <c r="BV138" s="19" t="s">
        <v>66</v>
      </c>
      <c r="BW138" s="19" t="s">
        <v>67</v>
      </c>
      <c r="BX138" s="19" t="s">
        <v>66</v>
      </c>
      <c r="BY138" s="19" t="s">
        <v>67</v>
      </c>
      <c r="BZ138" s="19" t="s">
        <v>67</v>
      </c>
      <c r="CA138" s="19" t="s">
        <v>66</v>
      </c>
      <c r="CB138" s="19" t="s">
        <v>66</v>
      </c>
      <c r="CC138" s="19" t="s">
        <v>66</v>
      </c>
      <c r="CD138" s="19" t="s">
        <v>74</v>
      </c>
      <c r="CE138" s="21" t="s">
        <v>46</v>
      </c>
    </row>
    <row r="139" spans="66:83">
      <c r="BN139" s="2" t="s">
        <v>40</v>
      </c>
      <c r="BO139" s="19" t="s">
        <v>1353</v>
      </c>
      <c r="BP139" s="19">
        <v>551</v>
      </c>
      <c r="BQ139" s="19" t="str">
        <f t="shared" si="0"/>
        <v>5.Disposition551</v>
      </c>
      <c r="BR139" s="19" t="s">
        <v>65</v>
      </c>
      <c r="BS139" s="19">
        <v>6210110000</v>
      </c>
      <c r="BT139" s="19" t="s">
        <v>66</v>
      </c>
      <c r="BU139" s="19" t="s">
        <v>66</v>
      </c>
      <c r="BV139" s="19" t="s">
        <v>66</v>
      </c>
      <c r="BW139" s="19" t="s">
        <v>67</v>
      </c>
      <c r="BX139" s="19" t="s">
        <v>66</v>
      </c>
      <c r="BY139" s="19" t="s">
        <v>67</v>
      </c>
      <c r="BZ139" s="19" t="s">
        <v>67</v>
      </c>
      <c r="CA139" s="19" t="s">
        <v>66</v>
      </c>
      <c r="CB139" s="19" t="s">
        <v>66</v>
      </c>
      <c r="CC139" s="19" t="s">
        <v>66</v>
      </c>
      <c r="CD139" s="19" t="s">
        <v>75</v>
      </c>
      <c r="CE139" s="21" t="s">
        <v>40</v>
      </c>
    </row>
    <row r="140" spans="66:83">
      <c r="BN140" s="2" t="s">
        <v>40</v>
      </c>
      <c r="BO140" s="19" t="s">
        <v>1353</v>
      </c>
      <c r="BP140" s="19">
        <v>552</v>
      </c>
      <c r="BQ140" s="19" t="str">
        <f t="shared" si="0"/>
        <v>5.Disposition552</v>
      </c>
      <c r="BR140" s="19" t="s">
        <v>70</v>
      </c>
      <c r="BS140" s="19">
        <v>6210110000</v>
      </c>
      <c r="BT140" s="19" t="s">
        <v>66</v>
      </c>
      <c r="BU140" s="19" t="s">
        <v>66</v>
      </c>
      <c r="BV140" s="19" t="s">
        <v>66</v>
      </c>
      <c r="BW140" s="19" t="s">
        <v>67</v>
      </c>
      <c r="BX140" s="19" t="s">
        <v>66</v>
      </c>
      <c r="BY140" s="19" t="s">
        <v>67</v>
      </c>
      <c r="BZ140" s="19" t="s">
        <v>67</v>
      </c>
      <c r="CA140" s="19" t="s">
        <v>66</v>
      </c>
      <c r="CB140" s="19" t="s">
        <v>66</v>
      </c>
      <c r="CC140" s="19" t="s">
        <v>66</v>
      </c>
      <c r="CD140" s="19" t="s">
        <v>75</v>
      </c>
      <c r="CE140" s="21" t="s">
        <v>40</v>
      </c>
    </row>
    <row r="141" spans="66:83">
      <c r="BN141" s="2" t="s">
        <v>49</v>
      </c>
      <c r="BO141" s="19" t="s">
        <v>1359</v>
      </c>
      <c r="BP141" s="19">
        <v>201</v>
      </c>
      <c r="BQ141" s="19" t="str">
        <f t="shared" si="0"/>
        <v>11.Outsourcing201</v>
      </c>
      <c r="BR141" s="19" t="s">
        <v>65</v>
      </c>
      <c r="BS141" s="19">
        <v>6210160000</v>
      </c>
      <c r="BT141" s="19" t="s">
        <v>66</v>
      </c>
      <c r="BU141" s="19" t="s">
        <v>66</v>
      </c>
      <c r="BV141" s="19" t="s">
        <v>67</v>
      </c>
      <c r="BW141" s="19" t="s">
        <v>67</v>
      </c>
      <c r="BX141" s="19" t="s">
        <v>66</v>
      </c>
      <c r="BY141" s="19" t="s">
        <v>67</v>
      </c>
      <c r="BZ141" s="19" t="s">
        <v>67</v>
      </c>
      <c r="CA141" s="19" t="s">
        <v>66</v>
      </c>
      <c r="CB141" s="19" t="s">
        <v>67</v>
      </c>
      <c r="CC141" s="19" t="s">
        <v>67</v>
      </c>
      <c r="CD141" s="19" t="s">
        <v>76</v>
      </c>
      <c r="CE141" s="21" t="s">
        <v>49</v>
      </c>
    </row>
    <row r="142" spans="66:83">
      <c r="BN142" s="2" t="s">
        <v>49</v>
      </c>
      <c r="BO142" s="19" t="s">
        <v>1359</v>
      </c>
      <c r="BP142" s="19">
        <v>202</v>
      </c>
      <c r="BQ142" s="19" t="str">
        <f t="shared" si="0"/>
        <v>11.Outsourcing202</v>
      </c>
      <c r="BR142" s="19" t="s">
        <v>70</v>
      </c>
      <c r="BS142" s="19">
        <v>6210160000</v>
      </c>
      <c r="BT142" s="19" t="s">
        <v>66</v>
      </c>
      <c r="BU142" s="19" t="s">
        <v>66</v>
      </c>
      <c r="BV142" s="19" t="s">
        <v>67</v>
      </c>
      <c r="BW142" s="19" t="s">
        <v>67</v>
      </c>
      <c r="BX142" s="19" t="s">
        <v>66</v>
      </c>
      <c r="BY142" s="19" t="s">
        <v>67</v>
      </c>
      <c r="BZ142" s="19" t="s">
        <v>67</v>
      </c>
      <c r="CA142" s="19" t="s">
        <v>66</v>
      </c>
      <c r="CB142" s="19" t="s">
        <v>67</v>
      </c>
      <c r="CC142" s="19" t="s">
        <v>67</v>
      </c>
      <c r="CD142" s="19" t="s">
        <v>76</v>
      </c>
      <c r="CE142" s="21" t="s">
        <v>49</v>
      </c>
    </row>
    <row r="143" spans="66:83">
      <c r="BN143" s="2" t="s">
        <v>45</v>
      </c>
      <c r="BO143" s="19" t="s">
        <v>1391</v>
      </c>
      <c r="BP143" s="19">
        <v>701</v>
      </c>
      <c r="BQ143" s="19" t="str">
        <f t="shared" si="0"/>
        <v>16.Post difference outsourcing701</v>
      </c>
      <c r="BR143" s="19" t="s">
        <v>70</v>
      </c>
      <c r="BS143" s="19">
        <v>6210020000</v>
      </c>
      <c r="BT143" s="19" t="s">
        <v>66</v>
      </c>
      <c r="BU143" s="19" t="s">
        <v>66</v>
      </c>
      <c r="BV143" s="19" t="s">
        <v>66</v>
      </c>
      <c r="BW143" s="19" t="s">
        <v>67</v>
      </c>
      <c r="BX143" s="19" t="s">
        <v>66</v>
      </c>
      <c r="BY143" s="19" t="s">
        <v>67</v>
      </c>
      <c r="BZ143" s="19" t="s">
        <v>67</v>
      </c>
      <c r="CA143" s="19" t="s">
        <v>66</v>
      </c>
      <c r="CB143" s="19" t="s">
        <v>66</v>
      </c>
      <c r="CC143" s="19" t="s">
        <v>66</v>
      </c>
      <c r="CD143" s="19" t="s">
        <v>77</v>
      </c>
      <c r="CE143" s="21" t="s">
        <v>45</v>
      </c>
    </row>
    <row r="144" spans="66:83">
      <c r="BN144" s="2" t="s">
        <v>45</v>
      </c>
      <c r="BO144" s="19" t="s">
        <v>1391</v>
      </c>
      <c r="BP144" s="19">
        <v>702</v>
      </c>
      <c r="BQ144" s="19" t="str">
        <f t="shared" si="0"/>
        <v>16.Post difference outsourcing702</v>
      </c>
      <c r="BR144" s="19" t="s">
        <v>65</v>
      </c>
      <c r="BS144" s="19">
        <v>6210020000</v>
      </c>
      <c r="BT144" s="19" t="s">
        <v>66</v>
      </c>
      <c r="BU144" s="19" t="s">
        <v>66</v>
      </c>
      <c r="BV144" s="19" t="s">
        <v>66</v>
      </c>
      <c r="BW144" s="19" t="s">
        <v>67</v>
      </c>
      <c r="BX144" s="19" t="s">
        <v>66</v>
      </c>
      <c r="BY144" s="19" t="s">
        <v>67</v>
      </c>
      <c r="BZ144" s="19" t="s">
        <v>67</v>
      </c>
      <c r="CA144" s="19" t="s">
        <v>66</v>
      </c>
      <c r="CB144" s="19" t="s">
        <v>66</v>
      </c>
      <c r="CC144" s="19" t="s">
        <v>66</v>
      </c>
      <c r="CD144" s="19" t="s">
        <v>77</v>
      </c>
      <c r="CE144" s="21" t="s">
        <v>45</v>
      </c>
    </row>
    <row r="145" spans="66:83">
      <c r="BN145" s="2" t="s">
        <v>45</v>
      </c>
      <c r="BO145" s="19" t="s">
        <v>1385</v>
      </c>
      <c r="BP145" s="19">
        <v>701</v>
      </c>
      <c r="BQ145" s="19" t="str">
        <f t="shared" si="0"/>
        <v>15.Post difference end of month701</v>
      </c>
      <c r="BR145" s="19" t="s">
        <v>70</v>
      </c>
      <c r="BS145" s="19">
        <v>6210020000</v>
      </c>
      <c r="BT145" s="19" t="s">
        <v>66</v>
      </c>
      <c r="BU145" s="19" t="s">
        <v>66</v>
      </c>
      <c r="BV145" s="19" t="s">
        <v>66</v>
      </c>
      <c r="BW145" s="19" t="s">
        <v>67</v>
      </c>
      <c r="BX145" s="19" t="s">
        <v>66</v>
      </c>
      <c r="BY145" s="19" t="s">
        <v>67</v>
      </c>
      <c r="BZ145" s="19" t="s">
        <v>67</v>
      </c>
      <c r="CA145" s="19" t="s">
        <v>66</v>
      </c>
      <c r="CB145" s="19" t="s">
        <v>66</v>
      </c>
      <c r="CC145" s="19" t="s">
        <v>66</v>
      </c>
      <c r="CD145" s="19" t="s">
        <v>77</v>
      </c>
      <c r="CE145" s="21" t="s">
        <v>45</v>
      </c>
    </row>
    <row r="146" spans="66:83">
      <c r="BN146" s="2" t="s">
        <v>45</v>
      </c>
      <c r="BO146" s="19" t="s">
        <v>1385</v>
      </c>
      <c r="BP146" s="19">
        <v>702</v>
      </c>
      <c r="BQ146" s="19" t="str">
        <f t="shared" si="0"/>
        <v>15.Post difference end of month702</v>
      </c>
      <c r="BR146" s="19" t="s">
        <v>65</v>
      </c>
      <c r="BS146" s="19">
        <v>6210020000</v>
      </c>
      <c r="BT146" s="19" t="s">
        <v>66</v>
      </c>
      <c r="BU146" s="19" t="s">
        <v>66</v>
      </c>
      <c r="BV146" s="19" t="s">
        <v>66</v>
      </c>
      <c r="BW146" s="19" t="s">
        <v>67</v>
      </c>
      <c r="BX146" s="19" t="s">
        <v>66</v>
      </c>
      <c r="BY146" s="19" t="s">
        <v>67</v>
      </c>
      <c r="BZ146" s="19" t="s">
        <v>67</v>
      </c>
      <c r="CA146" s="19" t="s">
        <v>66</v>
      </c>
      <c r="CB146" s="19" t="s">
        <v>66</v>
      </c>
      <c r="CC146" s="19" t="s">
        <v>66</v>
      </c>
      <c r="CD146" s="19" t="s">
        <v>77</v>
      </c>
      <c r="CE146" s="21" t="s">
        <v>45</v>
      </c>
    </row>
    <row r="147" spans="66:83">
      <c r="BN147" s="203" t="str">
        <f>$AO$112</f>
        <v>Scrap mixing part, (Linh kiện SMT)</v>
      </c>
      <c r="BO147" s="65" t="str">
        <f>$AN$112</f>
        <v>23.Scrap mixing part</v>
      </c>
      <c r="BP147" s="65">
        <v>559</v>
      </c>
      <c r="BQ147" s="65" t="str">
        <f t="shared" si="0"/>
        <v>23.Scrap mixing part559</v>
      </c>
      <c r="BR147" s="65" t="s">
        <v>65</v>
      </c>
      <c r="BS147" s="65">
        <v>6210131000</v>
      </c>
      <c r="BT147" s="19" t="s">
        <v>66</v>
      </c>
      <c r="BU147" s="19" t="s">
        <v>66</v>
      </c>
      <c r="BV147" s="65" t="s">
        <v>66</v>
      </c>
      <c r="BW147" s="65" t="s">
        <v>67</v>
      </c>
      <c r="BX147" s="65" t="s">
        <v>66</v>
      </c>
      <c r="BY147" s="65" t="s">
        <v>67</v>
      </c>
      <c r="BZ147" s="65" t="s">
        <v>67</v>
      </c>
      <c r="CA147" s="65" t="s">
        <v>66</v>
      </c>
      <c r="CB147" s="65" t="s">
        <v>66</v>
      </c>
      <c r="CC147" s="65" t="s">
        <v>66</v>
      </c>
      <c r="CD147" s="205" t="s">
        <v>2031</v>
      </c>
      <c r="CE147" s="204" t="str">
        <f>BN147</f>
        <v>Scrap mixing part, (Linh kiện SMT)</v>
      </c>
    </row>
    <row r="148" spans="66:83">
      <c r="BN148" s="203" t="str">
        <f>$AO$112</f>
        <v>Scrap mixing part, (Linh kiện SMT)</v>
      </c>
      <c r="BO148" s="65" t="str">
        <f>$AN$112</f>
        <v>23.Scrap mixing part</v>
      </c>
      <c r="BP148" s="65">
        <v>560</v>
      </c>
      <c r="BQ148" s="65" t="str">
        <f t="shared" si="0"/>
        <v>23.Scrap mixing part560</v>
      </c>
      <c r="BR148" s="65" t="s">
        <v>70</v>
      </c>
      <c r="BS148" s="65">
        <v>6210131000</v>
      </c>
      <c r="BT148" s="19" t="s">
        <v>66</v>
      </c>
      <c r="BU148" s="19" t="s">
        <v>66</v>
      </c>
      <c r="BV148" s="65" t="s">
        <v>66</v>
      </c>
      <c r="BW148" s="65" t="s">
        <v>67</v>
      </c>
      <c r="BX148" s="65" t="s">
        <v>66</v>
      </c>
      <c r="BY148" s="65" t="s">
        <v>67</v>
      </c>
      <c r="BZ148" s="65" t="s">
        <v>67</v>
      </c>
      <c r="CA148" s="65" t="s">
        <v>66</v>
      </c>
      <c r="CB148" s="65" t="s">
        <v>66</v>
      </c>
      <c r="CC148" s="65" t="s">
        <v>66</v>
      </c>
      <c r="CD148" s="205" t="s">
        <v>2217</v>
      </c>
      <c r="CE148" s="204" t="str">
        <f>BN148</f>
        <v>Scrap mixing part, (Linh kiện SMT)</v>
      </c>
    </row>
    <row r="149" spans="66:83">
      <c r="BN149" s="203" t="str">
        <f t="shared" ref="BN149:BN150" si="3">$AO$112</f>
        <v>Scrap mixing part, (Linh kiện SMT)</v>
      </c>
      <c r="BO149" s="65" t="s">
        <v>2250</v>
      </c>
      <c r="BP149" s="65">
        <v>559</v>
      </c>
      <c r="BQ149" s="65" t="str">
        <f t="shared" si="0"/>
        <v>23.Scrap mixing part (For Outsourcing)559</v>
      </c>
      <c r="BR149" s="65" t="s">
        <v>65</v>
      </c>
      <c r="BS149" s="65">
        <v>6210131000</v>
      </c>
      <c r="BT149" s="19" t="s">
        <v>66</v>
      </c>
      <c r="BU149" s="19" t="s">
        <v>66</v>
      </c>
      <c r="BV149" s="65" t="s">
        <v>66</v>
      </c>
      <c r="BW149" s="65" t="s">
        <v>67</v>
      </c>
      <c r="BX149" s="65" t="s">
        <v>66</v>
      </c>
      <c r="BY149" s="65" t="s">
        <v>67</v>
      </c>
      <c r="BZ149" s="65" t="s">
        <v>67</v>
      </c>
      <c r="CA149" s="65" t="s">
        <v>66</v>
      </c>
      <c r="CB149" s="65" t="s">
        <v>66</v>
      </c>
      <c r="CC149" s="65" t="s">
        <v>66</v>
      </c>
      <c r="CD149" s="205" t="s">
        <v>2031</v>
      </c>
      <c r="CE149" s="204" t="s">
        <v>2243</v>
      </c>
    </row>
    <row r="150" spans="66:83">
      <c r="BN150" s="203" t="str">
        <f t="shared" si="3"/>
        <v>Scrap mixing part, (Linh kiện SMT)</v>
      </c>
      <c r="BO150" s="65" t="s">
        <v>2250</v>
      </c>
      <c r="BP150" s="65">
        <v>560</v>
      </c>
      <c r="BQ150" s="65" t="str">
        <f t="shared" si="0"/>
        <v>23.Scrap mixing part (For Outsourcing)560</v>
      </c>
      <c r="BR150" s="65" t="s">
        <v>70</v>
      </c>
      <c r="BS150" s="65">
        <v>6210131000</v>
      </c>
      <c r="BT150" s="19" t="s">
        <v>66</v>
      </c>
      <c r="BU150" s="19" t="s">
        <v>66</v>
      </c>
      <c r="BV150" s="65" t="s">
        <v>66</v>
      </c>
      <c r="BW150" s="65" t="s">
        <v>67</v>
      </c>
      <c r="BX150" s="65" t="s">
        <v>66</v>
      </c>
      <c r="BY150" s="65" t="s">
        <v>67</v>
      </c>
      <c r="BZ150" s="65" t="s">
        <v>67</v>
      </c>
      <c r="CA150" s="65" t="s">
        <v>66</v>
      </c>
      <c r="CB150" s="65" t="s">
        <v>66</v>
      </c>
      <c r="CC150" s="65" t="s">
        <v>66</v>
      </c>
      <c r="CD150" s="205" t="s">
        <v>2217</v>
      </c>
      <c r="CE150" s="204" t="s">
        <v>2243</v>
      </c>
    </row>
    <row r="151" spans="66:83">
      <c r="BN151" s="2" t="s">
        <v>37</v>
      </c>
      <c r="BO151" s="65" t="s">
        <v>1386</v>
      </c>
      <c r="BP151" s="19">
        <v>201</v>
      </c>
      <c r="BQ151" s="19" t="str">
        <f t="shared" si="0"/>
        <v>6.Claim scrap halb201</v>
      </c>
      <c r="BR151" s="19" t="s">
        <v>65</v>
      </c>
      <c r="BS151" s="19">
        <v>8110110000</v>
      </c>
      <c r="BT151" s="19" t="s">
        <v>66</v>
      </c>
      <c r="BU151" s="19" t="s">
        <v>66</v>
      </c>
      <c r="BV151" s="19" t="s">
        <v>66</v>
      </c>
      <c r="BW151" s="19" t="s">
        <v>67</v>
      </c>
      <c r="BX151" s="19" t="s">
        <v>66</v>
      </c>
      <c r="BY151" s="19" t="s">
        <v>67</v>
      </c>
      <c r="BZ151" s="19" t="s">
        <v>67</v>
      </c>
      <c r="CA151" s="19" t="s">
        <v>66</v>
      </c>
      <c r="CB151" s="19" t="s">
        <v>66</v>
      </c>
      <c r="CC151" s="19" t="s">
        <v>66</v>
      </c>
      <c r="CD151" s="19" t="s">
        <v>78</v>
      </c>
      <c r="CE151" s="21" t="s">
        <v>37</v>
      </c>
    </row>
    <row r="152" spans="66:83">
      <c r="BN152" s="2" t="s">
        <v>37</v>
      </c>
      <c r="BO152" s="65" t="s">
        <v>1386</v>
      </c>
      <c r="BP152" s="19">
        <v>202</v>
      </c>
      <c r="BQ152" s="19" t="str">
        <f t="shared" si="0"/>
        <v>6.Claim scrap halb202</v>
      </c>
      <c r="BR152" s="19" t="s">
        <v>70</v>
      </c>
      <c r="BS152" s="19">
        <v>8110110000</v>
      </c>
      <c r="BT152" s="19" t="s">
        <v>66</v>
      </c>
      <c r="BU152" s="19" t="s">
        <v>66</v>
      </c>
      <c r="BV152" s="19" t="s">
        <v>66</v>
      </c>
      <c r="BW152" s="19" t="s">
        <v>67</v>
      </c>
      <c r="BX152" s="19" t="s">
        <v>66</v>
      </c>
      <c r="BY152" s="19" t="s">
        <v>67</v>
      </c>
      <c r="BZ152" s="19" t="s">
        <v>67</v>
      </c>
      <c r="CA152" s="19" t="s">
        <v>66</v>
      </c>
      <c r="CB152" s="19" t="s">
        <v>66</v>
      </c>
      <c r="CC152" s="19" t="s">
        <v>66</v>
      </c>
      <c r="CD152" s="19" t="s">
        <v>78</v>
      </c>
      <c r="CE152" s="21" t="s">
        <v>37</v>
      </c>
    </row>
    <row r="153" spans="66:83">
      <c r="BN153" s="2" t="s">
        <v>1370</v>
      </c>
      <c r="BO153" s="65" t="s">
        <v>1357</v>
      </c>
      <c r="BP153" s="19">
        <v>201</v>
      </c>
      <c r="BQ153" s="19" t="str">
        <f t="shared" si="0"/>
        <v>8.Issue for lending201</v>
      </c>
      <c r="BR153" s="19" t="s">
        <v>65</v>
      </c>
      <c r="BS153" s="19">
        <v>8110110000</v>
      </c>
      <c r="BT153" s="19" t="s">
        <v>67</v>
      </c>
      <c r="BU153" s="19" t="s">
        <v>67</v>
      </c>
      <c r="BV153" s="19" t="s">
        <v>66</v>
      </c>
      <c r="BW153" s="19" t="s">
        <v>67</v>
      </c>
      <c r="BX153" s="19" t="s">
        <v>66</v>
      </c>
      <c r="BY153" s="19" t="s">
        <v>67</v>
      </c>
      <c r="BZ153" s="19" t="s">
        <v>67</v>
      </c>
      <c r="CA153" s="19" t="s">
        <v>66</v>
      </c>
      <c r="CB153" s="19" t="s">
        <v>66</v>
      </c>
      <c r="CC153" s="19" t="s">
        <v>66</v>
      </c>
      <c r="CD153" s="19" t="s">
        <v>78</v>
      </c>
      <c r="CE153" s="21" t="s">
        <v>1370</v>
      </c>
    </row>
    <row r="154" spans="66:83">
      <c r="BN154" s="2" t="s">
        <v>1370</v>
      </c>
      <c r="BO154" s="65" t="s">
        <v>1357</v>
      </c>
      <c r="BP154" s="19">
        <v>202</v>
      </c>
      <c r="BQ154" s="19" t="str">
        <f t="shared" si="0"/>
        <v>8.Issue for lending202</v>
      </c>
      <c r="BR154" s="19" t="s">
        <v>70</v>
      </c>
      <c r="BS154" s="19">
        <v>8110110000</v>
      </c>
      <c r="BT154" s="19" t="s">
        <v>67</v>
      </c>
      <c r="BU154" s="19" t="s">
        <v>67</v>
      </c>
      <c r="BV154" s="19" t="s">
        <v>66</v>
      </c>
      <c r="BW154" s="19" t="s">
        <v>67</v>
      </c>
      <c r="BX154" s="19" t="s">
        <v>66</v>
      </c>
      <c r="BY154" s="19" t="s">
        <v>67</v>
      </c>
      <c r="BZ154" s="19" t="s">
        <v>67</v>
      </c>
      <c r="CA154" s="19" t="s">
        <v>66</v>
      </c>
      <c r="CB154" s="19" t="s">
        <v>66</v>
      </c>
      <c r="CC154" s="19" t="s">
        <v>66</v>
      </c>
      <c r="CD154" s="19" t="s">
        <v>78</v>
      </c>
      <c r="CE154" s="21" t="s">
        <v>1370</v>
      </c>
    </row>
    <row r="155" spans="66:83">
      <c r="BN155" s="2" t="s">
        <v>48</v>
      </c>
      <c r="BO155" s="179" t="s">
        <v>1387</v>
      </c>
      <c r="BP155" s="19">
        <v>201</v>
      </c>
      <c r="BQ155" s="19" t="str">
        <f t="shared" si="0"/>
        <v>9.Sale deadstock201</v>
      </c>
      <c r="BR155" s="19" t="s">
        <v>65</v>
      </c>
      <c r="BS155" s="19">
        <v>6210300000</v>
      </c>
      <c r="BT155" s="19" t="s">
        <v>67</v>
      </c>
      <c r="BU155" s="19" t="s">
        <v>67</v>
      </c>
      <c r="BV155" s="19" t="s">
        <v>66</v>
      </c>
      <c r="BW155" s="19" t="s">
        <v>67</v>
      </c>
      <c r="BX155" s="19" t="s">
        <v>66</v>
      </c>
      <c r="BY155" s="19" t="s">
        <v>67</v>
      </c>
      <c r="BZ155" s="19" t="s">
        <v>67</v>
      </c>
      <c r="CA155" s="19" t="s">
        <v>66</v>
      </c>
      <c r="CB155" s="19" t="s">
        <v>67</v>
      </c>
      <c r="CC155" s="19" t="s">
        <v>67</v>
      </c>
      <c r="CD155" s="19" t="s">
        <v>73</v>
      </c>
      <c r="CE155" s="21" t="s">
        <v>48</v>
      </c>
    </row>
    <row r="156" spans="66:83">
      <c r="BN156" s="2" t="s">
        <v>48</v>
      </c>
      <c r="BO156" s="179" t="s">
        <v>1387</v>
      </c>
      <c r="BP156" s="19">
        <v>202</v>
      </c>
      <c r="BQ156" s="19" t="str">
        <f t="shared" si="0"/>
        <v>9.Sale deadstock202</v>
      </c>
      <c r="BR156" s="19" t="s">
        <v>70</v>
      </c>
      <c r="BS156" s="19">
        <v>6210300000</v>
      </c>
      <c r="BT156" s="19" t="s">
        <v>67</v>
      </c>
      <c r="BU156" s="19" t="s">
        <v>67</v>
      </c>
      <c r="BV156" s="19" t="s">
        <v>66</v>
      </c>
      <c r="BW156" s="19" t="s">
        <v>67</v>
      </c>
      <c r="BX156" s="19" t="s">
        <v>66</v>
      </c>
      <c r="BY156" s="19" t="s">
        <v>67</v>
      </c>
      <c r="BZ156" s="19" t="s">
        <v>67</v>
      </c>
      <c r="CA156" s="19" t="s">
        <v>66</v>
      </c>
      <c r="CB156" s="19" t="s">
        <v>67</v>
      </c>
      <c r="CC156" s="19" t="s">
        <v>67</v>
      </c>
      <c r="CD156" s="19" t="s">
        <v>73</v>
      </c>
      <c r="CE156" s="21" t="s">
        <v>48</v>
      </c>
    </row>
    <row r="157" spans="66:83">
      <c r="BN157" s="2" t="s">
        <v>36</v>
      </c>
      <c r="BO157" s="19" t="s">
        <v>1388</v>
      </c>
      <c r="BP157" s="19">
        <v>201</v>
      </c>
      <c r="BQ157" s="19" t="str">
        <f t="shared" si="0"/>
        <v>7.Claim scrap deadstock201</v>
      </c>
      <c r="BR157" s="19" t="s">
        <v>65</v>
      </c>
      <c r="BS157" s="19">
        <v>8110110000</v>
      </c>
      <c r="BT157" s="19" t="s">
        <v>66</v>
      </c>
      <c r="BU157" s="19" t="s">
        <v>66</v>
      </c>
      <c r="BV157" s="19" t="s">
        <v>66</v>
      </c>
      <c r="BW157" s="19" t="s">
        <v>67</v>
      </c>
      <c r="BX157" s="19" t="s">
        <v>66</v>
      </c>
      <c r="BY157" s="19" t="s">
        <v>67</v>
      </c>
      <c r="BZ157" s="19" t="s">
        <v>67</v>
      </c>
      <c r="CA157" s="19" t="s">
        <v>66</v>
      </c>
      <c r="CB157" s="19" t="s">
        <v>67</v>
      </c>
      <c r="CC157" s="19" t="s">
        <v>67</v>
      </c>
      <c r="CD157" s="19" t="s">
        <v>78</v>
      </c>
      <c r="CE157" s="21" t="s">
        <v>36</v>
      </c>
    </row>
    <row r="158" spans="66:83">
      <c r="BN158" s="2" t="s">
        <v>36</v>
      </c>
      <c r="BO158" s="19" t="s">
        <v>1388</v>
      </c>
      <c r="BP158" s="19">
        <v>202</v>
      </c>
      <c r="BQ158" s="19" t="str">
        <f t="shared" si="0"/>
        <v>7.Claim scrap deadstock202</v>
      </c>
      <c r="BR158" s="19" t="s">
        <v>70</v>
      </c>
      <c r="BS158" s="19">
        <v>8110110000</v>
      </c>
      <c r="BT158" s="19" t="s">
        <v>66</v>
      </c>
      <c r="BU158" s="19" t="s">
        <v>66</v>
      </c>
      <c r="BV158" s="19" t="s">
        <v>66</v>
      </c>
      <c r="BW158" s="19" t="s">
        <v>67</v>
      </c>
      <c r="BX158" s="19" t="s">
        <v>66</v>
      </c>
      <c r="BY158" s="19" t="s">
        <v>67</v>
      </c>
      <c r="BZ158" s="19" t="s">
        <v>67</v>
      </c>
      <c r="CA158" s="19" t="s">
        <v>66</v>
      </c>
      <c r="CB158" s="19" t="s">
        <v>67</v>
      </c>
      <c r="CC158" s="19" t="s">
        <v>67</v>
      </c>
      <c r="CD158" s="19" t="s">
        <v>78</v>
      </c>
      <c r="CE158" s="21" t="s">
        <v>36</v>
      </c>
    </row>
    <row r="159" spans="66:83">
      <c r="BN159" s="2" t="s">
        <v>35</v>
      </c>
      <c r="BO159" s="19" t="s">
        <v>1389</v>
      </c>
      <c r="BP159" s="19">
        <v>201</v>
      </c>
      <c r="BQ159" s="19" t="str">
        <f t="shared" si="0"/>
        <v>12.Claim insurance201</v>
      </c>
      <c r="BR159" s="19" t="s">
        <v>65</v>
      </c>
      <c r="BS159" s="19">
        <v>8110110000</v>
      </c>
      <c r="BT159" s="19" t="s">
        <v>66</v>
      </c>
      <c r="BU159" s="19" t="s">
        <v>66</v>
      </c>
      <c r="BV159" s="19" t="s">
        <v>66</v>
      </c>
      <c r="BW159" s="19" t="s">
        <v>67</v>
      </c>
      <c r="BX159" s="19" t="s">
        <v>66</v>
      </c>
      <c r="BY159" s="19" t="s">
        <v>67</v>
      </c>
      <c r="BZ159" s="19" t="s">
        <v>67</v>
      </c>
      <c r="CA159" s="19" t="s">
        <v>66</v>
      </c>
      <c r="CB159" s="19" t="s">
        <v>67</v>
      </c>
      <c r="CC159" s="19" t="s">
        <v>67</v>
      </c>
      <c r="CD159" s="19" t="s">
        <v>78</v>
      </c>
      <c r="CE159" s="21" t="s">
        <v>35</v>
      </c>
    </row>
    <row r="160" spans="66:83">
      <c r="BN160" s="2" t="s">
        <v>35</v>
      </c>
      <c r="BO160" s="19" t="s">
        <v>1389</v>
      </c>
      <c r="BP160" s="19">
        <v>202</v>
      </c>
      <c r="BQ160" s="19" t="str">
        <f t="shared" si="0"/>
        <v>12.Claim insurance202</v>
      </c>
      <c r="BR160" s="19" t="s">
        <v>70</v>
      </c>
      <c r="BS160" s="19">
        <v>8110110000</v>
      </c>
      <c r="BT160" s="19" t="s">
        <v>66</v>
      </c>
      <c r="BU160" s="19" t="s">
        <v>66</v>
      </c>
      <c r="BV160" s="19" t="s">
        <v>66</v>
      </c>
      <c r="BW160" s="19" t="s">
        <v>67</v>
      </c>
      <c r="BX160" s="19" t="s">
        <v>66</v>
      </c>
      <c r="BY160" s="19" t="s">
        <v>67</v>
      </c>
      <c r="BZ160" s="19" t="s">
        <v>67</v>
      </c>
      <c r="CA160" s="19" t="s">
        <v>66</v>
      </c>
      <c r="CB160" s="19" t="s">
        <v>67</v>
      </c>
      <c r="CC160" s="19" t="s">
        <v>67</v>
      </c>
      <c r="CD160" s="19" t="s">
        <v>78</v>
      </c>
      <c r="CE160" s="21" t="s">
        <v>35</v>
      </c>
    </row>
    <row r="161" spans="66:83">
      <c r="BN161" s="2" t="s">
        <v>39</v>
      </c>
      <c r="BO161" s="19" t="s">
        <v>1358</v>
      </c>
      <c r="BP161" s="19">
        <v>201</v>
      </c>
      <c r="BQ161" s="19" t="str">
        <f t="shared" si="0"/>
        <v>10.Compensation201</v>
      </c>
      <c r="BR161" s="19" t="s">
        <v>65</v>
      </c>
      <c r="BS161" s="19">
        <v>8110110000</v>
      </c>
      <c r="BT161" s="19" t="s">
        <v>66</v>
      </c>
      <c r="BU161" s="19" t="s">
        <v>66</v>
      </c>
      <c r="BV161" s="19" t="s">
        <v>66</v>
      </c>
      <c r="BW161" s="19" t="s">
        <v>67</v>
      </c>
      <c r="BX161" s="19" t="s">
        <v>66</v>
      </c>
      <c r="BY161" s="19" t="s">
        <v>67</v>
      </c>
      <c r="BZ161" s="19" t="s">
        <v>67</v>
      </c>
      <c r="CA161" s="19" t="s">
        <v>66</v>
      </c>
      <c r="CB161" s="19" t="s">
        <v>67</v>
      </c>
      <c r="CC161" s="19" t="s">
        <v>67</v>
      </c>
      <c r="CD161" s="19" t="s">
        <v>78</v>
      </c>
      <c r="CE161" s="21" t="s">
        <v>39</v>
      </c>
    </row>
    <row r="162" spans="66:83">
      <c r="BN162" s="2" t="s">
        <v>39</v>
      </c>
      <c r="BO162" s="19" t="s">
        <v>1358</v>
      </c>
      <c r="BP162" s="19">
        <v>202</v>
      </c>
      <c r="BQ162" s="19" t="str">
        <f t="shared" si="0"/>
        <v>10.Compensation202</v>
      </c>
      <c r="BR162" s="19" t="s">
        <v>70</v>
      </c>
      <c r="BS162" s="19">
        <v>8110110000</v>
      </c>
      <c r="BT162" s="19" t="s">
        <v>66</v>
      </c>
      <c r="BU162" s="19" t="s">
        <v>66</v>
      </c>
      <c r="BV162" s="19" t="s">
        <v>66</v>
      </c>
      <c r="BW162" s="19" t="s">
        <v>67</v>
      </c>
      <c r="BX162" s="19" t="s">
        <v>66</v>
      </c>
      <c r="BY162" s="19" t="s">
        <v>67</v>
      </c>
      <c r="BZ162" s="19" t="s">
        <v>67</v>
      </c>
      <c r="CA162" s="19" t="s">
        <v>66</v>
      </c>
      <c r="CB162" s="19" t="s">
        <v>67</v>
      </c>
      <c r="CC162" s="19" t="s">
        <v>67</v>
      </c>
      <c r="CD162" s="19" t="s">
        <v>78</v>
      </c>
      <c r="CE162" s="21" t="s">
        <v>39</v>
      </c>
    </row>
    <row r="163" spans="66:83">
      <c r="BN163" s="2" t="s">
        <v>42</v>
      </c>
      <c r="BO163" s="19" t="s">
        <v>2322</v>
      </c>
      <c r="BP163" s="19">
        <v>201</v>
      </c>
      <c r="BQ163" s="19" t="str">
        <f t="shared" si="0"/>
        <v>13.Issue Out For Rework (Issue Debitnote)201</v>
      </c>
      <c r="BR163" s="19" t="s">
        <v>65</v>
      </c>
      <c r="BS163" s="19">
        <v>8110110000</v>
      </c>
      <c r="BT163" s="19" t="s">
        <v>66</v>
      </c>
      <c r="BU163" s="19" t="s">
        <v>66</v>
      </c>
      <c r="BV163" s="19" t="s">
        <v>66</v>
      </c>
      <c r="BW163" s="19" t="s">
        <v>67</v>
      </c>
      <c r="BX163" s="19" t="s">
        <v>66</v>
      </c>
      <c r="BY163" s="19" t="s">
        <v>67</v>
      </c>
      <c r="BZ163" s="19" t="s">
        <v>67</v>
      </c>
      <c r="CA163" s="19" t="s">
        <v>66</v>
      </c>
      <c r="CB163" s="19" t="s">
        <v>66</v>
      </c>
      <c r="CC163" s="19" t="s">
        <v>66</v>
      </c>
      <c r="CD163" s="19" t="s">
        <v>78</v>
      </c>
      <c r="CE163" s="21" t="s">
        <v>42</v>
      </c>
    </row>
    <row r="164" spans="66:83">
      <c r="BN164" s="2" t="s">
        <v>42</v>
      </c>
      <c r="BO164" s="19" t="s">
        <v>2322</v>
      </c>
      <c r="BP164" s="19">
        <v>202</v>
      </c>
      <c r="BQ164" s="19" t="str">
        <f t="shared" si="0"/>
        <v>13.Issue Out For Rework (Issue Debitnote)202</v>
      </c>
      <c r="BR164" s="19" t="s">
        <v>70</v>
      </c>
      <c r="BS164" s="19">
        <v>8110110000</v>
      </c>
      <c r="BT164" s="19" t="s">
        <v>66</v>
      </c>
      <c r="BU164" s="19" t="s">
        <v>66</v>
      </c>
      <c r="BV164" s="19" t="s">
        <v>66</v>
      </c>
      <c r="BW164" s="19" t="s">
        <v>67</v>
      </c>
      <c r="BX164" s="19" t="s">
        <v>66</v>
      </c>
      <c r="BY164" s="19" t="s">
        <v>67</v>
      </c>
      <c r="BZ164" s="19" t="s">
        <v>67</v>
      </c>
      <c r="CA164" s="19" t="s">
        <v>66</v>
      </c>
      <c r="CB164" s="19" t="s">
        <v>66</v>
      </c>
      <c r="CC164" s="19" t="s">
        <v>66</v>
      </c>
      <c r="CD164" s="19" t="s">
        <v>78</v>
      </c>
      <c r="CE164" s="21" t="s">
        <v>42</v>
      </c>
    </row>
    <row r="165" spans="66:83">
      <c r="BN165" s="2" t="s">
        <v>1478</v>
      </c>
      <c r="BO165" s="19" t="s">
        <v>1476</v>
      </c>
      <c r="BP165" s="19">
        <v>201</v>
      </c>
      <c r="BQ165" s="19" t="str">
        <f t="shared" ref="BQ165:BQ166" si="4">+BO165&amp;BP165</f>
        <v>13.1.Issue Out For Rework (Not issue Debit Note)201</v>
      </c>
      <c r="BR165" s="19" t="s">
        <v>65</v>
      </c>
      <c r="BS165" s="19">
        <v>6210211000</v>
      </c>
      <c r="BT165" s="19" t="s">
        <v>66</v>
      </c>
      <c r="BU165" s="19" t="s">
        <v>66</v>
      </c>
      <c r="BV165" s="19" t="s">
        <v>66</v>
      </c>
      <c r="BW165" s="19" t="s">
        <v>67</v>
      </c>
      <c r="BX165" s="19" t="s">
        <v>66</v>
      </c>
      <c r="BY165" s="19" t="s">
        <v>67</v>
      </c>
      <c r="BZ165" s="19" t="s">
        <v>67</v>
      </c>
      <c r="CA165" s="19" t="s">
        <v>66</v>
      </c>
      <c r="CB165" s="19" t="s">
        <v>66</v>
      </c>
      <c r="CC165" s="19" t="s">
        <v>66</v>
      </c>
      <c r="CD165" s="19" t="s">
        <v>68</v>
      </c>
      <c r="CE165" s="21" t="s">
        <v>1478</v>
      </c>
    </row>
    <row r="166" spans="66:83">
      <c r="BN166" s="2" t="s">
        <v>1478</v>
      </c>
      <c r="BO166" s="19" t="s">
        <v>1476</v>
      </c>
      <c r="BP166" s="19">
        <v>202</v>
      </c>
      <c r="BQ166" s="19" t="str">
        <f t="shared" si="4"/>
        <v>13.1.Issue Out For Rework (Not issue Debit Note)202</v>
      </c>
      <c r="BR166" s="19" t="s">
        <v>70</v>
      </c>
      <c r="BS166" s="19">
        <v>6210211000</v>
      </c>
      <c r="BT166" s="19" t="s">
        <v>66</v>
      </c>
      <c r="BU166" s="19" t="s">
        <v>66</v>
      </c>
      <c r="BV166" s="19" t="s">
        <v>66</v>
      </c>
      <c r="BW166" s="19" t="s">
        <v>67</v>
      </c>
      <c r="BX166" s="19" t="s">
        <v>66</v>
      </c>
      <c r="BY166" s="19" t="s">
        <v>67</v>
      </c>
      <c r="BZ166" s="19" t="s">
        <v>67</v>
      </c>
      <c r="CA166" s="19" t="s">
        <v>66</v>
      </c>
      <c r="CB166" s="19" t="s">
        <v>66</v>
      </c>
      <c r="CC166" s="19" t="s">
        <v>66</v>
      </c>
      <c r="CD166" s="19" t="s">
        <v>68</v>
      </c>
      <c r="CE166" s="21" t="s">
        <v>1478</v>
      </c>
    </row>
    <row r="167" spans="66:83">
      <c r="BN167" s="2" t="s">
        <v>41</v>
      </c>
      <c r="BO167" s="19" t="s">
        <v>1390</v>
      </c>
      <c r="BP167" s="19">
        <v>201</v>
      </c>
      <c r="BQ167" s="19" t="str">
        <f t="shared" si="0"/>
        <v>19.Issue for investigation201</v>
      </c>
      <c r="BR167" s="19" t="s">
        <v>65</v>
      </c>
      <c r="BS167" s="19">
        <v>6210300000</v>
      </c>
      <c r="BT167" s="19" t="s">
        <v>67</v>
      </c>
      <c r="BU167" s="19" t="s">
        <v>67</v>
      </c>
      <c r="BV167" s="19" t="s">
        <v>66</v>
      </c>
      <c r="BW167" s="19" t="s">
        <v>67</v>
      </c>
      <c r="BX167" s="19" t="s">
        <v>66</v>
      </c>
      <c r="BY167" s="19" t="s">
        <v>67</v>
      </c>
      <c r="BZ167" s="19" t="s">
        <v>67</v>
      </c>
      <c r="CA167" s="19" t="s">
        <v>66</v>
      </c>
      <c r="CB167" s="19" t="s">
        <v>66</v>
      </c>
      <c r="CC167" s="19" t="s">
        <v>66</v>
      </c>
      <c r="CD167" s="19" t="s">
        <v>73</v>
      </c>
      <c r="CE167" s="21" t="s">
        <v>41</v>
      </c>
    </row>
    <row r="168" spans="66:83">
      <c r="BN168" s="2" t="s">
        <v>41</v>
      </c>
      <c r="BO168" s="19" t="s">
        <v>1390</v>
      </c>
      <c r="BP168" s="19">
        <v>202</v>
      </c>
      <c r="BQ168" s="19" t="str">
        <f t="shared" si="0"/>
        <v>19.Issue for investigation202</v>
      </c>
      <c r="BR168" s="19" t="s">
        <v>70</v>
      </c>
      <c r="BS168" s="19">
        <v>6210300000</v>
      </c>
      <c r="BT168" s="19" t="s">
        <v>67</v>
      </c>
      <c r="BU168" s="19" t="s">
        <v>67</v>
      </c>
      <c r="BV168" s="19" t="s">
        <v>66</v>
      </c>
      <c r="BW168" s="19" t="s">
        <v>67</v>
      </c>
      <c r="BX168" s="19" t="s">
        <v>66</v>
      </c>
      <c r="BY168" s="19" t="s">
        <v>67</v>
      </c>
      <c r="BZ168" s="19" t="s">
        <v>67</v>
      </c>
      <c r="CA168" s="19" t="s">
        <v>66</v>
      </c>
      <c r="CB168" s="19" t="s">
        <v>66</v>
      </c>
      <c r="CC168" s="19" t="s">
        <v>66</v>
      </c>
      <c r="CD168" s="19" t="s">
        <v>73</v>
      </c>
      <c r="CE168" s="21" t="s">
        <v>41</v>
      </c>
    </row>
    <row r="169" spans="66:83">
      <c r="BN169" s="2" t="s">
        <v>1606</v>
      </c>
      <c r="BO169" s="19" t="s">
        <v>1605</v>
      </c>
      <c r="BP169" s="19">
        <v>201</v>
      </c>
      <c r="BQ169" s="19" t="str">
        <f t="shared" ref="BQ169:BQ172" si="5">+BO169&amp;BP169</f>
        <v>21.Claim investigation halb201</v>
      </c>
      <c r="BR169" s="19" t="s">
        <v>65</v>
      </c>
      <c r="BS169" s="19">
        <v>8110110000</v>
      </c>
      <c r="BT169" s="19" t="s">
        <v>66</v>
      </c>
      <c r="BU169" s="19" t="s">
        <v>66</v>
      </c>
      <c r="BV169" s="19" t="s">
        <v>66</v>
      </c>
      <c r="BW169" s="19" t="s">
        <v>67</v>
      </c>
      <c r="BX169" s="19" t="s">
        <v>66</v>
      </c>
      <c r="BY169" s="19" t="s">
        <v>67</v>
      </c>
      <c r="BZ169" s="19" t="s">
        <v>67</v>
      </c>
      <c r="CA169" s="19" t="s">
        <v>66</v>
      </c>
      <c r="CB169" s="19" t="s">
        <v>66</v>
      </c>
      <c r="CC169" s="19" t="s">
        <v>66</v>
      </c>
      <c r="CD169" s="19" t="s">
        <v>78</v>
      </c>
      <c r="CE169" s="21" t="s">
        <v>1606</v>
      </c>
    </row>
    <row r="170" spans="66:83">
      <c r="BN170" s="2" t="s">
        <v>1606</v>
      </c>
      <c r="BO170" s="19" t="s">
        <v>1605</v>
      </c>
      <c r="BP170" s="19">
        <v>202</v>
      </c>
      <c r="BQ170" s="19" t="str">
        <f t="shared" si="5"/>
        <v>21.Claim investigation halb202</v>
      </c>
      <c r="BR170" s="19" t="s">
        <v>70</v>
      </c>
      <c r="BS170" s="19">
        <v>8110110000</v>
      </c>
      <c r="BT170" s="19" t="s">
        <v>66</v>
      </c>
      <c r="BU170" s="19" t="s">
        <v>66</v>
      </c>
      <c r="BV170" s="19" t="s">
        <v>66</v>
      </c>
      <c r="BW170" s="19" t="s">
        <v>67</v>
      </c>
      <c r="BX170" s="19" t="s">
        <v>66</v>
      </c>
      <c r="BY170" s="19" t="s">
        <v>67</v>
      </c>
      <c r="BZ170" s="19" t="s">
        <v>67</v>
      </c>
      <c r="CA170" s="19" t="s">
        <v>66</v>
      </c>
      <c r="CB170" s="19" t="s">
        <v>66</v>
      </c>
      <c r="CC170" s="19" t="s">
        <v>66</v>
      </c>
      <c r="CD170" s="19" t="s">
        <v>78</v>
      </c>
      <c r="CE170" s="21" t="s">
        <v>1606</v>
      </c>
    </row>
    <row r="171" spans="66:83">
      <c r="BN171" s="2" t="s">
        <v>2234</v>
      </c>
      <c r="BO171" s="19" t="s">
        <v>2233</v>
      </c>
      <c r="BP171" s="19">
        <v>203</v>
      </c>
      <c r="BQ171" s="19" t="str">
        <f t="shared" si="5"/>
        <v>24.Issue Sub-material (Export processing)203</v>
      </c>
      <c r="BR171" s="19" t="s">
        <v>65</v>
      </c>
      <c r="BS171" s="19">
        <v>6210210000</v>
      </c>
      <c r="BT171" s="19" t="s">
        <v>66</v>
      </c>
      <c r="BU171" s="19" t="s">
        <v>66</v>
      </c>
      <c r="BV171" s="19" t="s">
        <v>67</v>
      </c>
      <c r="BW171" s="19" t="s">
        <v>67</v>
      </c>
      <c r="BX171" s="19" t="s">
        <v>66</v>
      </c>
      <c r="BY171" s="19" t="s">
        <v>67</v>
      </c>
      <c r="BZ171" s="19" t="s">
        <v>67</v>
      </c>
      <c r="CA171" s="19" t="s">
        <v>66</v>
      </c>
      <c r="CB171" s="19" t="s">
        <v>66</v>
      </c>
      <c r="CC171" s="19" t="s">
        <v>66</v>
      </c>
      <c r="CD171" s="19" t="s">
        <v>71</v>
      </c>
      <c r="CE171" s="21" t="s">
        <v>2234</v>
      </c>
    </row>
    <row r="172" spans="66:83">
      <c r="BN172" s="2" t="s">
        <v>2234</v>
      </c>
      <c r="BO172" s="19" t="s">
        <v>2233</v>
      </c>
      <c r="BP172" s="19">
        <v>204</v>
      </c>
      <c r="BQ172" s="19" t="str">
        <f t="shared" si="5"/>
        <v>24.Issue Sub-material (Export processing)204</v>
      </c>
      <c r="BR172" s="19" t="s">
        <v>70</v>
      </c>
      <c r="BS172" s="19">
        <v>6210210000</v>
      </c>
      <c r="BT172" s="19" t="s">
        <v>66</v>
      </c>
      <c r="BU172" s="19" t="s">
        <v>66</v>
      </c>
      <c r="BV172" s="19" t="s">
        <v>67</v>
      </c>
      <c r="BW172" s="19" t="s">
        <v>67</v>
      </c>
      <c r="BX172" s="19" t="s">
        <v>66</v>
      </c>
      <c r="BY172" s="19" t="s">
        <v>67</v>
      </c>
      <c r="BZ172" s="19" t="s">
        <v>67</v>
      </c>
      <c r="CA172" s="19" t="s">
        <v>66</v>
      </c>
      <c r="CB172" s="19" t="s">
        <v>66</v>
      </c>
      <c r="CC172" s="19" t="s">
        <v>66</v>
      </c>
      <c r="CD172" s="19" t="s">
        <v>71</v>
      </c>
      <c r="CE172" s="21" t="s">
        <v>2234</v>
      </c>
    </row>
    <row r="173" spans="66:83">
      <c r="BO173" s="19"/>
      <c r="BP173" s="19"/>
      <c r="BQ173" s="19"/>
      <c r="BR173" s="19"/>
      <c r="BS173" s="19"/>
      <c r="BT173" s="19"/>
      <c r="BU173" s="19"/>
      <c r="BV173" s="19"/>
      <c r="BW173" s="19"/>
      <c r="BX173" s="19"/>
      <c r="BY173" s="19"/>
      <c r="BZ173" s="19"/>
      <c r="CA173" s="19"/>
      <c r="CB173" s="19"/>
      <c r="CC173" s="19"/>
      <c r="CD173" s="19"/>
      <c r="CE173" s="21"/>
    </row>
    <row r="174" spans="66:83">
      <c r="BO174" s="19"/>
      <c r="BP174" s="19"/>
      <c r="BQ174" s="19"/>
      <c r="BR174" s="19"/>
      <c r="BS174" s="19"/>
      <c r="BT174" s="19"/>
      <c r="BU174" s="19"/>
      <c r="BV174" s="19"/>
      <c r="BW174" s="19"/>
      <c r="BX174" s="19"/>
      <c r="BY174" s="19"/>
      <c r="BZ174" s="19"/>
      <c r="CA174" s="19"/>
      <c r="CB174" s="19"/>
      <c r="CC174" s="19"/>
      <c r="CD174" s="19"/>
      <c r="CE174" s="21"/>
    </row>
    <row r="175" spans="66:83">
      <c r="BO175" s="19"/>
      <c r="BP175" s="19"/>
      <c r="BQ175" s="19"/>
      <c r="BR175" s="19"/>
      <c r="BS175" s="19"/>
      <c r="BT175" s="19"/>
      <c r="BU175" s="19"/>
      <c r="BV175" s="19"/>
      <c r="BW175" s="19"/>
      <c r="BX175" s="19"/>
      <c r="BY175" s="19"/>
      <c r="BZ175" s="19"/>
      <c r="CA175" s="19"/>
      <c r="CB175" s="19"/>
      <c r="CC175" s="19"/>
      <c r="CD175" s="19"/>
      <c r="CE175" s="21"/>
    </row>
    <row r="176" spans="66:83">
      <c r="BO176" s="19"/>
      <c r="BP176" s="19"/>
      <c r="BQ176" s="19"/>
      <c r="BR176" s="19"/>
      <c r="BS176" s="19"/>
      <c r="BT176" s="19"/>
      <c r="BU176" s="19"/>
      <c r="BV176" s="19"/>
      <c r="BW176" s="19"/>
      <c r="BX176" s="19"/>
      <c r="BY176" s="19"/>
      <c r="BZ176" s="19"/>
      <c r="CA176" s="19"/>
      <c r="CB176" s="19"/>
      <c r="CC176" s="19"/>
      <c r="CD176" s="19"/>
      <c r="CE176" s="21"/>
    </row>
    <row r="177" spans="67:83">
      <c r="BO177" s="19" t="s">
        <v>1363</v>
      </c>
      <c r="BP177" s="19" t="s">
        <v>11</v>
      </c>
      <c r="BQ177" s="19" t="str">
        <f>+BO177&amp;BP177</f>
        <v>16.Post Difference OutsourcingHalb</v>
      </c>
      <c r="BR177" s="19">
        <v>6210020000</v>
      </c>
      <c r="BS177" s="19" t="s">
        <v>77</v>
      </c>
      <c r="BT177" s="19"/>
      <c r="BU177" s="19"/>
      <c r="BV177" s="19"/>
      <c r="BW177" s="19"/>
      <c r="BX177" s="19"/>
      <c r="BY177" s="19"/>
      <c r="BZ177" s="19"/>
      <c r="CA177" s="19"/>
      <c r="CB177" s="19"/>
      <c r="CC177" s="19"/>
      <c r="CD177" s="19"/>
      <c r="CE177" s="21"/>
    </row>
    <row r="178" spans="67:83">
      <c r="BO178" s="19" t="s">
        <v>1363</v>
      </c>
      <c r="BP178" s="19" t="s">
        <v>79</v>
      </c>
      <c r="BQ178" s="19" t="str">
        <f t="shared" ref="BQ178:BQ192" si="6">+BO178&amp;BP178</f>
        <v>16.Post Difference OutsourcingRoh</v>
      </c>
      <c r="BR178" s="19">
        <v>6210120000</v>
      </c>
      <c r="BS178" s="19" t="s">
        <v>80</v>
      </c>
      <c r="BT178" s="19"/>
      <c r="BU178" s="19"/>
      <c r="BV178" s="19"/>
      <c r="BW178" s="19"/>
      <c r="BX178" s="19"/>
      <c r="BY178" s="19"/>
      <c r="BZ178" s="19"/>
      <c r="CA178" s="19"/>
      <c r="CB178" s="19"/>
      <c r="CC178" s="19"/>
      <c r="CD178" s="19"/>
      <c r="CE178" s="21"/>
    </row>
    <row r="179" spans="67:83">
      <c r="BO179" s="19" t="s">
        <v>1362</v>
      </c>
      <c r="BP179" s="19" t="s">
        <v>11</v>
      </c>
      <c r="BQ179" s="19" t="str">
        <f>+BO179&amp;BP179</f>
        <v>15.Post Difference End Of MonthHalb</v>
      </c>
      <c r="BR179" s="19">
        <v>6210020000</v>
      </c>
      <c r="BS179" s="19" t="s">
        <v>77</v>
      </c>
      <c r="BT179" s="19"/>
      <c r="BU179" s="19"/>
      <c r="BV179" s="19"/>
      <c r="BW179" s="19"/>
      <c r="BX179" s="19"/>
      <c r="BY179" s="19"/>
      <c r="BZ179" s="19"/>
      <c r="CA179" s="19"/>
      <c r="CB179" s="19"/>
      <c r="CC179" s="19"/>
      <c r="CD179" s="19"/>
      <c r="CE179" s="21"/>
    </row>
    <row r="180" spans="67:83">
      <c r="BO180" s="19" t="s">
        <v>1362</v>
      </c>
      <c r="BP180" s="19" t="s">
        <v>79</v>
      </c>
      <c r="BQ180" s="19" t="str">
        <f t="shared" ref="BQ180" si="7">+BO180&amp;BP180</f>
        <v>15.Post Difference End Of MonthRoh</v>
      </c>
      <c r="BR180" s="19">
        <v>6210120000</v>
      </c>
      <c r="BS180" s="19" t="s">
        <v>80</v>
      </c>
      <c r="BT180" s="19"/>
      <c r="BU180" s="19"/>
      <c r="BV180" s="19"/>
      <c r="BW180" s="19"/>
      <c r="BX180" s="19"/>
      <c r="BY180" s="19"/>
      <c r="BZ180" s="19"/>
      <c r="CA180" s="19"/>
      <c r="CB180" s="19"/>
      <c r="CC180" s="19"/>
      <c r="CD180" s="19"/>
      <c r="CE180" s="21"/>
    </row>
    <row r="181" spans="67:83">
      <c r="BO181" s="19" t="s">
        <v>1353</v>
      </c>
      <c r="BP181" s="19" t="s">
        <v>11</v>
      </c>
      <c r="BQ181" s="19" t="str">
        <f t="shared" si="6"/>
        <v>5.DispositionHalb</v>
      </c>
      <c r="BR181" s="19">
        <v>6210010000</v>
      </c>
      <c r="BS181" s="19" t="s">
        <v>81</v>
      </c>
      <c r="BT181" s="19"/>
      <c r="BU181" s="19"/>
      <c r="BV181" s="19"/>
      <c r="BW181" s="19"/>
      <c r="BX181" s="19"/>
      <c r="BY181" s="19"/>
      <c r="BZ181" s="19"/>
      <c r="CA181" s="19"/>
      <c r="CB181" s="19"/>
      <c r="CC181" s="19"/>
      <c r="CD181" s="19"/>
      <c r="CE181" s="21"/>
    </row>
    <row r="182" spans="67:83">
      <c r="BO182" s="19" t="s">
        <v>1353</v>
      </c>
      <c r="BP182" s="19" t="s">
        <v>79</v>
      </c>
      <c r="BQ182" s="19" t="str">
        <f t="shared" si="6"/>
        <v>5.DispositionRoh</v>
      </c>
      <c r="BR182" s="19">
        <v>6210110000</v>
      </c>
      <c r="BS182" s="19" t="s">
        <v>75</v>
      </c>
      <c r="BT182" s="19"/>
      <c r="BU182" s="19"/>
      <c r="BV182" s="19"/>
      <c r="BW182" s="19"/>
      <c r="BX182" s="19"/>
      <c r="BY182" s="19"/>
      <c r="BZ182" s="19"/>
      <c r="CA182" s="19"/>
      <c r="CB182" s="19"/>
      <c r="CC182" s="19"/>
      <c r="CD182" s="19"/>
      <c r="CE182" s="21"/>
    </row>
    <row r="183" spans="67:83">
      <c r="BO183" s="19" t="s">
        <v>1365</v>
      </c>
      <c r="BP183" s="19" t="s">
        <v>11</v>
      </c>
      <c r="BQ183" s="19" t="str">
        <f t="shared" si="6"/>
        <v>18.Production Rejects for OutsourcingHalb</v>
      </c>
      <c r="BR183" s="19">
        <v>6210030000</v>
      </c>
      <c r="BS183" s="19" t="s">
        <v>82</v>
      </c>
      <c r="BT183" s="19"/>
      <c r="BU183" s="19"/>
      <c r="BV183" s="19"/>
      <c r="BW183" s="19"/>
      <c r="BX183" s="19"/>
      <c r="BY183" s="19"/>
      <c r="BZ183" s="19"/>
      <c r="CA183" s="19"/>
      <c r="CB183" s="19"/>
      <c r="CC183" s="19"/>
      <c r="CD183" s="19"/>
      <c r="CE183" s="21"/>
    </row>
    <row r="184" spans="67:83">
      <c r="BO184" s="19" t="s">
        <v>1365</v>
      </c>
      <c r="BP184" s="19" t="s">
        <v>79</v>
      </c>
      <c r="BQ184" s="19" t="str">
        <f t="shared" si="6"/>
        <v>18.Production Rejects for OutsourcingRoh</v>
      </c>
      <c r="BR184" s="19">
        <v>6210130000</v>
      </c>
      <c r="BS184" s="19" t="s">
        <v>83</v>
      </c>
      <c r="BT184" s="19"/>
      <c r="BU184" s="19"/>
      <c r="BV184" s="19"/>
      <c r="BW184" s="19"/>
      <c r="BX184" s="19"/>
      <c r="BY184" s="19"/>
      <c r="BZ184" s="19"/>
      <c r="CA184" s="19"/>
      <c r="CB184" s="19"/>
      <c r="CC184" s="19"/>
      <c r="CD184" s="19"/>
      <c r="CE184" s="21"/>
    </row>
    <row r="185" spans="67:83">
      <c r="BO185" s="19" t="s">
        <v>1364</v>
      </c>
      <c r="BP185" s="19" t="s">
        <v>11</v>
      </c>
      <c r="BQ185" s="19" t="str">
        <f t="shared" si="6"/>
        <v>17.Production RejectsHalb</v>
      </c>
      <c r="BR185" s="19">
        <v>6210030000</v>
      </c>
      <c r="BS185" s="19" t="s">
        <v>82</v>
      </c>
      <c r="BT185" s="19"/>
      <c r="BU185" s="19"/>
      <c r="BV185" s="19"/>
      <c r="BW185" s="19"/>
      <c r="BX185" s="19"/>
      <c r="BY185" s="19"/>
      <c r="BZ185" s="19"/>
      <c r="CA185" s="19"/>
      <c r="CB185" s="19"/>
      <c r="CC185" s="19"/>
      <c r="CD185" s="19"/>
      <c r="CE185" s="21"/>
    </row>
    <row r="186" spans="67:83">
      <c r="BO186" s="19" t="s">
        <v>1364</v>
      </c>
      <c r="BP186" s="19" t="s">
        <v>79</v>
      </c>
      <c r="BQ186" s="19" t="str">
        <f t="shared" si="6"/>
        <v>17.Production RejectsRoh</v>
      </c>
      <c r="BR186" s="19">
        <v>6210130000</v>
      </c>
      <c r="BS186" s="19" t="s">
        <v>83</v>
      </c>
      <c r="BT186" s="19"/>
      <c r="BU186" s="19"/>
      <c r="BV186" s="19"/>
      <c r="BW186" s="19"/>
      <c r="BX186" s="19"/>
      <c r="BY186" s="19"/>
      <c r="BZ186" s="19"/>
      <c r="CA186" s="19"/>
      <c r="CB186" s="19"/>
      <c r="CC186" s="19"/>
      <c r="CD186" s="19"/>
      <c r="CE186" s="21"/>
    </row>
    <row r="187" spans="67:83">
      <c r="BO187" s="19" t="s">
        <v>1394</v>
      </c>
      <c r="BP187" s="19" t="s">
        <v>11</v>
      </c>
      <c r="BQ187" s="19" t="str">
        <f t="shared" si="6"/>
        <v>1.Other issue materialsHalb</v>
      </c>
      <c r="BR187" s="19">
        <v>6210211000</v>
      </c>
      <c r="BS187" s="19" t="s">
        <v>2407</v>
      </c>
      <c r="BT187" s="19"/>
      <c r="BU187" s="19"/>
      <c r="BV187" s="19"/>
      <c r="BW187" s="19"/>
      <c r="BX187" s="19"/>
      <c r="BY187" s="19"/>
      <c r="BZ187" s="19"/>
      <c r="CA187" s="19"/>
      <c r="CB187" s="19"/>
      <c r="CC187" s="19"/>
      <c r="CD187" s="19"/>
      <c r="CE187" s="21"/>
    </row>
    <row r="188" spans="67:83">
      <c r="BO188" s="19" t="s">
        <v>1394</v>
      </c>
      <c r="BP188" s="19" t="s">
        <v>79</v>
      </c>
      <c r="BQ188" s="19" t="str">
        <f t="shared" si="6"/>
        <v>1.Other issue materialsRoh</v>
      </c>
      <c r="BR188" s="19">
        <v>6210211000</v>
      </c>
      <c r="BS188" s="19" t="s">
        <v>2408</v>
      </c>
      <c r="BT188" s="19"/>
      <c r="BU188" s="19"/>
      <c r="BV188" s="19"/>
      <c r="BW188" s="19"/>
      <c r="BX188" s="19"/>
      <c r="BY188" s="19"/>
      <c r="BZ188" s="19"/>
      <c r="CA188" s="19"/>
      <c r="CB188" s="19"/>
      <c r="CC188" s="19"/>
      <c r="CD188" s="19"/>
      <c r="CE188" s="21"/>
    </row>
    <row r="189" spans="67:83">
      <c r="BO189" s="19" t="s">
        <v>2322</v>
      </c>
      <c r="BP189" s="19" t="s">
        <v>11</v>
      </c>
      <c r="BQ189" s="19" t="str">
        <f t="shared" si="6"/>
        <v>13.Issue Out For Rework (Issue Debitnote)Halb</v>
      </c>
      <c r="BR189" s="19">
        <v>8110110000</v>
      </c>
      <c r="BS189" s="19" t="s">
        <v>2409</v>
      </c>
      <c r="BT189" s="19"/>
      <c r="BU189" s="19"/>
      <c r="BV189" s="19"/>
      <c r="BW189" s="19"/>
      <c r="BX189" s="19"/>
      <c r="BY189" s="19"/>
      <c r="BZ189" s="19"/>
      <c r="CA189" s="19"/>
      <c r="CB189" s="19"/>
      <c r="CC189" s="19"/>
      <c r="CD189" s="19"/>
      <c r="CE189" s="21"/>
    </row>
    <row r="190" spans="67:83">
      <c r="BO190" s="19" t="s">
        <v>2322</v>
      </c>
      <c r="BP190" s="19" t="s">
        <v>79</v>
      </c>
      <c r="BQ190" s="19" t="str">
        <f t="shared" si="6"/>
        <v>13.Issue Out For Rework (Issue Debitnote)Roh</v>
      </c>
      <c r="BR190" s="19">
        <v>8110110000</v>
      </c>
      <c r="BS190" s="19" t="s">
        <v>2410</v>
      </c>
      <c r="BT190" s="19"/>
      <c r="BU190" s="19"/>
      <c r="BV190" s="19"/>
      <c r="BW190" s="19"/>
      <c r="BX190" s="19"/>
      <c r="BY190" s="19"/>
      <c r="BZ190" s="19"/>
      <c r="CA190" s="19"/>
      <c r="CB190" s="19"/>
      <c r="CC190" s="19"/>
      <c r="CD190" s="19"/>
      <c r="CE190" s="21"/>
    </row>
    <row r="191" spans="67:83">
      <c r="BO191" s="19" t="s">
        <v>1476</v>
      </c>
      <c r="BP191" s="19" t="s">
        <v>11</v>
      </c>
      <c r="BQ191" s="19" t="str">
        <f t="shared" si="6"/>
        <v>13.1.Issue Out For Rework (Not issue Debit Note)Halb</v>
      </c>
      <c r="BR191" s="19">
        <v>6210211000</v>
      </c>
      <c r="BS191" s="19" t="s">
        <v>2407</v>
      </c>
      <c r="BT191" s="19"/>
      <c r="BU191" s="19"/>
      <c r="BV191" s="19"/>
      <c r="BW191" s="19"/>
      <c r="BX191" s="19"/>
      <c r="BY191" s="19"/>
      <c r="BZ191" s="19"/>
      <c r="CA191" s="19"/>
      <c r="CB191" s="19"/>
      <c r="CC191" s="19"/>
      <c r="CD191" s="19"/>
      <c r="CE191" s="21"/>
    </row>
    <row r="192" spans="67:83">
      <c r="BO192" s="19" t="s">
        <v>1476</v>
      </c>
      <c r="BP192" s="19" t="s">
        <v>79</v>
      </c>
      <c r="BQ192" s="19" t="str">
        <f t="shared" si="6"/>
        <v>13.1.Issue Out For Rework (Not issue Debit Note)Roh</v>
      </c>
      <c r="BR192" s="19">
        <v>6210211000</v>
      </c>
      <c r="BS192" s="19" t="s">
        <v>2408</v>
      </c>
      <c r="BT192" s="19"/>
      <c r="BU192" s="19"/>
      <c r="BV192" s="19"/>
      <c r="BW192" s="19"/>
      <c r="BX192" s="19"/>
      <c r="BY192" s="19"/>
      <c r="BZ192" s="19"/>
      <c r="CA192" s="19"/>
      <c r="CB192" s="19"/>
      <c r="CC192" s="19"/>
      <c r="CD192" s="19"/>
      <c r="CE192" s="21"/>
    </row>
    <row r="193" spans="67:86">
      <c r="BO193" s="19"/>
      <c r="BP193" s="19"/>
      <c r="BQ193" s="19"/>
      <c r="BR193" s="19"/>
      <c r="BS193" s="19"/>
      <c r="BT193" s="19"/>
      <c r="BU193" s="19"/>
      <c r="BV193" s="19"/>
      <c r="BW193" s="19"/>
      <c r="BX193" s="19"/>
      <c r="BY193" s="19"/>
      <c r="BZ193" s="19"/>
      <c r="CA193" s="19"/>
      <c r="CB193" s="19"/>
      <c r="CC193" s="19"/>
      <c r="CD193" s="19"/>
      <c r="CE193" s="21"/>
      <c r="CF193" s="2">
        <v>1</v>
      </c>
      <c r="CG193" s="2">
        <v>2</v>
      </c>
      <c r="CH193" s="2">
        <v>3</v>
      </c>
    </row>
    <row r="194" spans="67:86" ht="15.75" thickBot="1">
      <c r="BO194" s="19"/>
      <c r="BP194" s="19"/>
      <c r="BQ194" s="19"/>
      <c r="BR194" s="19"/>
      <c r="BS194" s="19"/>
      <c r="BT194" s="19"/>
      <c r="BU194" s="19"/>
      <c r="BV194" s="19"/>
      <c r="BW194" s="19"/>
      <c r="BX194" s="19"/>
      <c r="BY194" s="19"/>
      <c r="BZ194" s="19"/>
      <c r="CA194" s="19"/>
      <c r="CB194" s="19"/>
      <c r="CC194" s="19"/>
      <c r="CD194" s="19"/>
      <c r="CE194" s="21"/>
      <c r="CF194" s="4" t="s">
        <v>34</v>
      </c>
    </row>
    <row r="195" spans="67:86">
      <c r="BO195" s="19"/>
      <c r="BP195" s="19"/>
      <c r="BQ195" s="19"/>
      <c r="BR195" s="19"/>
      <c r="BS195" s="19"/>
      <c r="BT195" s="19"/>
      <c r="BU195" s="19"/>
      <c r="BV195" s="19"/>
      <c r="BW195" s="19"/>
      <c r="BX195" s="19"/>
      <c r="BY195" s="19"/>
      <c r="BZ195" s="19"/>
      <c r="CA195" s="19"/>
      <c r="CB195" s="19"/>
      <c r="CC195" s="19"/>
      <c r="CD195" s="19"/>
      <c r="CE195" s="21"/>
      <c r="CF195" s="338" t="s">
        <v>7</v>
      </c>
      <c r="CG195" s="339"/>
      <c r="CH195" s="18"/>
    </row>
    <row r="196" spans="67:86" ht="15.75" thickBot="1">
      <c r="BO196" s="27"/>
      <c r="BP196" s="27"/>
      <c r="BQ196" s="27"/>
      <c r="BR196" s="27"/>
      <c r="BS196" s="27"/>
      <c r="BT196" s="27"/>
      <c r="BU196" s="27"/>
      <c r="BV196" s="27"/>
      <c r="BW196" s="27"/>
      <c r="BX196" s="27"/>
      <c r="BY196" s="27"/>
      <c r="BZ196" s="27"/>
      <c r="CA196" s="27"/>
      <c r="CB196" s="27"/>
      <c r="CC196" s="27"/>
      <c r="CD196" s="27"/>
      <c r="CE196" s="28"/>
      <c r="CF196" s="66" t="s">
        <v>84</v>
      </c>
      <c r="CG196" s="67" t="s">
        <v>85</v>
      </c>
      <c r="CH196" s="21"/>
    </row>
    <row r="197" spans="67:86">
      <c r="CE197" s="2" t="str">
        <f>CF197&amp;CH197</f>
        <v>AC0000COM</v>
      </c>
      <c r="CF197" s="182" t="s">
        <v>86</v>
      </c>
      <c r="CG197" s="183" t="s">
        <v>87</v>
      </c>
      <c r="CH197" s="184" t="s">
        <v>88</v>
      </c>
    </row>
    <row r="198" spans="67:86">
      <c r="CE198" s="2" t="str">
        <f t="shared" ref="CE198:CE261" si="8">CF198&amp;CH198</f>
        <v>BA0000COM</v>
      </c>
      <c r="CF198" s="185" t="s">
        <v>89</v>
      </c>
      <c r="CG198" s="186" t="s">
        <v>30</v>
      </c>
      <c r="CH198" s="184" t="s">
        <v>88</v>
      </c>
    </row>
    <row r="199" spans="67:86">
      <c r="CE199" s="2" t="str">
        <f t="shared" si="8"/>
        <v>CA0000COM</v>
      </c>
      <c r="CF199" s="185" t="s">
        <v>90</v>
      </c>
      <c r="CG199" s="186" t="s">
        <v>91</v>
      </c>
      <c r="CH199" s="184" t="s">
        <v>88</v>
      </c>
    </row>
    <row r="200" spans="67:86">
      <c r="CE200" s="2" t="str">
        <f t="shared" si="8"/>
        <v>CA2000COM</v>
      </c>
      <c r="CF200" s="185" t="s">
        <v>92</v>
      </c>
      <c r="CG200" s="186" t="s">
        <v>93</v>
      </c>
      <c r="CH200" s="184" t="s">
        <v>88</v>
      </c>
    </row>
    <row r="201" spans="67:86">
      <c r="CE201" s="2" t="str">
        <f t="shared" si="8"/>
        <v>CA3000COM</v>
      </c>
      <c r="CF201" s="185" t="s">
        <v>94</v>
      </c>
      <c r="CG201" s="186" t="s">
        <v>95</v>
      </c>
      <c r="CH201" s="184" t="s">
        <v>88</v>
      </c>
    </row>
    <row r="202" spans="67:86">
      <c r="CE202" s="2" t="str">
        <f t="shared" si="8"/>
        <v>HB0000COM</v>
      </c>
      <c r="CF202" s="185" t="s">
        <v>96</v>
      </c>
      <c r="CG202" s="186" t="s">
        <v>97</v>
      </c>
      <c r="CH202" s="184" t="s">
        <v>88</v>
      </c>
    </row>
    <row r="203" spans="67:86">
      <c r="CE203" s="2" t="str">
        <f t="shared" si="8"/>
        <v>JA0000COM</v>
      </c>
      <c r="CF203" s="185" t="s">
        <v>98</v>
      </c>
      <c r="CG203" s="186" t="s">
        <v>99</v>
      </c>
      <c r="CH203" s="184" t="s">
        <v>88</v>
      </c>
    </row>
    <row r="204" spans="67:86">
      <c r="CE204" s="2" t="str">
        <f t="shared" si="8"/>
        <v>JA1000COM</v>
      </c>
      <c r="CF204" s="185" t="s">
        <v>100</v>
      </c>
      <c r="CG204" s="186" t="s">
        <v>101</v>
      </c>
      <c r="CH204" s="184" t="s">
        <v>88</v>
      </c>
    </row>
    <row r="205" spans="67:86">
      <c r="CE205" s="2" t="str">
        <f t="shared" si="8"/>
        <v>JA2000COM</v>
      </c>
      <c r="CF205" s="185" t="s">
        <v>102</v>
      </c>
      <c r="CG205" s="186" t="s">
        <v>103</v>
      </c>
      <c r="CH205" s="184" t="s">
        <v>88</v>
      </c>
    </row>
    <row r="206" spans="67:86">
      <c r="CE206" s="2" t="str">
        <f t="shared" si="8"/>
        <v>JA3000COM</v>
      </c>
      <c r="CF206" s="185" t="s">
        <v>104</v>
      </c>
      <c r="CG206" s="186" t="s">
        <v>105</v>
      </c>
      <c r="CH206" s="184" t="s">
        <v>88</v>
      </c>
    </row>
    <row r="207" spans="67:86">
      <c r="CE207" s="2" t="str">
        <f t="shared" si="8"/>
        <v>NA8000COM</v>
      </c>
      <c r="CF207" s="185" t="s">
        <v>106</v>
      </c>
      <c r="CG207" s="186" t="s">
        <v>107</v>
      </c>
      <c r="CH207" s="184" t="s">
        <v>88</v>
      </c>
    </row>
    <row r="208" spans="67:86">
      <c r="CE208" s="2" t="str">
        <f t="shared" si="8"/>
        <v>NA8200COM</v>
      </c>
      <c r="CF208" s="185" t="s">
        <v>108</v>
      </c>
      <c r="CG208" s="186" t="s">
        <v>109</v>
      </c>
      <c r="CH208" s="184" t="s">
        <v>88</v>
      </c>
    </row>
    <row r="209" spans="83:86">
      <c r="CE209" s="2" t="str">
        <f t="shared" si="8"/>
        <v>NB8000COM</v>
      </c>
      <c r="CF209" s="185" t="s">
        <v>110</v>
      </c>
      <c r="CG209" s="187" t="s">
        <v>111</v>
      </c>
      <c r="CH209" s="184" t="s">
        <v>88</v>
      </c>
    </row>
    <row r="210" spans="83:86">
      <c r="CE210" s="2" t="str">
        <f t="shared" si="8"/>
        <v>1BSV00COM</v>
      </c>
      <c r="CF210" s="185" t="s">
        <v>1448</v>
      </c>
      <c r="CG210" s="187" t="s">
        <v>1267</v>
      </c>
      <c r="CH210" s="184" t="s">
        <v>88</v>
      </c>
    </row>
    <row r="211" spans="83:86">
      <c r="CE211" s="2" t="str">
        <f t="shared" si="8"/>
        <v>1XAA00COM</v>
      </c>
      <c r="CF211" s="185" t="s">
        <v>1813</v>
      </c>
      <c r="CG211" s="187" t="s">
        <v>1814</v>
      </c>
      <c r="CH211" s="184" t="s">
        <v>88</v>
      </c>
    </row>
    <row r="212" spans="83:86">
      <c r="CE212" s="2" t="str">
        <f t="shared" si="8"/>
        <v>NB9000COM</v>
      </c>
      <c r="CF212" s="185" t="s">
        <v>112</v>
      </c>
      <c r="CG212" s="187" t="s">
        <v>113</v>
      </c>
      <c r="CH212" s="184" t="s">
        <v>88</v>
      </c>
    </row>
    <row r="213" spans="83:86">
      <c r="CE213" s="2" t="str">
        <f t="shared" si="8"/>
        <v>1ACD00VB01</v>
      </c>
      <c r="CF213" s="185" t="s">
        <v>114</v>
      </c>
      <c r="CG213" s="186" t="s">
        <v>115</v>
      </c>
      <c r="CH213" s="184" t="s">
        <v>28</v>
      </c>
    </row>
    <row r="214" spans="83:86">
      <c r="CE214" s="2" t="str">
        <f t="shared" si="8"/>
        <v>1GZB30VB01</v>
      </c>
      <c r="CF214" s="185" t="s">
        <v>116</v>
      </c>
      <c r="CG214" s="186" t="s">
        <v>117</v>
      </c>
      <c r="CH214" s="184" t="s">
        <v>28</v>
      </c>
    </row>
    <row r="215" spans="83:86">
      <c r="CE215" s="2" t="str">
        <f t="shared" si="8"/>
        <v>NBJ200VB01</v>
      </c>
      <c r="CF215" s="185" t="s">
        <v>1893</v>
      </c>
      <c r="CG215" s="186" t="s">
        <v>1933</v>
      </c>
      <c r="CH215" s="184" t="s">
        <v>28</v>
      </c>
    </row>
    <row r="216" spans="83:86">
      <c r="CE216" s="2" t="str">
        <f t="shared" si="8"/>
        <v>NBJ300VB01</v>
      </c>
      <c r="CF216" s="185" t="s">
        <v>1895</v>
      </c>
      <c r="CG216" s="186" t="s">
        <v>1935</v>
      </c>
      <c r="CH216" s="184" t="s">
        <v>28</v>
      </c>
    </row>
    <row r="217" spans="83:86">
      <c r="CE217" s="2" t="str">
        <f t="shared" si="8"/>
        <v>NA0J00VB01</v>
      </c>
      <c r="CF217" s="185" t="s">
        <v>1897</v>
      </c>
      <c r="CG217" s="186" t="s">
        <v>1937</v>
      </c>
      <c r="CH217" s="184" t="s">
        <v>28</v>
      </c>
    </row>
    <row r="218" spans="83:86">
      <c r="CE218" s="2" t="str">
        <f t="shared" si="8"/>
        <v>NBJ500VB01</v>
      </c>
      <c r="CF218" s="185" t="s">
        <v>1899</v>
      </c>
      <c r="CG218" s="186" t="s">
        <v>1939</v>
      </c>
      <c r="CH218" s="184" t="s">
        <v>28</v>
      </c>
    </row>
    <row r="219" spans="83:86">
      <c r="CE219" s="2" t="str">
        <f t="shared" si="8"/>
        <v>NAJ000VB01</v>
      </c>
      <c r="CF219" s="185" t="s">
        <v>1901</v>
      </c>
      <c r="CG219" s="186" t="s">
        <v>1941</v>
      </c>
      <c r="CH219" s="184" t="s">
        <v>28</v>
      </c>
    </row>
    <row r="220" spans="83:86">
      <c r="CE220" s="2" t="str">
        <f t="shared" si="8"/>
        <v>NAJ200VB01</v>
      </c>
      <c r="CF220" s="185" t="s">
        <v>1903</v>
      </c>
      <c r="CG220" s="186" t="s">
        <v>1943</v>
      </c>
      <c r="CH220" s="184" t="s">
        <v>28</v>
      </c>
    </row>
    <row r="221" spans="83:86">
      <c r="CE221" s="2" t="str">
        <f t="shared" si="8"/>
        <v>NAJ201VB01</v>
      </c>
      <c r="CF221" s="185" t="s">
        <v>1905</v>
      </c>
      <c r="CG221" s="186" t="s">
        <v>1945</v>
      </c>
      <c r="CH221" s="184" t="s">
        <v>28</v>
      </c>
    </row>
    <row r="222" spans="83:86">
      <c r="CE222" s="2" t="str">
        <f t="shared" si="8"/>
        <v>PAJ000VB01</v>
      </c>
      <c r="CF222" s="185" t="s">
        <v>1907</v>
      </c>
      <c r="CG222" s="186" t="s">
        <v>1947</v>
      </c>
      <c r="CH222" s="184" t="s">
        <v>28</v>
      </c>
    </row>
    <row r="223" spans="83:86">
      <c r="CE223" s="2" t="str">
        <f t="shared" si="8"/>
        <v>PAJ500VB01</v>
      </c>
      <c r="CF223" s="185" t="s">
        <v>1909</v>
      </c>
      <c r="CG223" s="186" t="s">
        <v>1949</v>
      </c>
      <c r="CH223" s="184" t="s">
        <v>28</v>
      </c>
    </row>
    <row r="224" spans="83:86">
      <c r="CE224" s="2" t="str">
        <f t="shared" si="8"/>
        <v>NBJ000VB01</v>
      </c>
      <c r="CF224" s="185" t="s">
        <v>1911</v>
      </c>
      <c r="CG224" s="186" t="s">
        <v>1951</v>
      </c>
      <c r="CH224" s="184" t="s">
        <v>28</v>
      </c>
    </row>
    <row r="225" spans="83:86">
      <c r="CE225" s="2" t="str">
        <f t="shared" si="8"/>
        <v>KAJ200VB01</v>
      </c>
      <c r="CF225" s="185" t="s">
        <v>1913</v>
      </c>
      <c r="CG225" s="186" t="s">
        <v>1953</v>
      </c>
      <c r="CH225" s="184" t="s">
        <v>28</v>
      </c>
    </row>
    <row r="226" spans="83:86">
      <c r="CE226" s="2" t="str">
        <f t="shared" si="8"/>
        <v>1ACJ00VB01</v>
      </c>
      <c r="CF226" s="185" t="s">
        <v>1973</v>
      </c>
      <c r="CG226" s="186" t="s">
        <v>1976</v>
      </c>
      <c r="CH226" s="193" t="s">
        <v>28</v>
      </c>
    </row>
    <row r="227" spans="83:86">
      <c r="CE227" s="2" t="str">
        <f t="shared" si="8"/>
        <v>KAJ400VB01</v>
      </c>
      <c r="CF227" s="185" t="s">
        <v>1915</v>
      </c>
      <c r="CG227" s="186" t="s">
        <v>1955</v>
      </c>
      <c r="CH227" s="184" t="s">
        <v>28</v>
      </c>
    </row>
    <row r="228" spans="83:86">
      <c r="CE228" s="2" t="str">
        <f t="shared" si="8"/>
        <v>KAJ100VB01</v>
      </c>
      <c r="CF228" s="185" t="s">
        <v>1917</v>
      </c>
      <c r="CG228" s="186" t="s">
        <v>1957</v>
      </c>
      <c r="CH228" s="184" t="s">
        <v>28</v>
      </c>
    </row>
    <row r="229" spans="83:86">
      <c r="CE229" s="2" t="str">
        <f t="shared" si="8"/>
        <v>NAJ300VB01</v>
      </c>
      <c r="CF229" s="185" t="s">
        <v>1919</v>
      </c>
      <c r="CG229" s="186" t="s">
        <v>1959</v>
      </c>
      <c r="CH229" s="184" t="s">
        <v>28</v>
      </c>
    </row>
    <row r="230" spans="83:86">
      <c r="CE230" s="2" t="str">
        <f t="shared" si="8"/>
        <v>KAJ300VB01</v>
      </c>
      <c r="CF230" s="185" t="s">
        <v>1921</v>
      </c>
      <c r="CG230" s="186" t="s">
        <v>1961</v>
      </c>
      <c r="CH230" s="184" t="s">
        <v>28</v>
      </c>
    </row>
    <row r="231" spans="83:86">
      <c r="CE231" s="2" t="str">
        <f t="shared" si="8"/>
        <v>KAJ000VB01</v>
      </c>
      <c r="CF231" s="185" t="s">
        <v>1923</v>
      </c>
      <c r="CG231" s="186" t="s">
        <v>1963</v>
      </c>
      <c r="CH231" s="184" t="s">
        <v>28</v>
      </c>
    </row>
    <row r="232" spans="83:86">
      <c r="CE232" s="2" t="str">
        <f t="shared" si="8"/>
        <v>MAJ000VB01</v>
      </c>
      <c r="CF232" s="185" t="s">
        <v>1925</v>
      </c>
      <c r="CG232" s="186" t="s">
        <v>1965</v>
      </c>
      <c r="CH232" s="184" t="s">
        <v>28</v>
      </c>
    </row>
    <row r="233" spans="83:86">
      <c r="CE233" s="2" t="str">
        <f t="shared" si="8"/>
        <v>MAJ100VB01</v>
      </c>
      <c r="CF233" s="185" t="s">
        <v>1927</v>
      </c>
      <c r="CG233" s="186" t="s">
        <v>1967</v>
      </c>
      <c r="CH233" s="184" t="s">
        <v>28</v>
      </c>
    </row>
    <row r="234" spans="83:86">
      <c r="CE234" s="2" t="str">
        <f t="shared" si="8"/>
        <v>MAJ200VB01</v>
      </c>
      <c r="CF234" s="185" t="s">
        <v>1929</v>
      </c>
      <c r="CG234" s="186" t="s">
        <v>1969</v>
      </c>
      <c r="CH234" s="184" t="s">
        <v>28</v>
      </c>
    </row>
    <row r="235" spans="83:86">
      <c r="CE235" s="2" t="str">
        <f t="shared" si="8"/>
        <v>MAJ300VB01</v>
      </c>
      <c r="CF235" s="185" t="s">
        <v>1931</v>
      </c>
      <c r="CG235" s="186" t="s">
        <v>1971</v>
      </c>
      <c r="CH235" s="184" t="s">
        <v>28</v>
      </c>
    </row>
    <row r="236" spans="83:86">
      <c r="CE236" s="2" t="str">
        <f t="shared" si="8"/>
        <v>NBS200VB01</v>
      </c>
      <c r="CF236" s="185" t="s">
        <v>2049</v>
      </c>
      <c r="CG236" s="186" t="s">
        <v>2071</v>
      </c>
      <c r="CH236" s="184" t="s">
        <v>28</v>
      </c>
    </row>
    <row r="237" spans="83:86">
      <c r="CE237" s="2" t="str">
        <f t="shared" si="8"/>
        <v>NBS300VB01</v>
      </c>
      <c r="CF237" s="185" t="s">
        <v>2050</v>
      </c>
      <c r="CG237" s="186" t="s">
        <v>2072</v>
      </c>
      <c r="CH237" s="184" t="s">
        <v>28</v>
      </c>
    </row>
    <row r="238" spans="83:86">
      <c r="CE238" s="2" t="str">
        <f t="shared" si="8"/>
        <v>NA0S00VB01</v>
      </c>
      <c r="CF238" s="185" t="s">
        <v>2051</v>
      </c>
      <c r="CG238" s="186" t="s">
        <v>2073</v>
      </c>
      <c r="CH238" s="184" t="s">
        <v>28</v>
      </c>
    </row>
    <row r="239" spans="83:86">
      <c r="CE239" s="2" t="str">
        <f t="shared" si="8"/>
        <v>NBS500VB01</v>
      </c>
      <c r="CF239" s="185" t="s">
        <v>2052</v>
      </c>
      <c r="CG239" s="186" t="s">
        <v>2074</v>
      </c>
      <c r="CH239" s="184" t="s">
        <v>28</v>
      </c>
    </row>
    <row r="240" spans="83:86">
      <c r="CE240" s="2" t="str">
        <f t="shared" si="8"/>
        <v>NAS000VB01</v>
      </c>
      <c r="CF240" s="185" t="s">
        <v>2053</v>
      </c>
      <c r="CG240" s="186" t="s">
        <v>2075</v>
      </c>
      <c r="CH240" s="184" t="s">
        <v>28</v>
      </c>
    </row>
    <row r="241" spans="83:88">
      <c r="CE241" s="2" t="str">
        <f t="shared" si="8"/>
        <v>NAS200VB01</v>
      </c>
      <c r="CF241" s="185" t="s">
        <v>2054</v>
      </c>
      <c r="CG241" s="186" t="s">
        <v>2076</v>
      </c>
      <c r="CH241" s="184" t="s">
        <v>28</v>
      </c>
      <c r="CI241" s="70"/>
      <c r="CJ241" s="71"/>
    </row>
    <row r="242" spans="83:88">
      <c r="CE242" s="2" t="str">
        <f t="shared" si="8"/>
        <v>NAS201VB01</v>
      </c>
      <c r="CF242" s="185" t="s">
        <v>2055</v>
      </c>
      <c r="CG242" s="186" t="s">
        <v>2077</v>
      </c>
      <c r="CH242" s="184" t="s">
        <v>28</v>
      </c>
    </row>
    <row r="243" spans="83:88">
      <c r="CE243" s="2" t="str">
        <f t="shared" si="8"/>
        <v>PAS000VB01</v>
      </c>
      <c r="CF243" s="185" t="s">
        <v>2056</v>
      </c>
      <c r="CG243" s="186" t="s">
        <v>2078</v>
      </c>
      <c r="CH243" s="184" t="s">
        <v>28</v>
      </c>
    </row>
    <row r="244" spans="83:88">
      <c r="CE244" s="2" t="str">
        <f t="shared" si="8"/>
        <v>PAS500VB01</v>
      </c>
      <c r="CF244" s="185" t="s">
        <v>2057</v>
      </c>
      <c r="CG244" s="186" t="s">
        <v>2079</v>
      </c>
      <c r="CH244" s="184" t="s">
        <v>28</v>
      </c>
    </row>
    <row r="245" spans="83:88">
      <c r="CE245" s="2" t="str">
        <f t="shared" si="8"/>
        <v>NBS000VB01</v>
      </c>
      <c r="CF245" s="185" t="s">
        <v>2058</v>
      </c>
      <c r="CG245" s="186" t="s">
        <v>2080</v>
      </c>
      <c r="CH245" s="184" t="s">
        <v>28</v>
      </c>
    </row>
    <row r="246" spans="83:88">
      <c r="CE246" s="2" t="str">
        <f t="shared" si="8"/>
        <v>KAS200VB01</v>
      </c>
      <c r="CF246" s="185" t="s">
        <v>2059</v>
      </c>
      <c r="CG246" s="186" t="s">
        <v>2081</v>
      </c>
      <c r="CH246" s="184" t="s">
        <v>28</v>
      </c>
    </row>
    <row r="247" spans="83:88">
      <c r="CE247" s="2" t="str">
        <f t="shared" si="8"/>
        <v>KAS400VB01</v>
      </c>
      <c r="CF247" s="185" t="s">
        <v>2060</v>
      </c>
      <c r="CG247" s="186" t="s">
        <v>2082</v>
      </c>
      <c r="CH247" s="184" t="s">
        <v>28</v>
      </c>
    </row>
    <row r="248" spans="83:88">
      <c r="CE248" s="2" t="str">
        <f t="shared" si="8"/>
        <v>KAS100VB01</v>
      </c>
      <c r="CF248" s="185" t="s">
        <v>2061</v>
      </c>
      <c r="CG248" s="186" t="s">
        <v>2083</v>
      </c>
      <c r="CH248" s="184" t="s">
        <v>28</v>
      </c>
    </row>
    <row r="249" spans="83:88">
      <c r="CE249" s="2" t="str">
        <f t="shared" si="8"/>
        <v>NAS300VB01</v>
      </c>
      <c r="CF249" s="185" t="s">
        <v>2062</v>
      </c>
      <c r="CG249" s="186" t="s">
        <v>2084</v>
      </c>
      <c r="CH249" s="184" t="s">
        <v>28</v>
      </c>
    </row>
    <row r="250" spans="83:88">
      <c r="CE250" s="2" t="str">
        <f t="shared" si="8"/>
        <v>KAS300VB01</v>
      </c>
      <c r="CF250" s="185" t="s">
        <v>2063</v>
      </c>
      <c r="CG250" s="186" t="s">
        <v>2085</v>
      </c>
      <c r="CH250" s="184" t="s">
        <v>28</v>
      </c>
    </row>
    <row r="251" spans="83:88">
      <c r="CE251" s="2" t="str">
        <f t="shared" si="8"/>
        <v>KAS000VB01</v>
      </c>
      <c r="CF251" s="185" t="s">
        <v>2064</v>
      </c>
      <c r="CG251" s="186" t="s">
        <v>2086</v>
      </c>
      <c r="CH251" s="184" t="s">
        <v>28</v>
      </c>
    </row>
    <row r="252" spans="83:88">
      <c r="CE252" s="2" t="str">
        <f t="shared" si="8"/>
        <v>MAS000VB01</v>
      </c>
      <c r="CF252" s="185" t="s">
        <v>2065</v>
      </c>
      <c r="CG252" s="186" t="s">
        <v>2087</v>
      </c>
      <c r="CH252" s="184" t="s">
        <v>28</v>
      </c>
    </row>
    <row r="253" spans="83:88">
      <c r="CE253" s="2" t="str">
        <f t="shared" si="8"/>
        <v>MAS100VB01</v>
      </c>
      <c r="CF253" s="185" t="s">
        <v>2066</v>
      </c>
      <c r="CG253" s="186" t="s">
        <v>2088</v>
      </c>
      <c r="CH253" s="184" t="s">
        <v>28</v>
      </c>
    </row>
    <row r="254" spans="83:88">
      <c r="CE254" s="2" t="str">
        <f t="shared" si="8"/>
        <v>MAS200VB01</v>
      </c>
      <c r="CF254" s="185" t="s">
        <v>2067</v>
      </c>
      <c r="CG254" s="186" t="s">
        <v>2089</v>
      </c>
      <c r="CH254" s="184" t="s">
        <v>28</v>
      </c>
    </row>
    <row r="255" spans="83:88">
      <c r="CE255" s="2" t="str">
        <f t="shared" si="8"/>
        <v>MAS300VB01</v>
      </c>
      <c r="CF255" s="185" t="s">
        <v>2068</v>
      </c>
      <c r="CG255" s="186" t="s">
        <v>2090</v>
      </c>
      <c r="CH255" s="184" t="s">
        <v>28</v>
      </c>
    </row>
    <row r="256" spans="83:88">
      <c r="CE256" s="2" t="str">
        <f t="shared" si="8"/>
        <v>1ASC00VB01</v>
      </c>
      <c r="CF256" s="185" t="s">
        <v>2069</v>
      </c>
      <c r="CG256" s="186" t="s">
        <v>2091</v>
      </c>
      <c r="CH256" s="184" t="s">
        <v>28</v>
      </c>
    </row>
    <row r="257" spans="83:88">
      <c r="CE257" s="2" t="str">
        <f t="shared" si="8"/>
        <v>1GZBS0VB01</v>
      </c>
      <c r="CF257" s="185" t="s">
        <v>2070</v>
      </c>
      <c r="CG257" s="186" t="s">
        <v>2092</v>
      </c>
      <c r="CH257" s="184" t="s">
        <v>28</v>
      </c>
    </row>
    <row r="258" spans="83:88">
      <c r="CE258" s="2" t="str">
        <f t="shared" si="8"/>
        <v>KA0300VB01</v>
      </c>
      <c r="CF258" s="185" t="s">
        <v>118</v>
      </c>
      <c r="CG258" s="186" t="s">
        <v>119</v>
      </c>
      <c r="CH258" s="184" t="s">
        <v>28</v>
      </c>
    </row>
    <row r="259" spans="83:88">
      <c r="CE259" s="2" t="str">
        <f t="shared" si="8"/>
        <v>KA3000VB01</v>
      </c>
      <c r="CF259" s="185" t="s">
        <v>120</v>
      </c>
      <c r="CG259" s="187" t="s">
        <v>121</v>
      </c>
      <c r="CH259" s="184" t="s">
        <v>28</v>
      </c>
    </row>
    <row r="260" spans="83:88">
      <c r="CE260" s="2" t="str">
        <f t="shared" si="8"/>
        <v>KA3100VB01</v>
      </c>
      <c r="CF260" s="185" t="s">
        <v>122</v>
      </c>
      <c r="CG260" s="188" t="s">
        <v>123</v>
      </c>
      <c r="CH260" s="184" t="s">
        <v>28</v>
      </c>
    </row>
    <row r="261" spans="83:88">
      <c r="CE261" s="2" t="str">
        <f t="shared" si="8"/>
        <v>KA3200VB01</v>
      </c>
      <c r="CF261" s="185" t="s">
        <v>124</v>
      </c>
      <c r="CG261" s="187" t="s">
        <v>125</v>
      </c>
      <c r="CH261" s="184" t="s">
        <v>28</v>
      </c>
    </row>
    <row r="262" spans="83:88">
      <c r="CE262" s="2" t="str">
        <f t="shared" ref="CE262:CE325" si="9">CF262&amp;CH262</f>
        <v>KA3300VB01</v>
      </c>
      <c r="CF262" s="185" t="s">
        <v>126</v>
      </c>
      <c r="CG262" s="187" t="s">
        <v>127</v>
      </c>
      <c r="CH262" s="184" t="s">
        <v>28</v>
      </c>
    </row>
    <row r="263" spans="83:88">
      <c r="CE263" s="2" t="str">
        <f t="shared" si="9"/>
        <v>1ACJ00VB01</v>
      </c>
      <c r="CF263" s="185" t="s">
        <v>1973</v>
      </c>
      <c r="CG263" s="186" t="s">
        <v>1976</v>
      </c>
      <c r="CH263" s="189" t="s">
        <v>28</v>
      </c>
    </row>
    <row r="264" spans="83:88">
      <c r="CE264" s="2" t="str">
        <f t="shared" si="9"/>
        <v>KA3400VB01</v>
      </c>
      <c r="CF264" s="185" t="s">
        <v>128</v>
      </c>
      <c r="CG264" s="186" t="s">
        <v>1607</v>
      </c>
      <c r="CH264" s="184" t="s">
        <v>28</v>
      </c>
    </row>
    <row r="265" spans="83:88">
      <c r="CE265" s="2" t="str">
        <f t="shared" si="9"/>
        <v>MA3000VB01</v>
      </c>
      <c r="CF265" s="185" t="s">
        <v>129</v>
      </c>
      <c r="CG265" s="186" t="s">
        <v>130</v>
      </c>
      <c r="CH265" s="184" t="s">
        <v>28</v>
      </c>
    </row>
    <row r="266" spans="83:88">
      <c r="CE266" s="2" t="str">
        <f t="shared" si="9"/>
        <v>MA3100VB01</v>
      </c>
      <c r="CF266" s="185" t="s">
        <v>131</v>
      </c>
      <c r="CG266" s="186" t="s">
        <v>132</v>
      </c>
      <c r="CH266" s="184" t="s">
        <v>28</v>
      </c>
    </row>
    <row r="267" spans="83:88">
      <c r="CE267" s="2" t="str">
        <f t="shared" si="9"/>
        <v>MA3200VB01</v>
      </c>
      <c r="CF267" s="185" t="s">
        <v>133</v>
      </c>
      <c r="CG267" s="186" t="s">
        <v>134</v>
      </c>
      <c r="CH267" s="184" t="s">
        <v>28</v>
      </c>
    </row>
    <row r="268" spans="83:88">
      <c r="CE268" s="2" t="str">
        <f t="shared" si="9"/>
        <v>MA3300VB01</v>
      </c>
      <c r="CF268" s="185" t="s">
        <v>135</v>
      </c>
      <c r="CG268" s="186" t="s">
        <v>136</v>
      </c>
      <c r="CH268" s="184" t="s">
        <v>28</v>
      </c>
    </row>
    <row r="269" spans="83:88">
      <c r="CE269" s="2" t="str">
        <f t="shared" si="9"/>
        <v>NA0300VB01</v>
      </c>
      <c r="CF269" s="185" t="s">
        <v>137</v>
      </c>
      <c r="CG269" s="187" t="s">
        <v>138</v>
      </c>
      <c r="CH269" s="184" t="s">
        <v>28</v>
      </c>
    </row>
    <row r="270" spans="83:88">
      <c r="CE270" s="2" t="str">
        <f t="shared" si="9"/>
        <v>NA0U01VB01</v>
      </c>
      <c r="CF270" s="185" t="s">
        <v>2016</v>
      </c>
      <c r="CG270" s="187" t="s">
        <v>2017</v>
      </c>
      <c r="CH270" s="184" t="s">
        <v>28</v>
      </c>
    </row>
    <row r="271" spans="83:88">
      <c r="CE271" s="2" t="str">
        <f t="shared" si="9"/>
        <v>NA3000VB01</v>
      </c>
      <c r="CF271" s="185" t="s">
        <v>139</v>
      </c>
      <c r="CG271" s="186" t="s">
        <v>140</v>
      </c>
      <c r="CH271" s="184" t="s">
        <v>28</v>
      </c>
      <c r="CI271" s="209"/>
      <c r="CJ271" s="210"/>
    </row>
    <row r="272" spans="83:88">
      <c r="CE272" s="2" t="str">
        <f t="shared" si="9"/>
        <v>NA3200VB01</v>
      </c>
      <c r="CF272" s="185" t="s">
        <v>141</v>
      </c>
      <c r="CG272" s="186" t="s">
        <v>142</v>
      </c>
      <c r="CH272" s="184" t="s">
        <v>28</v>
      </c>
      <c r="CI272" s="209"/>
      <c r="CJ272" s="210"/>
    </row>
    <row r="273" spans="83:88">
      <c r="CE273" s="2" t="str">
        <f t="shared" si="9"/>
        <v>NA3300VB01</v>
      </c>
      <c r="CF273" s="185" t="s">
        <v>143</v>
      </c>
      <c r="CG273" s="186" t="s">
        <v>144</v>
      </c>
      <c r="CH273" s="184" t="s">
        <v>28</v>
      </c>
      <c r="CI273" s="209"/>
      <c r="CJ273" s="210"/>
    </row>
    <row r="274" spans="83:88">
      <c r="CE274" s="2" t="str">
        <f t="shared" si="9"/>
        <v>NB3000VB01</v>
      </c>
      <c r="CF274" s="185" t="s">
        <v>145</v>
      </c>
      <c r="CG274" s="187" t="s">
        <v>146</v>
      </c>
      <c r="CH274" s="184" t="s">
        <v>28</v>
      </c>
      <c r="CI274" s="209"/>
      <c r="CJ274" s="210"/>
    </row>
    <row r="275" spans="83:88">
      <c r="CE275" s="2" t="str">
        <f t="shared" si="9"/>
        <v>NB3200VB01</v>
      </c>
      <c r="CF275" s="185" t="s">
        <v>147</v>
      </c>
      <c r="CG275" s="186" t="s">
        <v>148</v>
      </c>
      <c r="CH275" s="184" t="s">
        <v>28</v>
      </c>
      <c r="CI275" s="209"/>
      <c r="CJ275" s="210"/>
    </row>
    <row r="276" spans="83:88">
      <c r="CE276" s="2" t="str">
        <f t="shared" si="9"/>
        <v>NB3300VB01</v>
      </c>
      <c r="CF276" s="185" t="s">
        <v>149</v>
      </c>
      <c r="CG276" s="186" t="s">
        <v>1234</v>
      </c>
      <c r="CH276" s="184" t="s">
        <v>28</v>
      </c>
      <c r="CI276" s="209"/>
      <c r="CJ276" s="210"/>
    </row>
    <row r="277" spans="83:88">
      <c r="CE277" s="2" t="str">
        <f t="shared" si="9"/>
        <v>NA3201VB01</v>
      </c>
      <c r="CF277" s="185" t="s">
        <v>1722</v>
      </c>
      <c r="CG277" s="186" t="s">
        <v>1731</v>
      </c>
      <c r="CH277" s="189" t="s">
        <v>28</v>
      </c>
      <c r="CI277" s="209"/>
      <c r="CJ277" s="210"/>
    </row>
    <row r="278" spans="83:88">
      <c r="CE278" s="2" t="str">
        <f t="shared" si="9"/>
        <v>NB3500VB01</v>
      </c>
      <c r="CF278" s="185" t="s">
        <v>150</v>
      </c>
      <c r="CG278" s="188" t="s">
        <v>151</v>
      </c>
      <c r="CH278" s="184" t="s">
        <v>28</v>
      </c>
      <c r="CI278" s="209"/>
      <c r="CJ278" s="210"/>
    </row>
    <row r="279" spans="83:88">
      <c r="CE279" s="2" t="str">
        <f t="shared" si="9"/>
        <v>PA3000VB01</v>
      </c>
      <c r="CF279" s="190" t="s">
        <v>152</v>
      </c>
      <c r="CG279" s="186" t="s">
        <v>153</v>
      </c>
      <c r="CH279" s="184" t="s">
        <v>28</v>
      </c>
      <c r="CI279" s="209"/>
      <c r="CJ279" s="210"/>
    </row>
    <row r="280" spans="83:88">
      <c r="CE280" s="2" t="str">
        <f t="shared" si="9"/>
        <v>PA3500VB01</v>
      </c>
      <c r="CF280" s="185" t="s">
        <v>154</v>
      </c>
      <c r="CG280" s="187" t="s">
        <v>155</v>
      </c>
      <c r="CH280" s="184" t="s">
        <v>28</v>
      </c>
      <c r="CI280" s="209"/>
      <c r="CJ280" s="210"/>
    </row>
    <row r="281" spans="83:88">
      <c r="CE281" s="2" t="str">
        <f t="shared" si="9"/>
        <v>1ABF00VC01</v>
      </c>
      <c r="CF281" s="185" t="s">
        <v>156</v>
      </c>
      <c r="CG281" s="186" t="s">
        <v>157</v>
      </c>
      <c r="CH281" s="189" t="s">
        <v>25</v>
      </c>
      <c r="CI281" s="209"/>
      <c r="CJ281" s="210"/>
    </row>
    <row r="282" spans="83:88">
      <c r="CE282" s="2" t="str">
        <f t="shared" si="9"/>
        <v>1ACA00VC01</v>
      </c>
      <c r="CF282" s="185" t="s">
        <v>158</v>
      </c>
      <c r="CG282" s="186" t="s">
        <v>159</v>
      </c>
      <c r="CH282" s="189" t="s">
        <v>25</v>
      </c>
      <c r="CI282" s="209"/>
      <c r="CJ282" s="210"/>
    </row>
    <row r="283" spans="83:88">
      <c r="CE283" s="2" t="str">
        <f t="shared" si="9"/>
        <v>1ACB00VC01</v>
      </c>
      <c r="CF283" s="185" t="s">
        <v>160</v>
      </c>
      <c r="CG283" s="186" t="s">
        <v>161</v>
      </c>
      <c r="CH283" s="189" t="s">
        <v>25</v>
      </c>
      <c r="CI283" s="209"/>
      <c r="CJ283" s="210"/>
    </row>
    <row r="284" spans="83:88">
      <c r="CE284" s="2" t="str">
        <f t="shared" si="9"/>
        <v>1ACC00VC01</v>
      </c>
      <c r="CF284" s="185" t="s">
        <v>162</v>
      </c>
      <c r="CG284" s="186" t="s">
        <v>163</v>
      </c>
      <c r="CH284" s="189" t="s">
        <v>25</v>
      </c>
      <c r="CI284" s="209"/>
      <c r="CJ284" s="210"/>
    </row>
    <row r="285" spans="83:88">
      <c r="CE285" s="2" t="str">
        <f t="shared" si="9"/>
        <v>1ACD00VC01</v>
      </c>
      <c r="CF285" s="185" t="s">
        <v>114</v>
      </c>
      <c r="CG285" s="186" t="s">
        <v>164</v>
      </c>
      <c r="CH285" s="189" t="s">
        <v>25</v>
      </c>
      <c r="CI285" s="209"/>
      <c r="CJ285" s="210"/>
    </row>
    <row r="286" spans="83:88">
      <c r="CE286" s="2" t="str">
        <f t="shared" si="9"/>
        <v>1ACF00VC01</v>
      </c>
      <c r="CF286" s="185" t="s">
        <v>165</v>
      </c>
      <c r="CG286" s="186" t="s">
        <v>166</v>
      </c>
      <c r="CH286" s="189" t="s">
        <v>25</v>
      </c>
      <c r="CI286" s="209"/>
      <c r="CJ286" s="210"/>
    </row>
    <row r="287" spans="83:88">
      <c r="CE287" s="2" t="str">
        <f t="shared" si="9"/>
        <v>1ACH00VC01</v>
      </c>
      <c r="CF287" s="185" t="s">
        <v>167</v>
      </c>
      <c r="CG287" s="186" t="s">
        <v>168</v>
      </c>
      <c r="CH287" s="189" t="s">
        <v>25</v>
      </c>
      <c r="CI287" s="209"/>
      <c r="CJ287" s="210"/>
    </row>
    <row r="288" spans="83:88">
      <c r="CE288" s="2" t="str">
        <f t="shared" si="9"/>
        <v>1GZB10VC01</v>
      </c>
      <c r="CF288" s="185" t="s">
        <v>169</v>
      </c>
      <c r="CG288" s="186" t="s">
        <v>170</v>
      </c>
      <c r="CH288" s="189" t="s">
        <v>25</v>
      </c>
      <c r="CI288" s="209"/>
      <c r="CJ288" s="210"/>
    </row>
    <row r="289" spans="83:88">
      <c r="CE289" s="2" t="str">
        <f t="shared" si="9"/>
        <v>1GZB40VC01</v>
      </c>
      <c r="CF289" s="185" t="s">
        <v>171</v>
      </c>
      <c r="CG289" s="186" t="s">
        <v>172</v>
      </c>
      <c r="CH289" s="189" t="s">
        <v>25</v>
      </c>
      <c r="CI289" s="209"/>
      <c r="CJ289" s="210"/>
    </row>
    <row r="290" spans="83:88">
      <c r="CE290" s="2" t="str">
        <f t="shared" si="9"/>
        <v>1GZB50VC01</v>
      </c>
      <c r="CF290" s="185" t="s">
        <v>173</v>
      </c>
      <c r="CG290" s="186" t="s">
        <v>174</v>
      </c>
      <c r="CH290" s="189" t="s">
        <v>25</v>
      </c>
      <c r="CI290" s="209"/>
      <c r="CJ290" s="210"/>
    </row>
    <row r="291" spans="83:88">
      <c r="CE291" s="2" t="str">
        <f t="shared" si="9"/>
        <v>1ACS00VC01</v>
      </c>
      <c r="CF291" s="191" t="s">
        <v>1232</v>
      </c>
      <c r="CG291" s="192" t="s">
        <v>1233</v>
      </c>
      <c r="CH291" s="189" t="s">
        <v>25</v>
      </c>
      <c r="CI291" s="209"/>
      <c r="CJ291" s="210"/>
    </row>
    <row r="292" spans="83:88">
      <c r="CE292" s="2" t="str">
        <f t="shared" si="9"/>
        <v>1EMC00VC01</v>
      </c>
      <c r="CF292" s="191" t="s">
        <v>1810</v>
      </c>
      <c r="CG292" s="192" t="s">
        <v>1811</v>
      </c>
      <c r="CH292" s="189" t="s">
        <v>25</v>
      </c>
      <c r="CI292" s="209"/>
      <c r="CJ292" s="210"/>
    </row>
    <row r="293" spans="83:88">
      <c r="CE293" s="2" t="str">
        <f t="shared" si="9"/>
        <v>1ACM00VC01</v>
      </c>
      <c r="CF293" s="191" t="s">
        <v>1881</v>
      </c>
      <c r="CG293" s="192" t="s">
        <v>1882</v>
      </c>
      <c r="CH293" s="189" t="s">
        <v>25</v>
      </c>
      <c r="CI293" s="209"/>
      <c r="CJ293" s="210"/>
    </row>
    <row r="294" spans="83:88">
      <c r="CE294" s="2" t="str">
        <f t="shared" si="9"/>
        <v>KA0100VC01</v>
      </c>
      <c r="CF294" s="185" t="s">
        <v>175</v>
      </c>
      <c r="CG294" s="186" t="s">
        <v>176</v>
      </c>
      <c r="CH294" s="189" t="s">
        <v>25</v>
      </c>
      <c r="CI294" s="209"/>
      <c r="CJ294" s="210"/>
    </row>
    <row r="295" spans="83:88">
      <c r="CE295" s="2" t="str">
        <f t="shared" si="9"/>
        <v>KA1000VC01</v>
      </c>
      <c r="CF295" s="185" t="s">
        <v>177</v>
      </c>
      <c r="CG295" s="186" t="s">
        <v>178</v>
      </c>
      <c r="CH295" s="189" t="s">
        <v>25</v>
      </c>
      <c r="CI295" s="209"/>
      <c r="CJ295" s="210"/>
    </row>
    <row r="296" spans="83:88">
      <c r="CE296" s="2" t="str">
        <f t="shared" si="9"/>
        <v>KA1100VC01</v>
      </c>
      <c r="CF296" s="185" t="s">
        <v>179</v>
      </c>
      <c r="CG296" s="186" t="s">
        <v>180</v>
      </c>
      <c r="CH296" s="189" t="s">
        <v>25</v>
      </c>
      <c r="CI296" s="209"/>
      <c r="CJ296" s="210"/>
    </row>
    <row r="297" spans="83:88">
      <c r="CE297" s="2" t="str">
        <f t="shared" si="9"/>
        <v>KA1200VC01</v>
      </c>
      <c r="CF297" s="185" t="s">
        <v>181</v>
      </c>
      <c r="CG297" s="186" t="s">
        <v>182</v>
      </c>
      <c r="CH297" s="189" t="s">
        <v>25</v>
      </c>
      <c r="CI297" s="209"/>
      <c r="CJ297" s="210"/>
    </row>
    <row r="298" spans="83:88">
      <c r="CE298" s="2" t="str">
        <f t="shared" si="9"/>
        <v>KA1300VC01</v>
      </c>
      <c r="CF298" s="185" t="s">
        <v>183</v>
      </c>
      <c r="CG298" s="186" t="s">
        <v>184</v>
      </c>
      <c r="CH298" s="189" t="s">
        <v>25</v>
      </c>
      <c r="CI298" s="209"/>
      <c r="CJ298" s="210"/>
    </row>
    <row r="299" spans="83:88">
      <c r="CE299" s="2" t="str">
        <f t="shared" si="9"/>
        <v>KA1400VC01</v>
      </c>
      <c r="CF299" s="185" t="s">
        <v>185</v>
      </c>
      <c r="CG299" s="186" t="s">
        <v>1608</v>
      </c>
      <c r="CH299" s="189" t="s">
        <v>25</v>
      </c>
      <c r="CI299" s="209"/>
      <c r="CJ299" s="210"/>
    </row>
    <row r="300" spans="83:88">
      <c r="CE300" s="2" t="str">
        <f t="shared" si="9"/>
        <v>KA4000VC01</v>
      </c>
      <c r="CF300" s="185" t="s">
        <v>186</v>
      </c>
      <c r="CG300" s="186" t="s">
        <v>187</v>
      </c>
      <c r="CH300" s="189" t="s">
        <v>25</v>
      </c>
      <c r="CI300" s="209"/>
      <c r="CJ300" s="210"/>
    </row>
    <row r="301" spans="83:88">
      <c r="CE301" s="2" t="str">
        <f t="shared" si="9"/>
        <v>KA4100VC01</v>
      </c>
      <c r="CF301" s="185" t="s">
        <v>188</v>
      </c>
      <c r="CG301" s="186" t="s">
        <v>189</v>
      </c>
      <c r="CH301" s="189" t="s">
        <v>25</v>
      </c>
      <c r="CI301" s="209"/>
      <c r="CJ301" s="210"/>
    </row>
    <row r="302" spans="83:88">
      <c r="CE302" s="2" t="str">
        <f t="shared" si="9"/>
        <v>KA4200VC01</v>
      </c>
      <c r="CF302" s="185" t="s">
        <v>190</v>
      </c>
      <c r="CG302" s="186" t="s">
        <v>191</v>
      </c>
      <c r="CH302" s="189" t="s">
        <v>25</v>
      </c>
      <c r="CI302" s="209"/>
      <c r="CJ302" s="210"/>
    </row>
    <row r="303" spans="83:88">
      <c r="CE303" s="2" t="str">
        <f t="shared" si="9"/>
        <v>KA4300VC01</v>
      </c>
      <c r="CF303" s="185" t="s">
        <v>192</v>
      </c>
      <c r="CG303" s="186" t="s">
        <v>193</v>
      </c>
      <c r="CH303" s="189" t="s">
        <v>25</v>
      </c>
      <c r="CI303" s="209"/>
      <c r="CJ303" s="210"/>
    </row>
    <row r="304" spans="83:88">
      <c r="CE304" s="2" t="str">
        <f t="shared" si="9"/>
        <v>KA4400VC01</v>
      </c>
      <c r="CF304" s="185" t="s">
        <v>194</v>
      </c>
      <c r="CG304" s="186" t="s">
        <v>1609</v>
      </c>
      <c r="CH304" s="189" t="s">
        <v>25</v>
      </c>
      <c r="CI304" s="209"/>
      <c r="CJ304" s="210"/>
    </row>
    <row r="305" spans="83:88">
      <c r="CE305" s="2" t="str">
        <f t="shared" si="9"/>
        <v>KA5000VC01</v>
      </c>
      <c r="CF305" s="185" t="s">
        <v>195</v>
      </c>
      <c r="CG305" s="186" t="s">
        <v>196</v>
      </c>
      <c r="CH305" s="189" t="s">
        <v>25</v>
      </c>
      <c r="CI305" s="209"/>
      <c r="CJ305" s="210"/>
    </row>
    <row r="306" spans="83:88">
      <c r="CE306" s="2" t="str">
        <f t="shared" si="9"/>
        <v>KA5100VC01</v>
      </c>
      <c r="CF306" s="185" t="s">
        <v>197</v>
      </c>
      <c r="CG306" s="186" t="s">
        <v>198</v>
      </c>
      <c r="CH306" s="189" t="s">
        <v>25</v>
      </c>
      <c r="CI306" s="209"/>
      <c r="CJ306" s="210"/>
    </row>
    <row r="307" spans="83:88">
      <c r="CE307" s="2" t="str">
        <f t="shared" si="9"/>
        <v>KA5200VC01</v>
      </c>
      <c r="CF307" s="185" t="s">
        <v>199</v>
      </c>
      <c r="CG307" s="186" t="s">
        <v>200</v>
      </c>
      <c r="CH307" s="189" t="s">
        <v>25</v>
      </c>
      <c r="CI307" s="209"/>
      <c r="CJ307" s="210"/>
    </row>
    <row r="308" spans="83:88">
      <c r="CE308" s="2" t="str">
        <f t="shared" si="9"/>
        <v>KA5300VC01</v>
      </c>
      <c r="CF308" s="185" t="s">
        <v>201</v>
      </c>
      <c r="CG308" s="186" t="s">
        <v>202</v>
      </c>
      <c r="CH308" s="189" t="s">
        <v>25</v>
      </c>
      <c r="CI308" s="209"/>
      <c r="CJ308" s="210"/>
    </row>
    <row r="309" spans="83:88">
      <c r="CE309" s="2" t="str">
        <f t="shared" si="9"/>
        <v>KA5400VC01</v>
      </c>
      <c r="CF309" s="185" t="s">
        <v>203</v>
      </c>
      <c r="CG309" s="186" t="s">
        <v>1610</v>
      </c>
      <c r="CH309" s="189" t="s">
        <v>25</v>
      </c>
      <c r="CI309" s="209"/>
      <c r="CJ309" s="210"/>
    </row>
    <row r="310" spans="83:88">
      <c r="CE310" s="2" t="str">
        <f t="shared" si="9"/>
        <v>KA9000VC01</v>
      </c>
      <c r="CF310" s="185" t="s">
        <v>204</v>
      </c>
      <c r="CG310" s="186" t="s">
        <v>205</v>
      </c>
      <c r="CH310" s="189" t="s">
        <v>25</v>
      </c>
      <c r="CI310" s="209"/>
      <c r="CJ310" s="210"/>
    </row>
    <row r="311" spans="83:88">
      <c r="CE311" s="2" t="str">
        <f t="shared" si="9"/>
        <v>KA9100VC01</v>
      </c>
      <c r="CF311" s="185" t="s">
        <v>206</v>
      </c>
      <c r="CG311" s="186" t="s">
        <v>207</v>
      </c>
      <c r="CH311" s="189" t="s">
        <v>25</v>
      </c>
      <c r="CI311" s="209"/>
      <c r="CJ311" s="210"/>
    </row>
    <row r="312" spans="83:88">
      <c r="CE312" s="2" t="str">
        <f t="shared" si="9"/>
        <v>KA9200VC01</v>
      </c>
      <c r="CF312" s="185" t="s">
        <v>208</v>
      </c>
      <c r="CG312" s="186" t="s">
        <v>209</v>
      </c>
      <c r="CH312" s="189" t="s">
        <v>25</v>
      </c>
      <c r="CI312" s="209"/>
      <c r="CJ312" s="210"/>
    </row>
    <row r="313" spans="83:88">
      <c r="CE313" s="2" t="str">
        <f t="shared" si="9"/>
        <v>KA9300VC01</v>
      </c>
      <c r="CF313" s="185" t="s">
        <v>210</v>
      </c>
      <c r="CG313" s="186" t="s">
        <v>211</v>
      </c>
      <c r="CH313" s="189" t="s">
        <v>25</v>
      </c>
      <c r="CI313" s="209"/>
      <c r="CJ313" s="210"/>
    </row>
    <row r="314" spans="83:88">
      <c r="CE314" s="2" t="str">
        <f t="shared" si="9"/>
        <v>KA9400VC01</v>
      </c>
      <c r="CF314" s="185" t="s">
        <v>212</v>
      </c>
      <c r="CG314" s="186" t="s">
        <v>1611</v>
      </c>
      <c r="CH314" s="189" t="s">
        <v>25</v>
      </c>
      <c r="CI314" s="209"/>
      <c r="CJ314" s="210"/>
    </row>
    <row r="315" spans="83:88">
      <c r="CE315" s="2" t="str">
        <f t="shared" si="9"/>
        <v>MA1000VC01</v>
      </c>
      <c r="CF315" s="185" t="s">
        <v>213</v>
      </c>
      <c r="CG315" s="186" t="s">
        <v>214</v>
      </c>
      <c r="CH315" s="189" t="s">
        <v>25</v>
      </c>
      <c r="CI315" s="209"/>
      <c r="CJ315" s="210"/>
    </row>
    <row r="316" spans="83:88">
      <c r="CE316" s="2" t="str">
        <f t="shared" si="9"/>
        <v>MA1100VC01</v>
      </c>
      <c r="CF316" s="185" t="s">
        <v>215</v>
      </c>
      <c r="CG316" s="186" t="s">
        <v>216</v>
      </c>
      <c r="CH316" s="189" t="s">
        <v>25</v>
      </c>
      <c r="CI316" s="209"/>
      <c r="CJ316" s="210"/>
    </row>
    <row r="317" spans="83:88">
      <c r="CE317" s="2" t="str">
        <f t="shared" si="9"/>
        <v>MA1200VC01</v>
      </c>
      <c r="CF317" s="185" t="s">
        <v>217</v>
      </c>
      <c r="CG317" s="186" t="s">
        <v>218</v>
      </c>
      <c r="CH317" s="189" t="s">
        <v>25</v>
      </c>
      <c r="CI317" s="209"/>
      <c r="CJ317" s="210"/>
    </row>
    <row r="318" spans="83:88">
      <c r="CE318" s="2" t="str">
        <f t="shared" si="9"/>
        <v>MA1300VC01</v>
      </c>
      <c r="CF318" s="185" t="s">
        <v>219</v>
      </c>
      <c r="CG318" s="186" t="s">
        <v>220</v>
      </c>
      <c r="CH318" s="189" t="s">
        <v>25</v>
      </c>
      <c r="CI318" s="209"/>
      <c r="CJ318" s="210"/>
    </row>
    <row r="319" spans="83:88">
      <c r="CE319" s="2" t="str">
        <f t="shared" si="9"/>
        <v>MA4000VC01</v>
      </c>
      <c r="CF319" s="185" t="s">
        <v>221</v>
      </c>
      <c r="CG319" s="186" t="s">
        <v>222</v>
      </c>
      <c r="CH319" s="189" t="s">
        <v>25</v>
      </c>
      <c r="CI319" s="209"/>
      <c r="CJ319" s="210"/>
    </row>
    <row r="320" spans="83:88">
      <c r="CE320" s="2" t="str">
        <f t="shared" si="9"/>
        <v>MA4100VC01</v>
      </c>
      <c r="CF320" s="185" t="s">
        <v>223</v>
      </c>
      <c r="CG320" s="186" t="s">
        <v>224</v>
      </c>
      <c r="CH320" s="189" t="s">
        <v>25</v>
      </c>
      <c r="CI320" s="209"/>
      <c r="CJ320" s="210"/>
    </row>
    <row r="321" spans="83:88">
      <c r="CE321" s="2" t="str">
        <f t="shared" si="9"/>
        <v>MA4200VC01</v>
      </c>
      <c r="CF321" s="185" t="s">
        <v>225</v>
      </c>
      <c r="CG321" s="186" t="s">
        <v>226</v>
      </c>
      <c r="CH321" s="189" t="s">
        <v>25</v>
      </c>
      <c r="CI321" s="209"/>
      <c r="CJ321" s="210"/>
    </row>
    <row r="322" spans="83:88">
      <c r="CE322" s="2" t="str">
        <f t="shared" si="9"/>
        <v>MA4300VC01</v>
      </c>
      <c r="CF322" s="185" t="s">
        <v>227</v>
      </c>
      <c r="CG322" s="186" t="s">
        <v>228</v>
      </c>
      <c r="CH322" s="189" t="s">
        <v>25</v>
      </c>
      <c r="CI322" s="209"/>
      <c r="CJ322" s="210"/>
    </row>
    <row r="323" spans="83:88">
      <c r="CE323" s="2" t="str">
        <f t="shared" si="9"/>
        <v>MA5000VC01</v>
      </c>
      <c r="CF323" s="185" t="s">
        <v>229</v>
      </c>
      <c r="CG323" s="186" t="s">
        <v>230</v>
      </c>
      <c r="CH323" s="189" t="s">
        <v>25</v>
      </c>
      <c r="CI323" s="209"/>
      <c r="CJ323" s="210"/>
    </row>
    <row r="324" spans="83:88">
      <c r="CE324" s="2" t="str">
        <f t="shared" si="9"/>
        <v>MA5100VC01</v>
      </c>
      <c r="CF324" s="185" t="s">
        <v>231</v>
      </c>
      <c r="CG324" s="186" t="s">
        <v>232</v>
      </c>
      <c r="CH324" s="189" t="s">
        <v>25</v>
      </c>
      <c r="CI324" s="209"/>
      <c r="CJ324" s="210"/>
    </row>
    <row r="325" spans="83:88">
      <c r="CE325" s="2" t="str">
        <f t="shared" si="9"/>
        <v>MA5200VC01</v>
      </c>
      <c r="CF325" s="185" t="s">
        <v>233</v>
      </c>
      <c r="CG325" s="186" t="s">
        <v>234</v>
      </c>
      <c r="CH325" s="189" t="s">
        <v>25</v>
      </c>
      <c r="CI325" s="209"/>
      <c r="CJ325" s="210"/>
    </row>
    <row r="326" spans="83:88">
      <c r="CE326" s="2" t="str">
        <f t="shared" ref="CE326:CE389" si="10">CF326&amp;CH326</f>
        <v>MA5300VC01</v>
      </c>
      <c r="CF326" s="185" t="s">
        <v>235</v>
      </c>
      <c r="CG326" s="186" t="s">
        <v>236</v>
      </c>
      <c r="CH326" s="189" t="s">
        <v>25</v>
      </c>
      <c r="CI326" s="209"/>
      <c r="CJ326" s="210"/>
    </row>
    <row r="327" spans="83:88">
      <c r="CE327" s="2" t="str">
        <f t="shared" si="10"/>
        <v>MA9000VC01</v>
      </c>
      <c r="CF327" s="185" t="s">
        <v>237</v>
      </c>
      <c r="CG327" s="186" t="s">
        <v>238</v>
      </c>
      <c r="CH327" s="189" t="s">
        <v>25</v>
      </c>
      <c r="CI327" s="209"/>
      <c r="CJ327" s="210"/>
    </row>
    <row r="328" spans="83:88">
      <c r="CE328" s="2" t="str">
        <f t="shared" si="10"/>
        <v>MA9100VC01</v>
      </c>
      <c r="CF328" s="185" t="s">
        <v>239</v>
      </c>
      <c r="CG328" s="186" t="s">
        <v>240</v>
      </c>
      <c r="CH328" s="189" t="s">
        <v>25</v>
      </c>
      <c r="CI328" s="209"/>
      <c r="CJ328" s="210"/>
    </row>
    <row r="329" spans="83:88">
      <c r="CE329" s="2" t="str">
        <f t="shared" si="10"/>
        <v>MA9200VC01</v>
      </c>
      <c r="CF329" s="185" t="s">
        <v>241</v>
      </c>
      <c r="CG329" s="186" t="s">
        <v>242</v>
      </c>
      <c r="CH329" s="189" t="s">
        <v>25</v>
      </c>
      <c r="CI329" s="209"/>
      <c r="CJ329" s="210"/>
    </row>
    <row r="330" spans="83:88">
      <c r="CE330" s="2" t="str">
        <f t="shared" si="10"/>
        <v>MA9300VC01</v>
      </c>
      <c r="CF330" s="185" t="s">
        <v>243</v>
      </c>
      <c r="CG330" s="186" t="s">
        <v>244</v>
      </c>
      <c r="CH330" s="189" t="s">
        <v>25</v>
      </c>
      <c r="CI330" s="209"/>
      <c r="CJ330" s="210"/>
    </row>
    <row r="331" spans="83:88">
      <c r="CE331" s="2" t="str">
        <f t="shared" si="10"/>
        <v>NA0000VC01</v>
      </c>
      <c r="CF331" s="185" t="s">
        <v>245</v>
      </c>
      <c r="CG331" s="186" t="s">
        <v>246</v>
      </c>
      <c r="CH331" s="189" t="s">
        <v>25</v>
      </c>
      <c r="CI331" s="209"/>
      <c r="CJ331" s="210"/>
    </row>
    <row r="332" spans="83:88">
      <c r="CE332" s="2" t="str">
        <f t="shared" si="10"/>
        <v>NA0100VC01</v>
      </c>
      <c r="CF332" s="185" t="s">
        <v>247</v>
      </c>
      <c r="CG332" s="186" t="s">
        <v>248</v>
      </c>
      <c r="CH332" s="189" t="s">
        <v>25</v>
      </c>
      <c r="CI332" s="209"/>
      <c r="CJ332" s="210"/>
    </row>
    <row r="333" spans="83:88">
      <c r="CE333" s="2" t="str">
        <f t="shared" si="10"/>
        <v>NA0400VC01</v>
      </c>
      <c r="CF333" s="185" t="s">
        <v>249</v>
      </c>
      <c r="CG333" s="186" t="s">
        <v>250</v>
      </c>
      <c r="CH333" s="189" t="s">
        <v>25</v>
      </c>
      <c r="CI333" s="209"/>
      <c r="CJ333" s="210"/>
    </row>
    <row r="334" spans="83:88">
      <c r="CE334" s="2" t="str">
        <f t="shared" si="10"/>
        <v>NA0900VC01</v>
      </c>
      <c r="CF334" s="185" t="s">
        <v>251</v>
      </c>
      <c r="CG334" s="186" t="s">
        <v>252</v>
      </c>
      <c r="CH334" s="189" t="s">
        <v>25</v>
      </c>
      <c r="CI334" s="209"/>
      <c r="CJ334" s="210"/>
    </row>
    <row r="335" spans="83:88">
      <c r="CE335" s="2" t="str">
        <f t="shared" si="10"/>
        <v>NA1000VC01</v>
      </c>
      <c r="CF335" s="185" t="s">
        <v>253</v>
      </c>
      <c r="CG335" s="186" t="s">
        <v>254</v>
      </c>
      <c r="CH335" s="189" t="s">
        <v>25</v>
      </c>
      <c r="CI335" s="209"/>
      <c r="CJ335" s="210"/>
    </row>
    <row r="336" spans="83:88">
      <c r="CE336" s="2" t="str">
        <f t="shared" si="10"/>
        <v>NA1200VC01</v>
      </c>
      <c r="CF336" s="185" t="s">
        <v>255</v>
      </c>
      <c r="CG336" s="186" t="s">
        <v>256</v>
      </c>
      <c r="CH336" s="189" t="s">
        <v>25</v>
      </c>
      <c r="CI336" s="209"/>
      <c r="CJ336" s="210"/>
    </row>
    <row r="337" spans="83:88">
      <c r="CE337" s="2" t="str">
        <f t="shared" si="10"/>
        <v>NA1300VC01</v>
      </c>
      <c r="CF337" s="185" t="s">
        <v>257</v>
      </c>
      <c r="CG337" s="186" t="s">
        <v>258</v>
      </c>
      <c r="CH337" s="189" t="s">
        <v>25</v>
      </c>
      <c r="CI337" s="209"/>
      <c r="CJ337" s="210"/>
    </row>
    <row r="338" spans="83:88">
      <c r="CE338" s="2" t="str">
        <f t="shared" si="10"/>
        <v>NA4000VC01</v>
      </c>
      <c r="CF338" s="185" t="s">
        <v>259</v>
      </c>
      <c r="CG338" s="186" t="s">
        <v>260</v>
      </c>
      <c r="CH338" s="189" t="s">
        <v>25</v>
      </c>
      <c r="CI338" s="209"/>
      <c r="CJ338" s="210"/>
    </row>
    <row r="339" spans="83:88">
      <c r="CE339" s="2" t="str">
        <f t="shared" si="10"/>
        <v>NA4200VC01</v>
      </c>
      <c r="CF339" s="185" t="s">
        <v>261</v>
      </c>
      <c r="CG339" s="186" t="s">
        <v>262</v>
      </c>
      <c r="CH339" s="189" t="s">
        <v>25</v>
      </c>
      <c r="CI339" s="209"/>
      <c r="CJ339" s="210"/>
    </row>
    <row r="340" spans="83:88">
      <c r="CE340" s="2" t="str">
        <f t="shared" si="10"/>
        <v>NA4300VC01</v>
      </c>
      <c r="CF340" s="185" t="s">
        <v>263</v>
      </c>
      <c r="CG340" s="186" t="s">
        <v>264</v>
      </c>
      <c r="CH340" s="189" t="s">
        <v>25</v>
      </c>
      <c r="CI340" s="209"/>
      <c r="CJ340" s="210"/>
    </row>
    <row r="341" spans="83:88">
      <c r="CE341" s="2" t="str">
        <f t="shared" si="10"/>
        <v>NA5000VC01</v>
      </c>
      <c r="CF341" s="185" t="s">
        <v>265</v>
      </c>
      <c r="CG341" s="186" t="s">
        <v>266</v>
      </c>
      <c r="CH341" s="189" t="s">
        <v>25</v>
      </c>
      <c r="CI341" s="209"/>
      <c r="CJ341" s="210"/>
    </row>
    <row r="342" spans="83:88">
      <c r="CE342" s="2" t="str">
        <f t="shared" si="10"/>
        <v>NA5200VC01</v>
      </c>
      <c r="CF342" s="185" t="s">
        <v>267</v>
      </c>
      <c r="CG342" s="186" t="s">
        <v>268</v>
      </c>
      <c r="CH342" s="189" t="s">
        <v>25</v>
      </c>
      <c r="CI342" s="209"/>
      <c r="CJ342" s="210"/>
    </row>
    <row r="343" spans="83:88">
      <c r="CE343" s="2" t="str">
        <f t="shared" si="10"/>
        <v>NA5300VC01</v>
      </c>
      <c r="CF343" s="185" t="s">
        <v>269</v>
      </c>
      <c r="CG343" s="186" t="s">
        <v>270</v>
      </c>
      <c r="CH343" s="189" t="s">
        <v>25</v>
      </c>
      <c r="CI343" s="209"/>
      <c r="CJ343" s="210"/>
    </row>
    <row r="344" spans="83:88">
      <c r="CE344" s="2" t="str">
        <f t="shared" si="10"/>
        <v>NA9000VC01</v>
      </c>
      <c r="CF344" s="185" t="s">
        <v>271</v>
      </c>
      <c r="CG344" s="186" t="s">
        <v>272</v>
      </c>
      <c r="CH344" s="189" t="s">
        <v>25</v>
      </c>
      <c r="CI344" s="209"/>
      <c r="CJ344" s="210"/>
    </row>
    <row r="345" spans="83:88">
      <c r="CE345" s="2" t="str">
        <f t="shared" si="10"/>
        <v>NA9200VC01</v>
      </c>
      <c r="CF345" s="185" t="s">
        <v>273</v>
      </c>
      <c r="CG345" s="186" t="s">
        <v>274</v>
      </c>
      <c r="CH345" s="189" t="s">
        <v>25</v>
      </c>
      <c r="CI345" s="209"/>
      <c r="CJ345" s="210"/>
    </row>
    <row r="346" spans="83:88">
      <c r="CE346" s="2" t="str">
        <f t="shared" si="10"/>
        <v>NA9300VC01</v>
      </c>
      <c r="CF346" s="185" t="s">
        <v>275</v>
      </c>
      <c r="CG346" s="186" t="s">
        <v>276</v>
      </c>
      <c r="CH346" s="189" t="s">
        <v>25</v>
      </c>
      <c r="CI346" s="209"/>
      <c r="CJ346" s="210"/>
    </row>
    <row r="347" spans="83:88">
      <c r="CE347" s="2" t="str">
        <f t="shared" si="10"/>
        <v>NB1000VC01</v>
      </c>
      <c r="CF347" s="185" t="s">
        <v>277</v>
      </c>
      <c r="CG347" s="186" t="s">
        <v>278</v>
      </c>
      <c r="CH347" s="189" t="s">
        <v>25</v>
      </c>
      <c r="CI347" s="209"/>
      <c r="CJ347" s="210"/>
    </row>
    <row r="348" spans="83:88">
      <c r="CE348" s="2" t="str">
        <f t="shared" si="10"/>
        <v>NB1200VC01</v>
      </c>
      <c r="CF348" s="185" t="s">
        <v>279</v>
      </c>
      <c r="CG348" s="186" t="s">
        <v>280</v>
      </c>
      <c r="CH348" s="189" t="s">
        <v>25</v>
      </c>
      <c r="CI348" s="209"/>
      <c r="CJ348" s="210"/>
    </row>
    <row r="349" spans="83:88">
      <c r="CE349" s="2" t="str">
        <f t="shared" si="10"/>
        <v>NB1300VC01</v>
      </c>
      <c r="CF349" s="185" t="s">
        <v>281</v>
      </c>
      <c r="CG349" s="186" t="s">
        <v>1235</v>
      </c>
      <c r="CH349" s="189" t="s">
        <v>25</v>
      </c>
      <c r="CI349" s="209"/>
      <c r="CJ349" s="210"/>
    </row>
    <row r="350" spans="83:88">
      <c r="CE350" s="2" t="str">
        <f t="shared" si="10"/>
        <v>NB1500VC01</v>
      </c>
      <c r="CF350" s="185" t="s">
        <v>282</v>
      </c>
      <c r="CG350" s="186" t="s">
        <v>283</v>
      </c>
      <c r="CH350" s="189" t="s">
        <v>25</v>
      </c>
      <c r="CI350" s="209"/>
      <c r="CJ350" s="210"/>
    </row>
    <row r="351" spans="83:88">
      <c r="CE351" s="2" t="str">
        <f t="shared" si="10"/>
        <v>NB4000VC01</v>
      </c>
      <c r="CF351" s="185" t="s">
        <v>284</v>
      </c>
      <c r="CG351" s="186" t="s">
        <v>285</v>
      </c>
      <c r="CH351" s="189" t="s">
        <v>25</v>
      </c>
      <c r="CI351" s="209"/>
      <c r="CJ351" s="210"/>
    </row>
    <row r="352" spans="83:88">
      <c r="CE352" s="2" t="str">
        <f t="shared" si="10"/>
        <v>NB4200VC01</v>
      </c>
      <c r="CF352" s="185" t="s">
        <v>286</v>
      </c>
      <c r="CG352" s="186" t="s">
        <v>287</v>
      </c>
      <c r="CH352" s="189" t="s">
        <v>25</v>
      </c>
      <c r="CI352" s="209"/>
      <c r="CJ352" s="210"/>
    </row>
    <row r="353" spans="83:88">
      <c r="CE353" s="2" t="str">
        <f t="shared" si="10"/>
        <v>NB4300VC01</v>
      </c>
      <c r="CF353" s="185" t="s">
        <v>288</v>
      </c>
      <c r="CG353" s="186" t="s">
        <v>1236</v>
      </c>
      <c r="CH353" s="189" t="s">
        <v>25</v>
      </c>
      <c r="CI353" s="209"/>
      <c r="CJ353" s="210"/>
    </row>
    <row r="354" spans="83:88">
      <c r="CE354" s="2" t="str">
        <f t="shared" si="10"/>
        <v>NB4500VC01</v>
      </c>
      <c r="CF354" s="185" t="s">
        <v>289</v>
      </c>
      <c r="CG354" s="186" t="s">
        <v>290</v>
      </c>
      <c r="CH354" s="189" t="s">
        <v>25</v>
      </c>
      <c r="CI354" s="209"/>
      <c r="CJ354" s="210"/>
    </row>
    <row r="355" spans="83:88">
      <c r="CE355" s="2" t="str">
        <f t="shared" si="10"/>
        <v>NB5000VC01</v>
      </c>
      <c r="CF355" s="185" t="s">
        <v>291</v>
      </c>
      <c r="CG355" s="186" t="s">
        <v>292</v>
      </c>
      <c r="CH355" s="189" t="s">
        <v>25</v>
      </c>
      <c r="CI355" s="209"/>
      <c r="CJ355" s="210"/>
    </row>
    <row r="356" spans="83:88">
      <c r="CE356" s="2" t="str">
        <f t="shared" si="10"/>
        <v>NB5200VC01</v>
      </c>
      <c r="CF356" s="185" t="s">
        <v>293</v>
      </c>
      <c r="CG356" s="186" t="s">
        <v>294</v>
      </c>
      <c r="CH356" s="189" t="s">
        <v>25</v>
      </c>
      <c r="CI356" s="209"/>
      <c r="CJ356" s="210"/>
    </row>
    <row r="357" spans="83:88">
      <c r="CE357" s="2" t="str">
        <f t="shared" si="10"/>
        <v>NB5300VC01</v>
      </c>
      <c r="CF357" s="185" t="s">
        <v>295</v>
      </c>
      <c r="CG357" s="186" t="s">
        <v>1237</v>
      </c>
      <c r="CH357" s="189" t="s">
        <v>25</v>
      </c>
      <c r="CI357" s="209"/>
      <c r="CJ357" s="210"/>
    </row>
    <row r="358" spans="83:88">
      <c r="CE358" s="2" t="str">
        <f t="shared" si="10"/>
        <v>NB5500VC01</v>
      </c>
      <c r="CF358" s="185" t="s">
        <v>296</v>
      </c>
      <c r="CG358" s="186" t="s">
        <v>297</v>
      </c>
      <c r="CH358" s="189" t="s">
        <v>25</v>
      </c>
      <c r="CI358" s="209"/>
      <c r="CJ358" s="210"/>
    </row>
    <row r="359" spans="83:88">
      <c r="CE359" s="2" t="str">
        <f t="shared" si="10"/>
        <v>NB9100VC01</v>
      </c>
      <c r="CF359" s="185" t="s">
        <v>298</v>
      </c>
      <c r="CG359" s="186" t="s">
        <v>299</v>
      </c>
      <c r="CH359" s="189" t="s">
        <v>25</v>
      </c>
      <c r="CI359" s="209"/>
      <c r="CJ359" s="210"/>
    </row>
    <row r="360" spans="83:88">
      <c r="CE360" s="2" t="str">
        <f t="shared" si="10"/>
        <v>NB9200VC01</v>
      </c>
      <c r="CF360" s="185" t="s">
        <v>300</v>
      </c>
      <c r="CG360" s="186" t="s">
        <v>301</v>
      </c>
      <c r="CH360" s="189" t="s">
        <v>25</v>
      </c>
      <c r="CI360" s="209"/>
      <c r="CJ360" s="210"/>
    </row>
    <row r="361" spans="83:88">
      <c r="CE361" s="2" t="str">
        <f t="shared" si="10"/>
        <v>NB9300VC01</v>
      </c>
      <c r="CF361" s="185" t="s">
        <v>302</v>
      </c>
      <c r="CG361" s="186" t="s">
        <v>1238</v>
      </c>
      <c r="CH361" s="189" t="s">
        <v>25</v>
      </c>
      <c r="CI361" s="209"/>
      <c r="CJ361" s="210"/>
    </row>
    <row r="362" spans="83:88">
      <c r="CE362" s="2" t="str">
        <f t="shared" si="10"/>
        <v>NB9500VC01</v>
      </c>
      <c r="CF362" s="185" t="s">
        <v>303</v>
      </c>
      <c r="CG362" s="186" t="s">
        <v>304</v>
      </c>
      <c r="CH362" s="189" t="s">
        <v>25</v>
      </c>
      <c r="CI362" s="209"/>
      <c r="CJ362" s="210"/>
    </row>
    <row r="363" spans="83:88">
      <c r="CE363" s="2" t="str">
        <f t="shared" si="10"/>
        <v>NBP200VC01</v>
      </c>
      <c r="CF363" s="185" t="s">
        <v>1767</v>
      </c>
      <c r="CG363" s="186" t="s">
        <v>1787</v>
      </c>
      <c r="CH363" s="189" t="s">
        <v>25</v>
      </c>
      <c r="CI363" s="209"/>
      <c r="CJ363" s="210"/>
    </row>
    <row r="364" spans="83:88">
      <c r="CE364" s="2" t="str">
        <f t="shared" si="10"/>
        <v>NBP300VC01</v>
      </c>
      <c r="CF364" s="185" t="s">
        <v>1768</v>
      </c>
      <c r="CG364" s="186" t="s">
        <v>1788</v>
      </c>
      <c r="CH364" s="189" t="s">
        <v>25</v>
      </c>
      <c r="CI364" s="209"/>
      <c r="CJ364" s="210"/>
    </row>
    <row r="365" spans="83:88">
      <c r="CE365" s="2" t="str">
        <f t="shared" si="10"/>
        <v>NA0P00VC01</v>
      </c>
      <c r="CF365" s="185" t="s">
        <v>1769</v>
      </c>
      <c r="CG365" s="186" t="s">
        <v>1789</v>
      </c>
      <c r="CH365" s="189" t="s">
        <v>25</v>
      </c>
      <c r="CI365" s="209"/>
      <c r="CJ365" s="210"/>
    </row>
    <row r="366" spans="83:88">
      <c r="CE366" s="2" t="str">
        <f t="shared" si="10"/>
        <v>NBP500VC01</v>
      </c>
      <c r="CF366" s="185" t="s">
        <v>1770</v>
      </c>
      <c r="CG366" s="186" t="s">
        <v>1790</v>
      </c>
      <c r="CH366" s="189" t="s">
        <v>25</v>
      </c>
      <c r="CI366" s="209"/>
      <c r="CJ366" s="210"/>
    </row>
    <row r="367" spans="83:88">
      <c r="CE367" s="2" t="str">
        <f t="shared" si="10"/>
        <v>NAP000VC01</v>
      </c>
      <c r="CF367" s="185" t="s">
        <v>1771</v>
      </c>
      <c r="CG367" s="186" t="s">
        <v>1791</v>
      </c>
      <c r="CH367" s="189" t="s">
        <v>25</v>
      </c>
      <c r="CI367" s="209"/>
      <c r="CJ367" s="210"/>
    </row>
    <row r="368" spans="83:88">
      <c r="CE368" s="2" t="str">
        <f t="shared" si="10"/>
        <v>NAP200VC01</v>
      </c>
      <c r="CF368" s="185" t="s">
        <v>1772</v>
      </c>
      <c r="CG368" s="186" t="s">
        <v>1792</v>
      </c>
      <c r="CH368" s="189" t="s">
        <v>25</v>
      </c>
      <c r="CI368" s="209"/>
      <c r="CJ368" s="210"/>
    </row>
    <row r="369" spans="83:88">
      <c r="CE369" s="2" t="str">
        <f t="shared" si="10"/>
        <v>NAP201VC01</v>
      </c>
      <c r="CF369" s="185" t="s">
        <v>1773</v>
      </c>
      <c r="CG369" s="186" t="s">
        <v>1793</v>
      </c>
      <c r="CH369" s="189" t="s">
        <v>25</v>
      </c>
      <c r="CI369" s="209"/>
      <c r="CJ369" s="210"/>
    </row>
    <row r="370" spans="83:88">
      <c r="CE370" s="2" t="str">
        <f t="shared" si="10"/>
        <v>PAP000VC01</v>
      </c>
      <c r="CF370" s="185" t="s">
        <v>1774</v>
      </c>
      <c r="CG370" s="186" t="s">
        <v>1794</v>
      </c>
      <c r="CH370" s="189" t="s">
        <v>25</v>
      </c>
      <c r="CI370" s="209"/>
      <c r="CJ370" s="210"/>
    </row>
    <row r="371" spans="83:88">
      <c r="CE371" s="2" t="str">
        <f t="shared" si="10"/>
        <v>PAP500VC01</v>
      </c>
      <c r="CF371" s="185" t="s">
        <v>1775</v>
      </c>
      <c r="CG371" s="186" t="s">
        <v>1795</v>
      </c>
      <c r="CH371" s="189" t="s">
        <v>25</v>
      </c>
      <c r="CI371" s="209"/>
      <c r="CJ371" s="210"/>
    </row>
    <row r="372" spans="83:88">
      <c r="CE372" s="2" t="str">
        <f t="shared" si="10"/>
        <v>NBP000VC01</v>
      </c>
      <c r="CF372" s="185" t="s">
        <v>1776</v>
      </c>
      <c r="CG372" s="186" t="s">
        <v>1796</v>
      </c>
      <c r="CH372" s="189" t="s">
        <v>25</v>
      </c>
      <c r="CI372" s="209"/>
      <c r="CJ372" s="210"/>
    </row>
    <row r="373" spans="83:88">
      <c r="CE373" s="2" t="str">
        <f t="shared" si="10"/>
        <v>KAP200VC01</v>
      </c>
      <c r="CF373" s="185" t="s">
        <v>1777</v>
      </c>
      <c r="CG373" s="186" t="s">
        <v>1797</v>
      </c>
      <c r="CH373" s="189" t="s">
        <v>25</v>
      </c>
      <c r="CI373" s="209"/>
      <c r="CJ373" s="210"/>
    </row>
    <row r="374" spans="83:88">
      <c r="CE374" s="2" t="str">
        <f t="shared" si="10"/>
        <v>KAP400VC01</v>
      </c>
      <c r="CF374" s="185" t="s">
        <v>1778</v>
      </c>
      <c r="CG374" s="186" t="s">
        <v>1798</v>
      </c>
      <c r="CH374" s="189" t="s">
        <v>25</v>
      </c>
      <c r="CI374" s="209"/>
      <c r="CJ374" s="210"/>
    </row>
    <row r="375" spans="83:88">
      <c r="CE375" s="2" t="str">
        <f t="shared" si="10"/>
        <v>KAP100VC01</v>
      </c>
      <c r="CF375" s="185" t="s">
        <v>1779</v>
      </c>
      <c r="CG375" s="186" t="s">
        <v>1799</v>
      </c>
      <c r="CH375" s="189" t="s">
        <v>25</v>
      </c>
      <c r="CI375" s="209"/>
      <c r="CJ375" s="210"/>
    </row>
    <row r="376" spans="83:88">
      <c r="CE376" s="2" t="str">
        <f t="shared" si="10"/>
        <v>NAP300VC01</v>
      </c>
      <c r="CF376" s="185" t="s">
        <v>1780</v>
      </c>
      <c r="CG376" s="186" t="s">
        <v>1800</v>
      </c>
      <c r="CH376" s="189" t="s">
        <v>25</v>
      </c>
      <c r="CI376" s="209"/>
      <c r="CJ376" s="210"/>
    </row>
    <row r="377" spans="83:88">
      <c r="CE377" s="2" t="str">
        <f t="shared" si="10"/>
        <v>KAP300VC01</v>
      </c>
      <c r="CF377" s="185" t="s">
        <v>1781</v>
      </c>
      <c r="CG377" s="186" t="s">
        <v>1801</v>
      </c>
      <c r="CH377" s="189" t="s">
        <v>25</v>
      </c>
      <c r="CI377" s="209"/>
      <c r="CJ377" s="210"/>
    </row>
    <row r="378" spans="83:88">
      <c r="CE378" s="2" t="str">
        <f t="shared" si="10"/>
        <v>KAP000VC01</v>
      </c>
      <c r="CF378" s="185" t="s">
        <v>1782</v>
      </c>
      <c r="CG378" s="186" t="s">
        <v>1802</v>
      </c>
      <c r="CH378" s="189" t="s">
        <v>25</v>
      </c>
      <c r="CI378" s="209"/>
      <c r="CJ378" s="210"/>
    </row>
    <row r="379" spans="83:88">
      <c r="CE379" s="2" t="str">
        <f t="shared" si="10"/>
        <v>MAP000VC01</v>
      </c>
      <c r="CF379" s="185" t="s">
        <v>1783</v>
      </c>
      <c r="CG379" s="186" t="s">
        <v>1803</v>
      </c>
      <c r="CH379" s="189" t="s">
        <v>25</v>
      </c>
      <c r="CI379" s="209"/>
      <c r="CJ379" s="210"/>
    </row>
    <row r="380" spans="83:88">
      <c r="CE380" s="2" t="str">
        <f t="shared" si="10"/>
        <v>MAP100VC01</v>
      </c>
      <c r="CF380" s="185" t="s">
        <v>1784</v>
      </c>
      <c r="CG380" s="186" t="s">
        <v>1804</v>
      </c>
      <c r="CH380" s="189" t="s">
        <v>25</v>
      </c>
      <c r="CI380" s="209"/>
      <c r="CJ380" s="210"/>
    </row>
    <row r="381" spans="83:88">
      <c r="CE381" s="2" t="str">
        <f t="shared" si="10"/>
        <v>MAP200VC01</v>
      </c>
      <c r="CF381" s="185" t="s">
        <v>1785</v>
      </c>
      <c r="CG381" s="186" t="s">
        <v>1805</v>
      </c>
      <c r="CH381" s="189" t="s">
        <v>25</v>
      </c>
      <c r="CI381" s="209"/>
      <c r="CJ381" s="210"/>
    </row>
    <row r="382" spans="83:88">
      <c r="CE382" s="2" t="str">
        <f t="shared" si="10"/>
        <v>MAP300VC01</v>
      </c>
      <c r="CF382" s="185" t="s">
        <v>1786</v>
      </c>
      <c r="CG382" s="186" t="s">
        <v>1806</v>
      </c>
      <c r="CH382" s="189" t="s">
        <v>25</v>
      </c>
      <c r="CI382" s="209"/>
      <c r="CJ382" s="210"/>
    </row>
    <row r="383" spans="83:88">
      <c r="CE383" s="2" t="str">
        <f t="shared" si="10"/>
        <v>PA1000VC01</v>
      </c>
      <c r="CF383" s="185" t="s">
        <v>305</v>
      </c>
      <c r="CG383" s="186" t="s">
        <v>306</v>
      </c>
      <c r="CH383" s="189" t="s">
        <v>25</v>
      </c>
      <c r="CI383" s="209"/>
      <c r="CJ383" s="210"/>
    </row>
    <row r="384" spans="83:88">
      <c r="CE384" s="2" t="str">
        <f t="shared" si="10"/>
        <v>PA1500VC01</v>
      </c>
      <c r="CF384" s="185" t="s">
        <v>307</v>
      </c>
      <c r="CG384" s="186" t="s">
        <v>308</v>
      </c>
      <c r="CH384" s="189" t="s">
        <v>25</v>
      </c>
      <c r="CI384" s="209"/>
      <c r="CJ384" s="210"/>
    </row>
    <row r="385" spans="83:88">
      <c r="CE385" s="2" t="str">
        <f t="shared" si="10"/>
        <v>1AKA00VC01</v>
      </c>
      <c r="CF385" s="185" t="s">
        <v>1655</v>
      </c>
      <c r="CG385" s="186" t="s">
        <v>1656</v>
      </c>
      <c r="CH385" s="189" t="s">
        <v>25</v>
      </c>
      <c r="CI385" s="209"/>
      <c r="CJ385" s="210"/>
    </row>
    <row r="386" spans="83:88">
      <c r="CE386" s="2" t="str">
        <f t="shared" si="10"/>
        <v>1PLC00VC01</v>
      </c>
      <c r="CF386" s="185" t="s">
        <v>1808</v>
      </c>
      <c r="CG386" s="186" t="s">
        <v>1809</v>
      </c>
      <c r="CH386" s="189" t="s">
        <v>25</v>
      </c>
      <c r="CI386" s="209"/>
      <c r="CJ386" s="210"/>
    </row>
    <row r="387" spans="83:88">
      <c r="CE387" s="2" t="str">
        <f t="shared" si="10"/>
        <v>PA4000VC01</v>
      </c>
      <c r="CF387" s="185" t="s">
        <v>309</v>
      </c>
      <c r="CG387" s="186" t="s">
        <v>310</v>
      </c>
      <c r="CH387" s="189" t="s">
        <v>25</v>
      </c>
      <c r="CI387" s="209"/>
      <c r="CJ387" s="210"/>
    </row>
    <row r="388" spans="83:88">
      <c r="CE388" s="2" t="str">
        <f t="shared" si="10"/>
        <v>PA4500VC01</v>
      </c>
      <c r="CF388" s="185" t="s">
        <v>311</v>
      </c>
      <c r="CG388" s="186" t="s">
        <v>312</v>
      </c>
      <c r="CH388" s="189" t="s">
        <v>25</v>
      </c>
      <c r="CI388" s="209"/>
      <c r="CJ388" s="210"/>
    </row>
    <row r="389" spans="83:88">
      <c r="CE389" s="2" t="str">
        <f t="shared" si="10"/>
        <v>PA5000VC01</v>
      </c>
      <c r="CF389" s="185" t="s">
        <v>313</v>
      </c>
      <c r="CG389" s="186" t="s">
        <v>314</v>
      </c>
      <c r="CH389" s="189" t="s">
        <v>25</v>
      </c>
      <c r="CI389" s="209"/>
      <c r="CJ389" s="210"/>
    </row>
    <row r="390" spans="83:88">
      <c r="CE390" s="2" t="str">
        <f t="shared" ref="CE390:CE453" si="11">CF390&amp;CH390</f>
        <v>PA5500VC01</v>
      </c>
      <c r="CF390" s="185" t="s">
        <v>315</v>
      </c>
      <c r="CG390" s="186" t="s">
        <v>316</v>
      </c>
      <c r="CH390" s="189" t="s">
        <v>25</v>
      </c>
      <c r="CI390" s="209"/>
      <c r="CJ390" s="210"/>
    </row>
    <row r="391" spans="83:88">
      <c r="CE391" s="2" t="str">
        <f t="shared" si="11"/>
        <v>PA9000VC01</v>
      </c>
      <c r="CF391" s="185" t="s">
        <v>317</v>
      </c>
      <c r="CG391" s="186" t="s">
        <v>318</v>
      </c>
      <c r="CH391" s="189" t="s">
        <v>25</v>
      </c>
      <c r="CI391" s="209"/>
      <c r="CJ391" s="210"/>
    </row>
    <row r="392" spans="83:88">
      <c r="CE392" s="2" t="str">
        <f t="shared" si="11"/>
        <v>NBK200VC01</v>
      </c>
      <c r="CF392" s="185" t="s">
        <v>1616</v>
      </c>
      <c r="CG392" s="186" t="s">
        <v>1635</v>
      </c>
      <c r="CH392" s="189" t="s">
        <v>25</v>
      </c>
      <c r="CI392" s="209"/>
      <c r="CJ392" s="210"/>
    </row>
    <row r="393" spans="83:88">
      <c r="CE393" s="2" t="str">
        <f t="shared" si="11"/>
        <v>NBK300VC01</v>
      </c>
      <c r="CF393" s="185" t="s">
        <v>1617</v>
      </c>
      <c r="CG393" s="186" t="s">
        <v>1636</v>
      </c>
      <c r="CH393" s="189" t="s">
        <v>25</v>
      </c>
      <c r="CI393" s="209"/>
      <c r="CJ393" s="210"/>
    </row>
    <row r="394" spans="83:88">
      <c r="CE394" s="2" t="str">
        <f t="shared" si="11"/>
        <v>NA0K00VC01</v>
      </c>
      <c r="CF394" s="185" t="s">
        <v>1618</v>
      </c>
      <c r="CG394" s="186" t="s">
        <v>1637</v>
      </c>
      <c r="CH394" s="189" t="s">
        <v>25</v>
      </c>
      <c r="CI394" s="209"/>
      <c r="CJ394" s="210"/>
    </row>
    <row r="395" spans="83:88">
      <c r="CE395" s="2" t="str">
        <f t="shared" si="11"/>
        <v>NA0U01VC01</v>
      </c>
      <c r="CF395" s="185" t="s">
        <v>2016</v>
      </c>
      <c r="CG395" s="186" t="s">
        <v>2017</v>
      </c>
      <c r="CH395" s="189" t="s">
        <v>25</v>
      </c>
      <c r="CI395" s="209"/>
      <c r="CJ395" s="210"/>
    </row>
    <row r="396" spans="83:88">
      <c r="CE396" s="2" t="str">
        <f t="shared" si="11"/>
        <v>NBK500VC01</v>
      </c>
      <c r="CF396" s="185" t="s">
        <v>1619</v>
      </c>
      <c r="CG396" s="186" t="s">
        <v>1638</v>
      </c>
      <c r="CH396" s="189" t="s">
        <v>25</v>
      </c>
      <c r="CI396" s="209"/>
      <c r="CJ396" s="210"/>
    </row>
    <row r="397" spans="83:88">
      <c r="CE397" s="2" t="str">
        <f t="shared" si="11"/>
        <v>NAK000VC01</v>
      </c>
      <c r="CF397" s="185" t="s">
        <v>1620</v>
      </c>
      <c r="CG397" s="186" t="s">
        <v>1639</v>
      </c>
      <c r="CH397" s="189" t="s">
        <v>25</v>
      </c>
      <c r="CI397" s="209"/>
      <c r="CJ397" s="210"/>
    </row>
    <row r="398" spans="83:88">
      <c r="CE398" s="2" t="str">
        <f t="shared" si="11"/>
        <v>NAK200VC01</v>
      </c>
      <c r="CF398" s="185" t="s">
        <v>1621</v>
      </c>
      <c r="CG398" s="186" t="s">
        <v>1640</v>
      </c>
      <c r="CH398" s="189" t="s">
        <v>25</v>
      </c>
      <c r="CI398" s="209"/>
      <c r="CJ398" s="210"/>
    </row>
    <row r="399" spans="83:88">
      <c r="CE399" s="2" t="str">
        <f t="shared" si="11"/>
        <v>PAK000VC01</v>
      </c>
      <c r="CF399" s="185" t="s">
        <v>1622</v>
      </c>
      <c r="CG399" s="186" t="s">
        <v>1641</v>
      </c>
      <c r="CH399" s="189" t="s">
        <v>25</v>
      </c>
      <c r="CI399" s="209"/>
      <c r="CJ399" s="210"/>
    </row>
    <row r="400" spans="83:88">
      <c r="CE400" s="2" t="str">
        <f t="shared" si="11"/>
        <v>PAK500VC01</v>
      </c>
      <c r="CF400" s="185" t="s">
        <v>1623</v>
      </c>
      <c r="CG400" s="186" t="s">
        <v>1642</v>
      </c>
      <c r="CH400" s="189" t="s">
        <v>25</v>
      </c>
      <c r="CI400" s="209"/>
      <c r="CJ400" s="210"/>
    </row>
    <row r="401" spans="83:88">
      <c r="CE401" s="2" t="str">
        <f t="shared" si="11"/>
        <v>NBK000VC01</v>
      </c>
      <c r="CF401" s="185" t="s">
        <v>1624</v>
      </c>
      <c r="CG401" s="186" t="s">
        <v>1643</v>
      </c>
      <c r="CH401" s="189" t="s">
        <v>25</v>
      </c>
      <c r="CI401" s="209"/>
      <c r="CJ401" s="210"/>
    </row>
    <row r="402" spans="83:88">
      <c r="CE402" s="2" t="str">
        <f t="shared" si="11"/>
        <v>KAK200VC01</v>
      </c>
      <c r="CF402" s="185" t="s">
        <v>1625</v>
      </c>
      <c r="CG402" s="186" t="s">
        <v>1644</v>
      </c>
      <c r="CH402" s="189" t="s">
        <v>25</v>
      </c>
      <c r="CI402" s="209"/>
      <c r="CJ402" s="210"/>
    </row>
    <row r="403" spans="83:88">
      <c r="CE403" s="2" t="str">
        <f t="shared" si="11"/>
        <v>KAK400VC01</v>
      </c>
      <c r="CF403" s="185" t="s">
        <v>1626</v>
      </c>
      <c r="CG403" s="186" t="s">
        <v>1645</v>
      </c>
      <c r="CH403" s="189" t="s">
        <v>25</v>
      </c>
      <c r="CI403" s="209"/>
      <c r="CJ403" s="210"/>
    </row>
    <row r="404" spans="83:88">
      <c r="CE404" s="2" t="str">
        <f t="shared" si="11"/>
        <v>1AKA00VC01</v>
      </c>
      <c r="CF404" s="185" t="s">
        <v>1655</v>
      </c>
      <c r="CG404" s="186" t="s">
        <v>1656</v>
      </c>
      <c r="CH404" s="189" t="s">
        <v>25</v>
      </c>
      <c r="CI404" s="209"/>
      <c r="CJ404" s="210"/>
    </row>
    <row r="405" spans="83:88">
      <c r="CE405" s="2" t="str">
        <f t="shared" si="11"/>
        <v>KAK100VC01</v>
      </c>
      <c r="CF405" s="185" t="s">
        <v>1627</v>
      </c>
      <c r="CG405" s="186" t="s">
        <v>1646</v>
      </c>
      <c r="CH405" s="189" t="s">
        <v>25</v>
      </c>
      <c r="CI405" s="209"/>
      <c r="CJ405" s="210"/>
    </row>
    <row r="406" spans="83:88">
      <c r="CE406" s="2" t="str">
        <f t="shared" si="11"/>
        <v>NAK300VC01</v>
      </c>
      <c r="CF406" s="185" t="s">
        <v>1628</v>
      </c>
      <c r="CG406" s="186" t="s">
        <v>1647</v>
      </c>
      <c r="CH406" s="189" t="s">
        <v>25</v>
      </c>
      <c r="CI406" s="209"/>
      <c r="CJ406" s="210"/>
    </row>
    <row r="407" spans="83:88">
      <c r="CE407" s="2" t="str">
        <f t="shared" si="11"/>
        <v>KAK300VC01</v>
      </c>
      <c r="CF407" s="185" t="s">
        <v>1629</v>
      </c>
      <c r="CG407" s="186" t="s">
        <v>1648</v>
      </c>
      <c r="CH407" s="189" t="s">
        <v>25</v>
      </c>
      <c r="CI407" s="209"/>
      <c r="CJ407" s="210"/>
    </row>
    <row r="408" spans="83:88">
      <c r="CE408" s="2" t="str">
        <f t="shared" si="11"/>
        <v>KAK000VC01</v>
      </c>
      <c r="CF408" s="185" t="s">
        <v>1630</v>
      </c>
      <c r="CG408" s="186" t="s">
        <v>1649</v>
      </c>
      <c r="CH408" s="189" t="s">
        <v>25</v>
      </c>
      <c r="CI408" s="209"/>
      <c r="CJ408" s="210"/>
    </row>
    <row r="409" spans="83:88">
      <c r="CE409" s="2" t="str">
        <f t="shared" si="11"/>
        <v>MAK000VC01</v>
      </c>
      <c r="CF409" s="185" t="s">
        <v>1631</v>
      </c>
      <c r="CG409" s="186" t="s">
        <v>1650</v>
      </c>
      <c r="CH409" s="189" t="s">
        <v>25</v>
      </c>
      <c r="CI409" s="209"/>
      <c r="CJ409" s="210"/>
    </row>
    <row r="410" spans="83:88">
      <c r="CE410" s="2" t="str">
        <f t="shared" si="11"/>
        <v>MAK100VC01</v>
      </c>
      <c r="CF410" s="185" t="s">
        <v>1632</v>
      </c>
      <c r="CG410" s="186" t="s">
        <v>1651</v>
      </c>
      <c r="CH410" s="189" t="s">
        <v>25</v>
      </c>
      <c r="CI410" s="209"/>
      <c r="CJ410" s="210"/>
    </row>
    <row r="411" spans="83:88">
      <c r="CE411" s="2" t="str">
        <f t="shared" si="11"/>
        <v>MAK200VC01</v>
      </c>
      <c r="CF411" s="185" t="s">
        <v>1633</v>
      </c>
      <c r="CG411" s="186" t="s">
        <v>1652</v>
      </c>
      <c r="CH411" s="189" t="s">
        <v>25</v>
      </c>
      <c r="CI411" s="209"/>
      <c r="CJ411" s="210"/>
    </row>
    <row r="412" spans="83:88">
      <c r="CE412" s="2" t="str">
        <f t="shared" si="11"/>
        <v>NA5201VC01</v>
      </c>
      <c r="CF412" s="185" t="s">
        <v>1717</v>
      </c>
      <c r="CG412" s="186" t="s">
        <v>1726</v>
      </c>
      <c r="CH412" s="189" t="s">
        <v>25</v>
      </c>
      <c r="CI412" s="209"/>
      <c r="CJ412" s="210"/>
    </row>
    <row r="413" spans="83:88">
      <c r="CE413" s="2" t="str">
        <f t="shared" si="11"/>
        <v>NA1201VC01</v>
      </c>
      <c r="CF413" s="185" t="s">
        <v>1720</v>
      </c>
      <c r="CG413" s="186" t="s">
        <v>1729</v>
      </c>
      <c r="CH413" s="189" t="s">
        <v>25</v>
      </c>
      <c r="CI413" s="209"/>
      <c r="CJ413" s="210"/>
    </row>
    <row r="414" spans="83:88">
      <c r="CE414" s="2" t="str">
        <f t="shared" si="11"/>
        <v>NA4201VC01</v>
      </c>
      <c r="CF414" s="185" t="s">
        <v>1721</v>
      </c>
      <c r="CG414" s="186" t="s">
        <v>1730</v>
      </c>
      <c r="CH414" s="189" t="s">
        <v>25</v>
      </c>
      <c r="CI414" s="209"/>
      <c r="CJ414" s="210"/>
    </row>
    <row r="415" spans="83:88">
      <c r="CE415" s="2" t="str">
        <f t="shared" si="11"/>
        <v>NAK201VC01</v>
      </c>
      <c r="CF415" s="185" t="s">
        <v>1724</v>
      </c>
      <c r="CG415" s="186" t="s">
        <v>1733</v>
      </c>
      <c r="CH415" s="189" t="s">
        <v>25</v>
      </c>
      <c r="CI415" s="209"/>
      <c r="CJ415" s="210"/>
    </row>
    <row r="416" spans="83:88">
      <c r="CE416" s="2" t="str">
        <f t="shared" si="11"/>
        <v>NA9201VC01</v>
      </c>
      <c r="CF416" s="185" t="s">
        <v>1725</v>
      </c>
      <c r="CG416" s="186" t="s">
        <v>1734</v>
      </c>
      <c r="CH416" s="189" t="s">
        <v>25</v>
      </c>
      <c r="CI416" s="209"/>
      <c r="CJ416" s="210"/>
    </row>
    <row r="417" spans="83:88">
      <c r="CE417" s="2" t="str">
        <f t="shared" si="11"/>
        <v>MAK300VC01</v>
      </c>
      <c r="CF417" s="185" t="s">
        <v>1634</v>
      </c>
      <c r="CG417" s="186" t="s">
        <v>1653</v>
      </c>
      <c r="CH417" s="189" t="s">
        <v>25</v>
      </c>
      <c r="CI417" s="209"/>
      <c r="CJ417" s="210"/>
    </row>
    <row r="418" spans="83:88">
      <c r="CE418" s="2" t="str">
        <f t="shared" si="11"/>
        <v>1AKA00VC01</v>
      </c>
      <c r="CF418" s="185" t="s">
        <v>1655</v>
      </c>
      <c r="CG418" s="186" t="s">
        <v>1656</v>
      </c>
      <c r="CH418" s="189" t="s">
        <v>25</v>
      </c>
      <c r="CI418" s="209"/>
      <c r="CJ418" s="210"/>
    </row>
    <row r="419" spans="83:88">
      <c r="CE419" s="2" t="str">
        <f t="shared" si="11"/>
        <v>1GZBK0VC01</v>
      </c>
      <c r="CF419" s="185" t="s">
        <v>1657</v>
      </c>
      <c r="CG419" s="186" t="s">
        <v>1658</v>
      </c>
      <c r="CH419" s="189" t="s">
        <v>25</v>
      </c>
      <c r="CI419" s="209"/>
      <c r="CJ419" s="210"/>
    </row>
    <row r="420" spans="83:88">
      <c r="CE420" s="2" t="str">
        <f t="shared" si="11"/>
        <v>PA9500VC01</v>
      </c>
      <c r="CF420" s="185" t="s">
        <v>319</v>
      </c>
      <c r="CG420" s="186" t="s">
        <v>320</v>
      </c>
      <c r="CH420" s="189" t="s">
        <v>25</v>
      </c>
      <c r="CI420" s="209"/>
      <c r="CJ420" s="210"/>
    </row>
    <row r="421" spans="83:88">
      <c r="CE421" s="2" t="str">
        <f t="shared" si="11"/>
        <v>1AAB00VR01</v>
      </c>
      <c r="CF421" s="185" t="s">
        <v>321</v>
      </c>
      <c r="CG421" s="186" t="s">
        <v>322</v>
      </c>
      <c r="CH421" s="189" t="s">
        <v>17</v>
      </c>
      <c r="CI421" s="209"/>
      <c r="CJ421" s="210"/>
    </row>
    <row r="422" spans="83:88">
      <c r="CE422" s="2" t="str">
        <f t="shared" si="11"/>
        <v>1AAC00VR01</v>
      </c>
      <c r="CF422" s="185" t="s">
        <v>323</v>
      </c>
      <c r="CG422" s="186" t="s">
        <v>324</v>
      </c>
      <c r="CH422" s="189" t="s">
        <v>17</v>
      </c>
      <c r="CI422" s="209"/>
      <c r="CJ422" s="210"/>
    </row>
    <row r="423" spans="83:88">
      <c r="CE423" s="2" t="str">
        <f t="shared" si="11"/>
        <v>1ADB00VR01</v>
      </c>
      <c r="CF423" s="185" t="s">
        <v>325</v>
      </c>
      <c r="CG423" s="186" t="s">
        <v>326</v>
      </c>
      <c r="CH423" s="189" t="s">
        <v>17</v>
      </c>
      <c r="CI423" s="209"/>
      <c r="CJ423" s="210"/>
    </row>
    <row r="424" spans="83:88">
      <c r="CE424" s="2" t="str">
        <f t="shared" si="11"/>
        <v>1AJB00VR01</v>
      </c>
      <c r="CF424" s="185" t="s">
        <v>327</v>
      </c>
      <c r="CG424" s="186" t="s">
        <v>328</v>
      </c>
      <c r="CH424" s="189" t="s">
        <v>17</v>
      </c>
      <c r="CI424" s="209"/>
      <c r="CJ424" s="210"/>
    </row>
    <row r="425" spans="83:88">
      <c r="CE425" s="2" t="str">
        <f t="shared" si="11"/>
        <v>1GRB60VR01</v>
      </c>
      <c r="CF425" s="185" t="s">
        <v>329</v>
      </c>
      <c r="CG425" s="186" t="s">
        <v>330</v>
      </c>
      <c r="CH425" s="189" t="s">
        <v>17</v>
      </c>
      <c r="CI425" s="209"/>
      <c r="CJ425" s="210"/>
    </row>
    <row r="426" spans="83:88">
      <c r="CE426" s="2" t="str">
        <f t="shared" si="11"/>
        <v>1GZB00VR01</v>
      </c>
      <c r="CF426" s="185" t="s">
        <v>331</v>
      </c>
      <c r="CG426" s="186" t="s">
        <v>332</v>
      </c>
      <c r="CH426" s="189" t="s">
        <v>17</v>
      </c>
      <c r="CI426" s="209"/>
      <c r="CJ426" s="210"/>
    </row>
    <row r="427" spans="83:88">
      <c r="CE427" s="2" t="str">
        <f t="shared" si="11"/>
        <v>1GZB20VR01</v>
      </c>
      <c r="CF427" s="185" t="s">
        <v>333</v>
      </c>
      <c r="CG427" s="186" t="s">
        <v>334</v>
      </c>
      <c r="CH427" s="189" t="s">
        <v>17</v>
      </c>
      <c r="CI427" s="209"/>
      <c r="CJ427" s="210"/>
    </row>
    <row r="428" spans="83:88">
      <c r="CE428" s="2" t="str">
        <f t="shared" si="11"/>
        <v>KA0600VR01</v>
      </c>
      <c r="CF428" s="185" t="s">
        <v>335</v>
      </c>
      <c r="CG428" s="186" t="s">
        <v>336</v>
      </c>
      <c r="CH428" s="189" t="s">
        <v>17</v>
      </c>
      <c r="CI428" s="209"/>
      <c r="CJ428" s="210"/>
    </row>
    <row r="429" spans="83:88">
      <c r="CE429" s="2" t="str">
        <f t="shared" si="11"/>
        <v>KA2000VR01</v>
      </c>
      <c r="CF429" s="185" t="s">
        <v>337</v>
      </c>
      <c r="CG429" s="186" t="s">
        <v>338</v>
      </c>
      <c r="CH429" s="189" t="s">
        <v>17</v>
      </c>
      <c r="CI429" s="209"/>
      <c r="CJ429" s="210"/>
    </row>
    <row r="430" spans="83:88">
      <c r="CE430" s="2" t="str">
        <f t="shared" si="11"/>
        <v>KA2100VR01</v>
      </c>
      <c r="CF430" s="185" t="s">
        <v>339</v>
      </c>
      <c r="CG430" s="186" t="s">
        <v>340</v>
      </c>
      <c r="CH430" s="189" t="s">
        <v>17</v>
      </c>
      <c r="CI430" s="209"/>
      <c r="CJ430" s="210"/>
    </row>
    <row r="431" spans="83:88">
      <c r="CE431" s="2" t="str">
        <f t="shared" si="11"/>
        <v>KA2200VR01</v>
      </c>
      <c r="CF431" s="185" t="s">
        <v>341</v>
      </c>
      <c r="CG431" s="186" t="s">
        <v>342</v>
      </c>
      <c r="CH431" s="189" t="s">
        <v>17</v>
      </c>
      <c r="CI431" s="209"/>
      <c r="CJ431" s="210"/>
    </row>
    <row r="432" spans="83:88">
      <c r="CE432" s="2" t="str">
        <f t="shared" si="11"/>
        <v>KA2300VR01</v>
      </c>
      <c r="CF432" s="185" t="s">
        <v>343</v>
      </c>
      <c r="CG432" s="186" t="s">
        <v>344</v>
      </c>
      <c r="CH432" s="189" t="s">
        <v>17</v>
      </c>
      <c r="CI432" s="209"/>
      <c r="CJ432" s="210"/>
    </row>
    <row r="433" spans="83:88">
      <c r="CE433" s="2" t="str">
        <f t="shared" si="11"/>
        <v>KA2400VR01</v>
      </c>
      <c r="CF433" s="185" t="s">
        <v>345</v>
      </c>
      <c r="CG433" s="186" t="s">
        <v>1612</v>
      </c>
      <c r="CH433" s="189" t="s">
        <v>17</v>
      </c>
      <c r="CI433" s="209"/>
      <c r="CJ433" s="210"/>
    </row>
    <row r="434" spans="83:88">
      <c r="CE434" s="2" t="str">
        <f t="shared" si="11"/>
        <v>KA6000VR01</v>
      </c>
      <c r="CF434" s="185" t="s">
        <v>346</v>
      </c>
      <c r="CG434" s="186" t="s">
        <v>347</v>
      </c>
      <c r="CH434" s="189" t="s">
        <v>17</v>
      </c>
      <c r="CI434" s="209"/>
      <c r="CJ434" s="210"/>
    </row>
    <row r="435" spans="83:88">
      <c r="CE435" s="2" t="str">
        <f t="shared" si="11"/>
        <v>KA6100VR01</v>
      </c>
      <c r="CF435" s="185" t="s">
        <v>19</v>
      </c>
      <c r="CG435" s="186" t="s">
        <v>348</v>
      </c>
      <c r="CH435" s="189" t="s">
        <v>17</v>
      </c>
      <c r="CI435" s="209"/>
      <c r="CJ435" s="210"/>
    </row>
    <row r="436" spans="83:88">
      <c r="CE436" s="2" t="str">
        <f t="shared" si="11"/>
        <v>KA6200VR01</v>
      </c>
      <c r="CF436" s="185" t="s">
        <v>349</v>
      </c>
      <c r="CG436" s="186" t="s">
        <v>350</v>
      </c>
      <c r="CH436" s="189" t="s">
        <v>17</v>
      </c>
      <c r="CI436" s="209"/>
      <c r="CJ436" s="210"/>
    </row>
    <row r="437" spans="83:88">
      <c r="CE437" s="2" t="str">
        <f t="shared" si="11"/>
        <v>KA6300VR01</v>
      </c>
      <c r="CF437" s="185" t="s">
        <v>351</v>
      </c>
      <c r="CG437" s="186" t="s">
        <v>352</v>
      </c>
      <c r="CH437" s="189" t="s">
        <v>17</v>
      </c>
      <c r="CI437" s="209"/>
      <c r="CJ437" s="210"/>
    </row>
    <row r="438" spans="83:88">
      <c r="CE438" s="2" t="str">
        <f t="shared" si="11"/>
        <v>KA6400VR01</v>
      </c>
      <c r="CF438" s="185" t="s">
        <v>353</v>
      </c>
      <c r="CG438" s="186" t="s">
        <v>1613</v>
      </c>
      <c r="CH438" s="189" t="s">
        <v>17</v>
      </c>
      <c r="CI438" s="209"/>
      <c r="CJ438" s="210"/>
    </row>
    <row r="439" spans="83:88">
      <c r="CE439" s="2" t="str">
        <f t="shared" si="11"/>
        <v>1AXH00VR01</v>
      </c>
      <c r="CF439" s="185" t="s">
        <v>1975</v>
      </c>
      <c r="CG439" s="186" t="s">
        <v>1978</v>
      </c>
      <c r="CH439" s="189" t="s">
        <v>17</v>
      </c>
      <c r="CI439" s="209"/>
      <c r="CJ439" s="210"/>
    </row>
    <row r="440" spans="83:88">
      <c r="CE440" s="2" t="str">
        <f t="shared" si="11"/>
        <v>MA2000VR01</v>
      </c>
      <c r="CF440" s="185" t="s">
        <v>354</v>
      </c>
      <c r="CG440" s="186" t="s">
        <v>355</v>
      </c>
      <c r="CH440" s="189" t="s">
        <v>17</v>
      </c>
      <c r="CI440" s="209"/>
      <c r="CJ440" s="210"/>
    </row>
    <row r="441" spans="83:88">
      <c r="CE441" s="2" t="str">
        <f t="shared" si="11"/>
        <v>MA2100VR01</v>
      </c>
      <c r="CF441" s="185" t="s">
        <v>356</v>
      </c>
      <c r="CG441" s="186" t="s">
        <v>357</v>
      </c>
      <c r="CH441" s="189" t="s">
        <v>17</v>
      </c>
      <c r="CI441" s="209"/>
      <c r="CJ441" s="210"/>
    </row>
    <row r="442" spans="83:88">
      <c r="CE442" s="2" t="str">
        <f t="shared" si="11"/>
        <v>MA2200VR01</v>
      </c>
      <c r="CF442" s="185" t="s">
        <v>358</v>
      </c>
      <c r="CG442" s="186" t="s">
        <v>359</v>
      </c>
      <c r="CH442" s="189" t="s">
        <v>17</v>
      </c>
      <c r="CI442" s="209"/>
      <c r="CJ442" s="210"/>
    </row>
    <row r="443" spans="83:88">
      <c r="CE443" s="2" t="str">
        <f t="shared" si="11"/>
        <v>MA2300VR01</v>
      </c>
      <c r="CF443" s="185" t="s">
        <v>360</v>
      </c>
      <c r="CG443" s="186" t="s">
        <v>361</v>
      </c>
      <c r="CH443" s="189" t="s">
        <v>17</v>
      </c>
      <c r="CI443" s="209"/>
      <c r="CJ443" s="210"/>
    </row>
    <row r="444" spans="83:88">
      <c r="CE444" s="2" t="str">
        <f t="shared" si="11"/>
        <v>MA6000VR01</v>
      </c>
      <c r="CF444" s="185" t="s">
        <v>362</v>
      </c>
      <c r="CG444" s="186" t="s">
        <v>363</v>
      </c>
      <c r="CH444" s="189" t="s">
        <v>17</v>
      </c>
      <c r="CI444" s="209"/>
      <c r="CJ444" s="210"/>
    </row>
    <row r="445" spans="83:88">
      <c r="CE445" s="2" t="str">
        <f t="shared" si="11"/>
        <v>MA6100VR01</v>
      </c>
      <c r="CF445" s="185" t="s">
        <v>364</v>
      </c>
      <c r="CG445" s="186" t="s">
        <v>365</v>
      </c>
      <c r="CH445" s="189" t="s">
        <v>17</v>
      </c>
      <c r="CI445" s="209"/>
      <c r="CJ445" s="210"/>
    </row>
    <row r="446" spans="83:88">
      <c r="CE446" s="2" t="str">
        <f t="shared" si="11"/>
        <v>MA6200VR01</v>
      </c>
      <c r="CF446" s="185" t="s">
        <v>366</v>
      </c>
      <c r="CG446" s="186" t="s">
        <v>367</v>
      </c>
      <c r="CH446" s="189" t="s">
        <v>17</v>
      </c>
      <c r="CI446" s="209"/>
      <c r="CJ446" s="210"/>
    </row>
    <row r="447" spans="83:88">
      <c r="CE447" s="2" t="str">
        <f t="shared" si="11"/>
        <v>MA6300VR01</v>
      </c>
      <c r="CF447" s="185" t="s">
        <v>368</v>
      </c>
      <c r="CG447" s="186" t="s">
        <v>369</v>
      </c>
      <c r="CH447" s="189" t="s">
        <v>17</v>
      </c>
      <c r="CI447" s="209"/>
      <c r="CJ447" s="210"/>
    </row>
    <row r="448" spans="83:88">
      <c r="CE448" s="2" t="str">
        <f t="shared" si="11"/>
        <v>NA0200VR01</v>
      </c>
      <c r="CF448" s="185" t="s">
        <v>370</v>
      </c>
      <c r="CG448" s="186" t="s">
        <v>371</v>
      </c>
      <c r="CH448" s="189" t="s">
        <v>17</v>
      </c>
      <c r="CI448" s="209"/>
      <c r="CJ448" s="210"/>
    </row>
    <row r="449" spans="83:88">
      <c r="CE449" s="2" t="str">
        <f t="shared" si="11"/>
        <v>NA0600VR01</v>
      </c>
      <c r="CF449" s="185" t="s">
        <v>372</v>
      </c>
      <c r="CG449" s="186" t="s">
        <v>373</v>
      </c>
      <c r="CH449" s="189" t="s">
        <v>17</v>
      </c>
      <c r="CI449" s="209"/>
      <c r="CJ449" s="210"/>
    </row>
    <row r="450" spans="83:88">
      <c r="CE450" s="2" t="str">
        <f t="shared" si="11"/>
        <v>NA0U01VR01</v>
      </c>
      <c r="CF450" s="185" t="s">
        <v>2016</v>
      </c>
      <c r="CG450" s="186" t="s">
        <v>2017</v>
      </c>
      <c r="CH450" s="189" t="s">
        <v>17</v>
      </c>
      <c r="CI450" s="209"/>
      <c r="CJ450" s="210"/>
    </row>
    <row r="451" spans="83:88">
      <c r="CE451" s="2" t="str">
        <f t="shared" si="11"/>
        <v>NA2000VR01</v>
      </c>
      <c r="CF451" s="185" t="s">
        <v>374</v>
      </c>
      <c r="CG451" s="186" t="s">
        <v>375</v>
      </c>
      <c r="CH451" s="189" t="s">
        <v>17</v>
      </c>
      <c r="CI451" s="209"/>
      <c r="CJ451" s="210"/>
    </row>
    <row r="452" spans="83:88">
      <c r="CE452" s="2" t="str">
        <f t="shared" si="11"/>
        <v>NA2200VR01</v>
      </c>
      <c r="CF452" s="185" t="s">
        <v>376</v>
      </c>
      <c r="CG452" s="186" t="s">
        <v>377</v>
      </c>
      <c r="CH452" s="189" t="s">
        <v>17</v>
      </c>
      <c r="CI452" s="209"/>
      <c r="CJ452" s="210"/>
    </row>
    <row r="453" spans="83:88">
      <c r="CE453" s="2" t="str">
        <f t="shared" si="11"/>
        <v>NA2300VR01</v>
      </c>
      <c r="CF453" s="185" t="s">
        <v>378</v>
      </c>
      <c r="CG453" s="186" t="s">
        <v>379</v>
      </c>
      <c r="CH453" s="189" t="s">
        <v>17</v>
      </c>
      <c r="CI453" s="209"/>
      <c r="CJ453" s="210"/>
    </row>
    <row r="454" spans="83:88">
      <c r="CE454" s="2" t="str">
        <f t="shared" ref="CE454:CE517" si="12">CF454&amp;CH454</f>
        <v>NA6000VR01</v>
      </c>
      <c r="CF454" s="185" t="s">
        <v>380</v>
      </c>
      <c r="CG454" s="186" t="s">
        <v>381</v>
      </c>
      <c r="CH454" s="189" t="s">
        <v>17</v>
      </c>
      <c r="CI454" s="209"/>
      <c r="CJ454" s="210"/>
    </row>
    <row r="455" spans="83:88">
      <c r="CE455" s="2" t="str">
        <f t="shared" si="12"/>
        <v>NA6200VR01</v>
      </c>
      <c r="CF455" s="185" t="s">
        <v>382</v>
      </c>
      <c r="CG455" s="186" t="s">
        <v>383</v>
      </c>
      <c r="CH455" s="189" t="s">
        <v>17</v>
      </c>
      <c r="CI455" s="209"/>
      <c r="CJ455" s="210"/>
    </row>
    <row r="456" spans="83:88">
      <c r="CE456" s="2" t="str">
        <f t="shared" si="12"/>
        <v>NA6300VR01</v>
      </c>
      <c r="CF456" s="185" t="s">
        <v>384</v>
      </c>
      <c r="CG456" s="186" t="s">
        <v>385</v>
      </c>
      <c r="CH456" s="189" t="s">
        <v>17</v>
      </c>
      <c r="CI456" s="209"/>
      <c r="CJ456" s="210"/>
    </row>
    <row r="457" spans="83:88">
      <c r="CE457" s="2" t="str">
        <f t="shared" si="12"/>
        <v>NB2000VR01</v>
      </c>
      <c r="CF457" s="185" t="s">
        <v>386</v>
      </c>
      <c r="CG457" s="186" t="s">
        <v>387</v>
      </c>
      <c r="CH457" s="189" t="s">
        <v>17</v>
      </c>
      <c r="CI457" s="209"/>
      <c r="CJ457" s="210"/>
    </row>
    <row r="458" spans="83:88">
      <c r="CE458" s="2" t="str">
        <f t="shared" si="12"/>
        <v>NB2200VR01</v>
      </c>
      <c r="CF458" s="185" t="s">
        <v>388</v>
      </c>
      <c r="CG458" s="186" t="s">
        <v>389</v>
      </c>
      <c r="CH458" s="189" t="s">
        <v>17</v>
      </c>
      <c r="CI458" s="209"/>
      <c r="CJ458" s="210"/>
    </row>
    <row r="459" spans="83:88">
      <c r="CE459" s="2" t="str">
        <f t="shared" si="12"/>
        <v>NB2300VR01</v>
      </c>
      <c r="CF459" s="185" t="s">
        <v>390</v>
      </c>
      <c r="CG459" s="186" t="s">
        <v>1239</v>
      </c>
      <c r="CH459" s="189" t="s">
        <v>17</v>
      </c>
      <c r="CI459" s="209"/>
      <c r="CJ459" s="210"/>
    </row>
    <row r="460" spans="83:88">
      <c r="CE460" s="2" t="str">
        <f t="shared" si="12"/>
        <v>NB2500VR01</v>
      </c>
      <c r="CF460" s="185" t="s">
        <v>391</v>
      </c>
      <c r="CG460" s="186" t="s">
        <v>392</v>
      </c>
      <c r="CH460" s="189" t="s">
        <v>17</v>
      </c>
      <c r="CI460" s="209"/>
      <c r="CJ460" s="210"/>
    </row>
    <row r="461" spans="83:88">
      <c r="CE461" s="2" t="str">
        <f t="shared" si="12"/>
        <v>NB6000VR01</v>
      </c>
      <c r="CF461" s="185" t="s">
        <v>393</v>
      </c>
      <c r="CG461" s="186" t="s">
        <v>394</v>
      </c>
      <c r="CH461" s="189" t="s">
        <v>17</v>
      </c>
      <c r="CI461" s="209"/>
      <c r="CJ461" s="210"/>
    </row>
    <row r="462" spans="83:88">
      <c r="CE462" s="2" t="str">
        <f t="shared" si="12"/>
        <v>NB6200VR01</v>
      </c>
      <c r="CF462" s="185" t="s">
        <v>395</v>
      </c>
      <c r="CG462" s="186" t="s">
        <v>396</v>
      </c>
      <c r="CH462" s="189" t="s">
        <v>17</v>
      </c>
      <c r="CI462" s="209"/>
      <c r="CJ462" s="210"/>
    </row>
    <row r="463" spans="83:88">
      <c r="CE463" s="2" t="str">
        <f t="shared" si="12"/>
        <v>NB6300VR01</v>
      </c>
      <c r="CF463" s="185" t="s">
        <v>397</v>
      </c>
      <c r="CG463" s="186" t="s">
        <v>1240</v>
      </c>
      <c r="CH463" s="189" t="s">
        <v>17</v>
      </c>
      <c r="CI463" s="209"/>
      <c r="CJ463" s="210"/>
    </row>
    <row r="464" spans="83:88">
      <c r="CE464" s="2" t="str">
        <f t="shared" si="12"/>
        <v>NB6500VR01</v>
      </c>
      <c r="CF464" s="185" t="s">
        <v>398</v>
      </c>
      <c r="CG464" s="186" t="s">
        <v>399</v>
      </c>
      <c r="CH464" s="189" t="s">
        <v>17</v>
      </c>
      <c r="CI464" s="209"/>
      <c r="CJ464" s="210"/>
    </row>
    <row r="465" spans="83:88">
      <c r="CE465" s="2" t="str">
        <f t="shared" si="12"/>
        <v>NB6600VR01</v>
      </c>
      <c r="CF465" s="185" t="s">
        <v>400</v>
      </c>
      <c r="CG465" s="186" t="s">
        <v>401</v>
      </c>
      <c r="CH465" s="189" t="s">
        <v>17</v>
      </c>
      <c r="CI465" s="209"/>
      <c r="CJ465" s="210"/>
    </row>
    <row r="466" spans="83:88">
      <c r="CE466" s="2" t="str">
        <f t="shared" si="12"/>
        <v>PAH500VR01</v>
      </c>
      <c r="CF466" s="185" t="s">
        <v>2009</v>
      </c>
      <c r="CG466" s="186" t="s">
        <v>2010</v>
      </c>
      <c r="CH466" s="189" t="s">
        <v>17</v>
      </c>
      <c r="CI466" s="209"/>
      <c r="CJ466" s="210"/>
    </row>
    <row r="467" spans="83:88">
      <c r="CE467" s="2" t="str">
        <f t="shared" si="12"/>
        <v>PA2000VR01</v>
      </c>
      <c r="CF467" s="185" t="s">
        <v>402</v>
      </c>
      <c r="CG467" s="186" t="s">
        <v>403</v>
      </c>
      <c r="CH467" s="189" t="s">
        <v>17</v>
      </c>
      <c r="CI467" s="209"/>
      <c r="CJ467" s="210"/>
    </row>
    <row r="468" spans="83:88">
      <c r="CE468" s="2" t="str">
        <f t="shared" si="12"/>
        <v>PA2500VR01</v>
      </c>
      <c r="CF468" s="185" t="s">
        <v>404</v>
      </c>
      <c r="CG468" s="186" t="s">
        <v>405</v>
      </c>
      <c r="CH468" s="189" t="s">
        <v>17</v>
      </c>
      <c r="CI468" s="209"/>
      <c r="CJ468" s="210"/>
    </row>
    <row r="469" spans="83:88">
      <c r="CE469" s="2" t="str">
        <f t="shared" si="12"/>
        <v>PA6000VR01</v>
      </c>
      <c r="CF469" s="185" t="s">
        <v>406</v>
      </c>
      <c r="CG469" s="186" t="s">
        <v>407</v>
      </c>
      <c r="CH469" s="189" t="s">
        <v>17</v>
      </c>
      <c r="CI469" s="209"/>
      <c r="CJ469" s="210"/>
    </row>
    <row r="470" spans="83:88">
      <c r="CE470" s="2" t="str">
        <f t="shared" si="12"/>
        <v>NA6201VR01</v>
      </c>
      <c r="CF470" s="185" t="s">
        <v>1718</v>
      </c>
      <c r="CG470" s="186" t="s">
        <v>1727</v>
      </c>
      <c r="CH470" s="189" t="s">
        <v>17</v>
      </c>
      <c r="CI470" s="209"/>
      <c r="CJ470" s="210"/>
    </row>
    <row r="471" spans="83:88">
      <c r="CE471" s="2" t="str">
        <f t="shared" si="12"/>
        <v>NA2201VR01</v>
      </c>
      <c r="CF471" s="185" t="s">
        <v>1719</v>
      </c>
      <c r="CG471" s="186" t="s">
        <v>1728</v>
      </c>
      <c r="CH471" s="189" t="s">
        <v>17</v>
      </c>
      <c r="CI471" s="209"/>
      <c r="CJ471" s="210"/>
    </row>
    <row r="472" spans="83:88">
      <c r="CE472" s="2" t="str">
        <f t="shared" si="12"/>
        <v>PA6500VR01</v>
      </c>
      <c r="CF472" s="185" t="s">
        <v>408</v>
      </c>
      <c r="CG472" s="186" t="s">
        <v>409</v>
      </c>
      <c r="CH472" s="189" t="s">
        <v>17</v>
      </c>
      <c r="CI472" s="209"/>
      <c r="CJ472" s="210"/>
    </row>
    <row r="473" spans="83:88">
      <c r="CE473" s="2" t="str">
        <f t="shared" si="12"/>
        <v>NBX200V501</v>
      </c>
      <c r="CF473" s="185" t="s">
        <v>1523</v>
      </c>
      <c r="CG473" s="186" t="s">
        <v>1542</v>
      </c>
      <c r="CH473" s="189" t="s">
        <v>1521</v>
      </c>
      <c r="CI473" s="209"/>
      <c r="CJ473" s="210"/>
    </row>
    <row r="474" spans="83:88">
      <c r="CE474" s="2" t="str">
        <f t="shared" si="12"/>
        <v>NBX300V501</v>
      </c>
      <c r="CF474" s="185" t="s">
        <v>1524</v>
      </c>
      <c r="CG474" s="186" t="s">
        <v>1543</v>
      </c>
      <c r="CH474" s="189" t="s">
        <v>1521</v>
      </c>
      <c r="CI474" s="209"/>
      <c r="CJ474" s="210"/>
    </row>
    <row r="475" spans="83:88">
      <c r="CE475" s="2" t="str">
        <f t="shared" si="12"/>
        <v>NAX010V501</v>
      </c>
      <c r="CF475" s="185" t="s">
        <v>1525</v>
      </c>
      <c r="CG475" s="186" t="s">
        <v>1544</v>
      </c>
      <c r="CH475" s="189" t="s">
        <v>1521</v>
      </c>
      <c r="CI475" s="209"/>
      <c r="CJ475" s="210"/>
    </row>
    <row r="476" spans="83:88">
      <c r="CE476" s="2" t="str">
        <f t="shared" si="12"/>
        <v>NBX500V501</v>
      </c>
      <c r="CF476" s="185" t="s">
        <v>1526</v>
      </c>
      <c r="CG476" s="186" t="s">
        <v>1545</v>
      </c>
      <c r="CH476" s="189" t="s">
        <v>1521</v>
      </c>
      <c r="CI476" s="209"/>
      <c r="CJ476" s="210"/>
    </row>
    <row r="477" spans="83:88">
      <c r="CE477" s="2" t="str">
        <f t="shared" si="12"/>
        <v>NAX000V501</v>
      </c>
      <c r="CF477" s="185" t="s">
        <v>1527</v>
      </c>
      <c r="CG477" s="186" t="s">
        <v>1546</v>
      </c>
      <c r="CH477" s="189" t="s">
        <v>1521</v>
      </c>
      <c r="CI477" s="209"/>
      <c r="CJ477" s="210"/>
    </row>
    <row r="478" spans="83:88">
      <c r="CE478" s="2" t="str">
        <f t="shared" si="12"/>
        <v>NAX200V501</v>
      </c>
      <c r="CF478" s="185" t="s">
        <v>1528</v>
      </c>
      <c r="CG478" s="186" t="s">
        <v>1547</v>
      </c>
      <c r="CH478" s="189" t="s">
        <v>1521</v>
      </c>
      <c r="CI478" s="209"/>
      <c r="CJ478" s="210"/>
    </row>
    <row r="479" spans="83:88">
      <c r="CE479" s="2" t="str">
        <f t="shared" si="12"/>
        <v>PAX000V501</v>
      </c>
      <c r="CF479" s="185" t="s">
        <v>1529</v>
      </c>
      <c r="CG479" s="186" t="s">
        <v>1548</v>
      </c>
      <c r="CH479" s="189" t="s">
        <v>1521</v>
      </c>
      <c r="CI479" s="209"/>
      <c r="CJ479" s="210"/>
    </row>
    <row r="480" spans="83:88">
      <c r="CE480" s="2" t="str">
        <f t="shared" si="12"/>
        <v>PAX500V501</v>
      </c>
      <c r="CF480" s="185" t="s">
        <v>1530</v>
      </c>
      <c r="CG480" s="186" t="s">
        <v>1549</v>
      </c>
      <c r="CH480" s="189" t="s">
        <v>1521</v>
      </c>
      <c r="CI480" s="209"/>
      <c r="CJ480" s="210"/>
    </row>
    <row r="481" spans="83:88">
      <c r="CE481" s="2" t="str">
        <f t="shared" si="12"/>
        <v>NBX000V501</v>
      </c>
      <c r="CF481" s="185" t="s">
        <v>1531</v>
      </c>
      <c r="CG481" s="186" t="s">
        <v>1550</v>
      </c>
      <c r="CH481" s="189" t="s">
        <v>1521</v>
      </c>
      <c r="CI481" s="209"/>
      <c r="CJ481" s="210"/>
    </row>
    <row r="482" spans="83:88">
      <c r="CE482" s="2" t="str">
        <f t="shared" si="12"/>
        <v>KAX200V501</v>
      </c>
      <c r="CF482" s="185" t="s">
        <v>1532</v>
      </c>
      <c r="CG482" s="186" t="s">
        <v>1551</v>
      </c>
      <c r="CH482" s="189" t="s">
        <v>1521</v>
      </c>
      <c r="CI482" s="209"/>
      <c r="CJ482" s="210"/>
    </row>
    <row r="483" spans="83:88">
      <c r="CE483" s="2" t="str">
        <f t="shared" si="12"/>
        <v>KAX400V501</v>
      </c>
      <c r="CF483" s="185" t="s">
        <v>1533</v>
      </c>
      <c r="CG483" s="186" t="s">
        <v>1614</v>
      </c>
      <c r="CH483" s="189" t="s">
        <v>1521</v>
      </c>
      <c r="CI483" s="209"/>
      <c r="CJ483" s="210"/>
    </row>
    <row r="484" spans="83:88">
      <c r="CE484" s="2" t="str">
        <f t="shared" si="12"/>
        <v>KAX100V501</v>
      </c>
      <c r="CF484" s="185" t="s">
        <v>1534</v>
      </c>
      <c r="CG484" s="186" t="s">
        <v>1552</v>
      </c>
      <c r="CH484" s="189" t="s">
        <v>1521</v>
      </c>
      <c r="CI484" s="209"/>
      <c r="CJ484" s="210"/>
    </row>
    <row r="485" spans="83:88">
      <c r="CE485" s="2" t="str">
        <f t="shared" si="12"/>
        <v>NAX300V501</v>
      </c>
      <c r="CF485" s="185" t="s">
        <v>1535</v>
      </c>
      <c r="CG485" s="186" t="s">
        <v>1553</v>
      </c>
      <c r="CH485" s="189" t="s">
        <v>1521</v>
      </c>
      <c r="CI485" s="209"/>
      <c r="CJ485" s="210"/>
    </row>
    <row r="486" spans="83:88">
      <c r="CE486" s="2" t="str">
        <f t="shared" si="12"/>
        <v>KAX300V501</v>
      </c>
      <c r="CF486" s="185" t="s">
        <v>1536</v>
      </c>
      <c r="CG486" s="186" t="s">
        <v>1554</v>
      </c>
      <c r="CH486" s="189" t="s">
        <v>1521</v>
      </c>
      <c r="CI486" s="209"/>
      <c r="CJ486" s="210"/>
    </row>
    <row r="487" spans="83:88">
      <c r="CE487" s="2" t="str">
        <f t="shared" si="12"/>
        <v>KAX000V501</v>
      </c>
      <c r="CF487" s="185" t="s">
        <v>1537</v>
      </c>
      <c r="CG487" s="186" t="s">
        <v>1555</v>
      </c>
      <c r="CH487" s="189" t="s">
        <v>1521</v>
      </c>
      <c r="CI487" s="209"/>
      <c r="CJ487" s="210"/>
    </row>
    <row r="488" spans="83:88">
      <c r="CE488" s="2" t="str">
        <f t="shared" si="12"/>
        <v>MAX000V501</v>
      </c>
      <c r="CF488" s="185" t="s">
        <v>1538</v>
      </c>
      <c r="CG488" s="186" t="s">
        <v>1556</v>
      </c>
      <c r="CH488" s="189" t="s">
        <v>1521</v>
      </c>
      <c r="CI488" s="209"/>
      <c r="CJ488" s="210"/>
    </row>
    <row r="489" spans="83:88">
      <c r="CE489" s="2" t="str">
        <f t="shared" si="12"/>
        <v>MAX100V501</v>
      </c>
      <c r="CF489" s="185" t="s">
        <v>1539</v>
      </c>
      <c r="CG489" s="186" t="s">
        <v>1557</v>
      </c>
      <c r="CH489" s="189" t="s">
        <v>1521</v>
      </c>
      <c r="CI489" s="209"/>
      <c r="CJ489" s="210"/>
    </row>
    <row r="490" spans="83:88">
      <c r="CE490" s="2" t="str">
        <f t="shared" si="12"/>
        <v>MAX200V501</v>
      </c>
      <c r="CF490" s="185" t="s">
        <v>1540</v>
      </c>
      <c r="CG490" s="186" t="s">
        <v>1558</v>
      </c>
      <c r="CH490" s="189" t="s">
        <v>1521</v>
      </c>
      <c r="CI490" s="209"/>
      <c r="CJ490" s="210"/>
    </row>
    <row r="491" spans="83:88">
      <c r="CE491" s="2" t="str">
        <f t="shared" si="12"/>
        <v>MAX300V501</v>
      </c>
      <c r="CF491" s="185" t="s">
        <v>1541</v>
      </c>
      <c r="CG491" s="186" t="s">
        <v>1559</v>
      </c>
      <c r="CH491" s="189" t="s">
        <v>1521</v>
      </c>
      <c r="CI491" s="209"/>
      <c r="CJ491" s="210"/>
    </row>
    <row r="492" spans="83:88">
      <c r="CE492" s="2" t="str">
        <f t="shared" si="12"/>
        <v>1AXA00V501</v>
      </c>
      <c r="CF492" s="185" t="s">
        <v>1593</v>
      </c>
      <c r="CG492" s="186" t="s">
        <v>1522</v>
      </c>
      <c r="CH492" s="189" t="s">
        <v>1521</v>
      </c>
      <c r="CI492" s="209"/>
      <c r="CJ492" s="210"/>
    </row>
    <row r="493" spans="83:88">
      <c r="CE493" s="2" t="str">
        <f t="shared" si="12"/>
        <v>NAX201V501</v>
      </c>
      <c r="CF493" s="185" t="s">
        <v>1723</v>
      </c>
      <c r="CG493" s="186" t="s">
        <v>1732</v>
      </c>
      <c r="CH493" s="189" t="s">
        <v>1521</v>
      </c>
      <c r="CI493" s="209"/>
      <c r="CJ493" s="210"/>
    </row>
    <row r="494" spans="83:88">
      <c r="CE494" s="2" t="str">
        <f t="shared" si="12"/>
        <v>NBW200V501</v>
      </c>
      <c r="CF494" s="185" t="s">
        <v>1819</v>
      </c>
      <c r="CG494" s="186" t="s">
        <v>1839</v>
      </c>
      <c r="CH494" s="189" t="s">
        <v>1521</v>
      </c>
      <c r="CI494" s="209"/>
      <c r="CJ494" s="210"/>
    </row>
    <row r="495" spans="83:88">
      <c r="CE495" s="2" t="str">
        <f t="shared" si="12"/>
        <v>NBW300V501</v>
      </c>
      <c r="CF495" s="185" t="s">
        <v>1820</v>
      </c>
      <c r="CG495" s="186" t="s">
        <v>1840</v>
      </c>
      <c r="CH495" s="189" t="s">
        <v>1521</v>
      </c>
      <c r="CI495" s="209"/>
      <c r="CJ495" s="210"/>
    </row>
    <row r="496" spans="83:88">
      <c r="CE496" s="2" t="str">
        <f t="shared" si="12"/>
        <v>NA0W00V501</v>
      </c>
      <c r="CF496" s="185" t="s">
        <v>1821</v>
      </c>
      <c r="CG496" s="186" t="s">
        <v>1841</v>
      </c>
      <c r="CH496" s="189" t="s">
        <v>1521</v>
      </c>
      <c r="CI496" s="209"/>
      <c r="CJ496" s="210"/>
    </row>
    <row r="497" spans="83:88">
      <c r="CE497" s="2" t="str">
        <f t="shared" si="12"/>
        <v>NBW500V501</v>
      </c>
      <c r="CF497" s="185" t="s">
        <v>1822</v>
      </c>
      <c r="CG497" s="186" t="s">
        <v>1842</v>
      </c>
      <c r="CH497" s="189" t="s">
        <v>1521</v>
      </c>
      <c r="CI497" s="209"/>
      <c r="CJ497" s="210"/>
    </row>
    <row r="498" spans="83:88">
      <c r="CE498" s="2" t="str">
        <f t="shared" si="12"/>
        <v>NAW000V501</v>
      </c>
      <c r="CF498" s="185" t="s">
        <v>1823</v>
      </c>
      <c r="CG498" s="186" t="s">
        <v>1843</v>
      </c>
      <c r="CH498" s="189" t="s">
        <v>1521</v>
      </c>
      <c r="CI498" s="209"/>
      <c r="CJ498" s="210"/>
    </row>
    <row r="499" spans="83:88">
      <c r="CE499" s="2" t="str">
        <f t="shared" si="12"/>
        <v>NAW200V501</v>
      </c>
      <c r="CF499" s="185" t="s">
        <v>1824</v>
      </c>
      <c r="CG499" s="186" t="s">
        <v>1844</v>
      </c>
      <c r="CH499" s="189" t="s">
        <v>1521</v>
      </c>
      <c r="CI499" s="209"/>
      <c r="CJ499" s="210"/>
    </row>
    <row r="500" spans="83:88">
      <c r="CE500" s="2" t="str">
        <f t="shared" si="12"/>
        <v>NAW201V501</v>
      </c>
      <c r="CF500" s="185" t="s">
        <v>1825</v>
      </c>
      <c r="CG500" s="186" t="s">
        <v>1845</v>
      </c>
      <c r="CH500" s="189" t="s">
        <v>1521</v>
      </c>
      <c r="CI500" s="209"/>
      <c r="CJ500" s="210"/>
    </row>
    <row r="501" spans="83:88">
      <c r="CE501" s="2" t="str">
        <f t="shared" si="12"/>
        <v>PAW000V501</v>
      </c>
      <c r="CF501" s="185" t="s">
        <v>1826</v>
      </c>
      <c r="CG501" s="186" t="s">
        <v>1846</v>
      </c>
      <c r="CH501" s="189" t="s">
        <v>1521</v>
      </c>
      <c r="CI501" s="209"/>
      <c r="CJ501" s="210"/>
    </row>
    <row r="502" spans="83:88">
      <c r="CE502" s="2" t="str">
        <f t="shared" si="12"/>
        <v>PAW500V501</v>
      </c>
      <c r="CF502" s="185" t="s">
        <v>1827</v>
      </c>
      <c r="CG502" s="186" t="s">
        <v>1847</v>
      </c>
      <c r="CH502" s="189" t="s">
        <v>1521</v>
      </c>
      <c r="CI502" s="209"/>
      <c r="CJ502" s="210"/>
    </row>
    <row r="503" spans="83:88">
      <c r="CE503" s="2" t="str">
        <f t="shared" si="12"/>
        <v>NBW000V501</v>
      </c>
      <c r="CF503" s="185" t="s">
        <v>1828</v>
      </c>
      <c r="CG503" s="186" t="s">
        <v>1848</v>
      </c>
      <c r="CH503" s="189" t="s">
        <v>1521</v>
      </c>
      <c r="CI503" s="209"/>
      <c r="CJ503" s="210"/>
    </row>
    <row r="504" spans="83:88">
      <c r="CE504" s="2" t="str">
        <f t="shared" si="12"/>
        <v>KAW200V501</v>
      </c>
      <c r="CF504" s="185" t="s">
        <v>1829</v>
      </c>
      <c r="CG504" s="186" t="s">
        <v>1849</v>
      </c>
      <c r="CH504" s="189" t="s">
        <v>1521</v>
      </c>
      <c r="CI504" s="209"/>
      <c r="CJ504" s="210"/>
    </row>
    <row r="505" spans="83:88">
      <c r="CE505" s="2" t="str">
        <f t="shared" si="12"/>
        <v>KAW400V501</v>
      </c>
      <c r="CF505" s="185" t="s">
        <v>1830</v>
      </c>
      <c r="CG505" s="186" t="s">
        <v>1850</v>
      </c>
      <c r="CH505" s="189" t="s">
        <v>1521</v>
      </c>
      <c r="CI505" s="209"/>
      <c r="CJ505" s="210"/>
    </row>
    <row r="506" spans="83:88">
      <c r="CE506" s="2" t="str">
        <f t="shared" si="12"/>
        <v>KAW100V501</v>
      </c>
      <c r="CF506" s="185" t="s">
        <v>1831</v>
      </c>
      <c r="CG506" s="186" t="s">
        <v>1851</v>
      </c>
      <c r="CH506" s="189" t="s">
        <v>1521</v>
      </c>
      <c r="CI506" s="209"/>
      <c r="CJ506" s="210"/>
    </row>
    <row r="507" spans="83:88">
      <c r="CE507" s="2" t="str">
        <f t="shared" si="12"/>
        <v>NAW300V501</v>
      </c>
      <c r="CF507" s="185" t="s">
        <v>1832</v>
      </c>
      <c r="CG507" s="186" t="s">
        <v>1852</v>
      </c>
      <c r="CH507" s="189" t="s">
        <v>1521</v>
      </c>
      <c r="CI507" s="209"/>
      <c r="CJ507" s="210"/>
    </row>
    <row r="508" spans="83:88">
      <c r="CE508" s="2" t="str">
        <f t="shared" si="12"/>
        <v>KAW300V501</v>
      </c>
      <c r="CF508" s="185" t="s">
        <v>1833</v>
      </c>
      <c r="CG508" s="186" t="s">
        <v>1853</v>
      </c>
      <c r="CH508" s="189" t="s">
        <v>1521</v>
      </c>
      <c r="CI508" s="209"/>
      <c r="CJ508" s="210"/>
    </row>
    <row r="509" spans="83:88">
      <c r="CE509" s="2" t="str">
        <f t="shared" si="12"/>
        <v>KAW000V501</v>
      </c>
      <c r="CF509" s="185" t="s">
        <v>1834</v>
      </c>
      <c r="CG509" s="186" t="s">
        <v>1854</v>
      </c>
      <c r="CH509" s="189" t="s">
        <v>1521</v>
      </c>
      <c r="CI509" s="209"/>
      <c r="CJ509" s="210"/>
    </row>
    <row r="510" spans="83:88">
      <c r="CE510" s="2" t="str">
        <f t="shared" si="12"/>
        <v>MAW000V501</v>
      </c>
      <c r="CF510" s="185" t="s">
        <v>1835</v>
      </c>
      <c r="CG510" s="186" t="s">
        <v>1855</v>
      </c>
      <c r="CH510" s="189" t="s">
        <v>1521</v>
      </c>
      <c r="CI510" s="209"/>
      <c r="CJ510" s="210"/>
    </row>
    <row r="511" spans="83:88">
      <c r="CE511" s="2" t="str">
        <f t="shared" si="12"/>
        <v>MAW100V501</v>
      </c>
      <c r="CF511" s="185" t="s">
        <v>1836</v>
      </c>
      <c r="CG511" s="186" t="s">
        <v>1856</v>
      </c>
      <c r="CH511" s="189" t="s">
        <v>1521</v>
      </c>
      <c r="CI511" s="209"/>
      <c r="CJ511" s="210"/>
    </row>
    <row r="512" spans="83:88">
      <c r="CE512" s="2" t="str">
        <f t="shared" si="12"/>
        <v>MAW200V501</v>
      </c>
      <c r="CF512" s="185" t="s">
        <v>1837</v>
      </c>
      <c r="CG512" s="186" t="s">
        <v>1857</v>
      </c>
      <c r="CH512" s="189" t="s">
        <v>1521</v>
      </c>
      <c r="CI512" s="209"/>
      <c r="CJ512" s="210"/>
    </row>
    <row r="513" spans="83:88">
      <c r="CE513" s="2" t="str">
        <f t="shared" si="12"/>
        <v>MAW300V501</v>
      </c>
      <c r="CF513" s="185" t="s">
        <v>1838</v>
      </c>
      <c r="CG513" s="186" t="s">
        <v>1858</v>
      </c>
      <c r="CH513" s="189" t="s">
        <v>1521</v>
      </c>
      <c r="CI513" s="209"/>
      <c r="CJ513" s="210"/>
    </row>
    <row r="514" spans="83:88">
      <c r="CE514" s="2" t="str">
        <f t="shared" si="12"/>
        <v>1GZBW0V501</v>
      </c>
      <c r="CF514" s="185" t="s">
        <v>1859</v>
      </c>
      <c r="CG514" s="186" t="s">
        <v>1860</v>
      </c>
      <c r="CH514" s="189" t="s">
        <v>1521</v>
      </c>
      <c r="CI514" s="209"/>
      <c r="CJ514" s="210"/>
    </row>
    <row r="515" spans="83:88">
      <c r="CE515" s="2" t="str">
        <f t="shared" si="12"/>
        <v>1GZB90V501</v>
      </c>
      <c r="CF515" s="185" t="s">
        <v>1594</v>
      </c>
      <c r="CG515" s="186" t="s">
        <v>1522</v>
      </c>
      <c r="CH515" s="189" t="s">
        <v>1521</v>
      </c>
      <c r="CI515" s="209"/>
      <c r="CJ515" s="210"/>
    </row>
    <row r="516" spans="83:88">
      <c r="CE516" s="2" t="str">
        <f t="shared" si="12"/>
        <v>1ACB0IVI01</v>
      </c>
      <c r="CF516" s="185" t="s">
        <v>1432</v>
      </c>
      <c r="CG516" s="186" t="s">
        <v>1440</v>
      </c>
      <c r="CH516" s="189" t="s">
        <v>1265</v>
      </c>
      <c r="CI516" s="209"/>
      <c r="CJ516" s="210"/>
    </row>
    <row r="517" spans="83:88">
      <c r="CE517" s="2" t="str">
        <f t="shared" si="12"/>
        <v>1ACF0IVI01</v>
      </c>
      <c r="CF517" s="185" t="s">
        <v>1433</v>
      </c>
      <c r="CG517" s="186" t="s">
        <v>1441</v>
      </c>
      <c r="CH517" s="189" t="s">
        <v>1265</v>
      </c>
      <c r="CI517" s="209"/>
      <c r="CJ517" s="210"/>
    </row>
    <row r="518" spans="83:88">
      <c r="CE518" s="2" t="str">
        <f t="shared" ref="CE518:CE581" si="13">CF518&amp;CH518</f>
        <v>1ACH0IVI01</v>
      </c>
      <c r="CF518" s="185" t="s">
        <v>1434</v>
      </c>
      <c r="CG518" s="186" t="s">
        <v>1442</v>
      </c>
      <c r="CH518" s="189" t="s">
        <v>1265</v>
      </c>
      <c r="CI518" s="209"/>
      <c r="CJ518" s="210"/>
    </row>
    <row r="519" spans="83:88">
      <c r="CE519" s="2" t="str">
        <f t="shared" si="13"/>
        <v>1ABF0IVI01</v>
      </c>
      <c r="CF519" s="185" t="s">
        <v>1435</v>
      </c>
      <c r="CG519" s="186" t="s">
        <v>1443</v>
      </c>
      <c r="CH519" s="189" t="s">
        <v>1265</v>
      </c>
      <c r="CI519" s="209"/>
      <c r="CJ519" s="210"/>
    </row>
    <row r="520" spans="83:88">
      <c r="CE520" s="2" t="str">
        <f t="shared" si="13"/>
        <v>1AXM0IVI01</v>
      </c>
      <c r="CF520" s="212" t="s">
        <v>2170</v>
      </c>
      <c r="CG520" s="186" t="s">
        <v>2171</v>
      </c>
      <c r="CH520" s="189" t="s">
        <v>1265</v>
      </c>
      <c r="CI520" s="209"/>
      <c r="CJ520" s="210"/>
    </row>
    <row r="521" spans="83:88">
      <c r="CE521" s="2" t="str">
        <f t="shared" si="13"/>
        <v>1AAB0IVI01</v>
      </c>
      <c r="CF521" s="185" t="s">
        <v>1436</v>
      </c>
      <c r="CG521" s="186" t="s">
        <v>1444</v>
      </c>
      <c r="CH521" s="189" t="s">
        <v>1265</v>
      </c>
      <c r="CI521" s="209"/>
      <c r="CJ521" s="210"/>
    </row>
    <row r="522" spans="83:88">
      <c r="CE522" s="2" t="str">
        <f t="shared" si="13"/>
        <v>1ADB0IVI01</v>
      </c>
      <c r="CF522" s="185" t="s">
        <v>1437</v>
      </c>
      <c r="CG522" s="186" t="s">
        <v>1445</v>
      </c>
      <c r="CH522" s="189" t="s">
        <v>1265</v>
      </c>
      <c r="CI522" s="209"/>
      <c r="CJ522" s="210"/>
    </row>
    <row r="523" spans="83:88">
      <c r="CE523" s="2" t="str">
        <f t="shared" si="13"/>
        <v>1ACD0IVI01</v>
      </c>
      <c r="CF523" s="185" t="s">
        <v>1438</v>
      </c>
      <c r="CG523" s="186" t="s">
        <v>1446</v>
      </c>
      <c r="CH523" s="189" t="s">
        <v>1265</v>
      </c>
      <c r="CI523" s="209"/>
      <c r="CJ523" s="210"/>
    </row>
    <row r="524" spans="83:88">
      <c r="CE524" s="2" t="str">
        <f t="shared" si="13"/>
        <v>1AXH0IVI01</v>
      </c>
      <c r="CF524" s="185" t="s">
        <v>2012</v>
      </c>
      <c r="CG524" s="186" t="s">
        <v>2011</v>
      </c>
      <c r="CH524" s="189" t="s">
        <v>1265</v>
      </c>
      <c r="CI524" s="209"/>
      <c r="CJ524" s="210"/>
    </row>
    <row r="525" spans="83:88">
      <c r="CE525" s="2" t="str">
        <f t="shared" si="13"/>
        <v>1AYB0IVI01</v>
      </c>
      <c r="CF525" s="185" t="s">
        <v>1439</v>
      </c>
      <c r="CG525" s="186" t="s">
        <v>1447</v>
      </c>
      <c r="CH525" s="189" t="s">
        <v>1265</v>
      </c>
      <c r="CI525" s="209"/>
      <c r="CJ525" s="210"/>
    </row>
    <row r="526" spans="83:88">
      <c r="CE526" s="2" t="str">
        <f t="shared" si="13"/>
        <v>1AYB00VY01</v>
      </c>
      <c r="CF526" s="185" t="s">
        <v>410</v>
      </c>
      <c r="CG526" s="186" t="s">
        <v>27</v>
      </c>
      <c r="CH526" s="189" t="s">
        <v>26</v>
      </c>
      <c r="CI526" s="209"/>
      <c r="CJ526" s="210"/>
    </row>
    <row r="527" spans="83:88">
      <c r="CE527" s="2" t="str">
        <f t="shared" si="13"/>
        <v>1GRB70VY01</v>
      </c>
      <c r="CF527" s="185" t="s">
        <v>411</v>
      </c>
      <c r="CG527" s="186" t="s">
        <v>412</v>
      </c>
      <c r="CH527" s="189" t="s">
        <v>26</v>
      </c>
      <c r="CI527" s="209"/>
      <c r="CJ527" s="210"/>
    </row>
    <row r="528" spans="83:88">
      <c r="CE528" s="2" t="str">
        <f t="shared" si="13"/>
        <v>1GZB80VY01</v>
      </c>
      <c r="CF528" s="185" t="s">
        <v>413</v>
      </c>
      <c r="CG528" s="186" t="s">
        <v>414</v>
      </c>
      <c r="CH528" s="189" t="s">
        <v>26</v>
      </c>
      <c r="CI528" s="209"/>
      <c r="CJ528" s="210"/>
    </row>
    <row r="529" spans="83:88">
      <c r="CE529" s="2" t="str">
        <f t="shared" si="13"/>
        <v>KA0700VY01</v>
      </c>
      <c r="CF529" s="185" t="s">
        <v>415</v>
      </c>
      <c r="CG529" s="186" t="s">
        <v>416</v>
      </c>
      <c r="CH529" s="189" t="s">
        <v>26</v>
      </c>
      <c r="CI529" s="209"/>
      <c r="CJ529" s="210"/>
    </row>
    <row r="530" spans="83:88">
      <c r="CE530" s="2" t="str">
        <f t="shared" si="13"/>
        <v>KA7000VY01</v>
      </c>
      <c r="CF530" s="185" t="s">
        <v>417</v>
      </c>
      <c r="CG530" s="186" t="s">
        <v>418</v>
      </c>
      <c r="CH530" s="189" t="s">
        <v>26</v>
      </c>
      <c r="CI530" s="209"/>
      <c r="CJ530" s="210"/>
    </row>
    <row r="531" spans="83:88">
      <c r="CE531" s="2" t="str">
        <f t="shared" si="13"/>
        <v>KA7100VY01</v>
      </c>
      <c r="CF531" s="185" t="s">
        <v>419</v>
      </c>
      <c r="CG531" s="186" t="s">
        <v>420</v>
      </c>
      <c r="CH531" s="189" t="s">
        <v>26</v>
      </c>
      <c r="CI531" s="209"/>
      <c r="CJ531" s="210"/>
    </row>
    <row r="532" spans="83:88">
      <c r="CE532" s="2" t="str">
        <f t="shared" si="13"/>
        <v>KA7200VY01</v>
      </c>
      <c r="CF532" s="185" t="s">
        <v>421</v>
      </c>
      <c r="CG532" s="186" t="s">
        <v>422</v>
      </c>
      <c r="CH532" s="189" t="s">
        <v>26</v>
      </c>
      <c r="CI532" s="209"/>
      <c r="CJ532" s="210"/>
    </row>
    <row r="533" spans="83:88">
      <c r="CE533" s="2" t="str">
        <f t="shared" si="13"/>
        <v>KA7300VY01</v>
      </c>
      <c r="CF533" s="185" t="s">
        <v>423</v>
      </c>
      <c r="CG533" s="186" t="s">
        <v>424</v>
      </c>
      <c r="CH533" s="189" t="s">
        <v>26</v>
      </c>
      <c r="CI533" s="209"/>
      <c r="CJ533" s="210"/>
    </row>
    <row r="534" spans="83:88">
      <c r="CE534" s="2" t="str">
        <f t="shared" si="13"/>
        <v>KA7400VY01</v>
      </c>
      <c r="CF534" s="185" t="s">
        <v>425</v>
      </c>
      <c r="CG534" s="186" t="s">
        <v>1615</v>
      </c>
      <c r="CH534" s="189" t="s">
        <v>26</v>
      </c>
      <c r="CI534" s="209"/>
      <c r="CJ534" s="210"/>
    </row>
    <row r="535" spans="83:88">
      <c r="CE535" s="2" t="str">
        <f t="shared" si="13"/>
        <v>MA7000VY01</v>
      </c>
      <c r="CF535" s="185" t="s">
        <v>426</v>
      </c>
      <c r="CG535" s="186" t="s">
        <v>427</v>
      </c>
      <c r="CH535" s="189" t="s">
        <v>26</v>
      </c>
      <c r="CI535" s="209"/>
      <c r="CJ535" s="210"/>
    </row>
    <row r="536" spans="83:88">
      <c r="CE536" s="2" t="str">
        <f t="shared" si="13"/>
        <v>MA7100VY01</v>
      </c>
      <c r="CF536" s="185" t="s">
        <v>428</v>
      </c>
      <c r="CG536" s="186" t="s">
        <v>429</v>
      </c>
      <c r="CH536" s="189" t="s">
        <v>26</v>
      </c>
      <c r="CI536" s="209"/>
      <c r="CJ536" s="210"/>
    </row>
    <row r="537" spans="83:88">
      <c r="CE537" s="2" t="str">
        <f t="shared" si="13"/>
        <v>MA7200VY01</v>
      </c>
      <c r="CF537" s="185" t="s">
        <v>430</v>
      </c>
      <c r="CG537" s="186" t="s">
        <v>431</v>
      </c>
      <c r="CH537" s="189" t="s">
        <v>26</v>
      </c>
      <c r="CI537" s="207" t="s">
        <v>23</v>
      </c>
      <c r="CJ537" s="208"/>
    </row>
    <row r="538" spans="83:88">
      <c r="CE538" s="2" t="str">
        <f t="shared" si="13"/>
        <v>MA7300VY01</v>
      </c>
      <c r="CF538" s="185" t="s">
        <v>432</v>
      </c>
      <c r="CG538" s="186" t="s">
        <v>433</v>
      </c>
      <c r="CH538" s="189" t="s">
        <v>26</v>
      </c>
      <c r="CI538" s="70" t="s">
        <v>455</v>
      </c>
      <c r="CJ538" s="71"/>
    </row>
    <row r="539" spans="83:88">
      <c r="CE539" s="2" t="str">
        <f t="shared" si="13"/>
        <v>NA0700VY01</v>
      </c>
      <c r="CF539" s="185" t="s">
        <v>434</v>
      </c>
      <c r="CG539" s="186" t="s">
        <v>435</v>
      </c>
      <c r="CH539" s="2" t="s">
        <v>26</v>
      </c>
      <c r="CI539" s="70" t="s">
        <v>84</v>
      </c>
      <c r="CJ539" s="71" t="s">
        <v>85</v>
      </c>
    </row>
    <row r="540" spans="83:88">
      <c r="CE540" s="2" t="str">
        <f t="shared" si="13"/>
        <v>NA7000VY01</v>
      </c>
      <c r="CF540" s="185" t="s">
        <v>436</v>
      </c>
      <c r="CG540" s="186" t="s">
        <v>437</v>
      </c>
      <c r="CH540" s="2" t="s">
        <v>26</v>
      </c>
      <c r="CI540" s="70" t="s">
        <v>456</v>
      </c>
      <c r="CJ540" t="s">
        <v>2198</v>
      </c>
    </row>
    <row r="541" spans="83:88">
      <c r="CE541" s="2" t="str">
        <f t="shared" si="13"/>
        <v>NA7200VY01</v>
      </c>
      <c r="CF541" s="185" t="s">
        <v>438</v>
      </c>
      <c r="CG541" s="186" t="s">
        <v>439</v>
      </c>
      <c r="CH541" s="189" t="s">
        <v>26</v>
      </c>
      <c r="CI541" s="70" t="s">
        <v>457</v>
      </c>
      <c r="CJ541" s="71" t="s">
        <v>2194</v>
      </c>
    </row>
    <row r="542" spans="83:88">
      <c r="CE542" s="2" t="str">
        <f t="shared" si="13"/>
        <v>NA7300VY01</v>
      </c>
      <c r="CF542" s="185" t="s">
        <v>440</v>
      </c>
      <c r="CG542" s="186" t="s">
        <v>441</v>
      </c>
      <c r="CH542" s="2" t="s">
        <v>26</v>
      </c>
      <c r="CI542" s="70"/>
      <c r="CJ542" s="71"/>
    </row>
    <row r="543" spans="83:88">
      <c r="CE543" s="2" t="str">
        <f t="shared" si="13"/>
        <v>NB7000VY01</v>
      </c>
      <c r="CF543" s="185" t="s">
        <v>442</v>
      </c>
      <c r="CG543" s="186" t="s">
        <v>443</v>
      </c>
      <c r="CH543" s="2" t="s">
        <v>26</v>
      </c>
      <c r="CI543" s="70"/>
      <c r="CJ543" s="71"/>
    </row>
    <row r="544" spans="83:88">
      <c r="CE544" s="2" t="str">
        <f t="shared" si="13"/>
        <v>NB7200VY01</v>
      </c>
      <c r="CF544" s="185" t="s">
        <v>444</v>
      </c>
      <c r="CG544" s="186" t="s">
        <v>445</v>
      </c>
      <c r="CH544" s="2" t="s">
        <v>26</v>
      </c>
      <c r="CI544" s="70"/>
      <c r="CJ544" s="71"/>
    </row>
    <row r="545" spans="83:88">
      <c r="CE545" s="2" t="str">
        <f t="shared" si="13"/>
        <v>NBT200VY01</v>
      </c>
      <c r="CF545" s="185" t="s">
        <v>1659</v>
      </c>
      <c r="CG545" s="186" t="s">
        <v>1740</v>
      </c>
      <c r="CH545" s="2" t="s">
        <v>26</v>
      </c>
      <c r="CI545" s="70"/>
      <c r="CJ545" s="71"/>
    </row>
    <row r="546" spans="83:88">
      <c r="CE546" s="2" t="str">
        <f t="shared" si="13"/>
        <v>NBT300VY01</v>
      </c>
      <c r="CF546" s="185" t="s">
        <v>1660</v>
      </c>
      <c r="CG546" s="186" t="s">
        <v>1741</v>
      </c>
      <c r="CH546" s="2" t="s">
        <v>26</v>
      </c>
      <c r="CI546" s="70"/>
      <c r="CJ546" s="71"/>
    </row>
    <row r="547" spans="83:88">
      <c r="CE547" s="2" t="str">
        <f t="shared" si="13"/>
        <v>NA0T00VY01</v>
      </c>
      <c r="CF547" s="185" t="s">
        <v>1661</v>
      </c>
      <c r="CG547" s="186" t="s">
        <v>1742</v>
      </c>
      <c r="CH547" s="2" t="s">
        <v>26</v>
      </c>
      <c r="CI547" s="70"/>
      <c r="CJ547" s="71"/>
    </row>
    <row r="548" spans="83:88">
      <c r="CE548" s="2" t="str">
        <f t="shared" si="13"/>
        <v>NBT500VY01</v>
      </c>
      <c r="CF548" s="185" t="s">
        <v>1662</v>
      </c>
      <c r="CG548" s="186" t="s">
        <v>1743</v>
      </c>
      <c r="CH548" s="2" t="s">
        <v>26</v>
      </c>
      <c r="CI548" s="70"/>
      <c r="CJ548" s="71"/>
    </row>
    <row r="549" spans="83:88">
      <c r="CE549" s="2" t="str">
        <f t="shared" si="13"/>
        <v>NAT000VY01</v>
      </c>
      <c r="CF549" s="185" t="s">
        <v>1710</v>
      </c>
      <c r="CG549" s="186" t="s">
        <v>1744</v>
      </c>
      <c r="CH549" s="2" t="s">
        <v>26</v>
      </c>
      <c r="CI549" s="70"/>
      <c r="CJ549" s="71"/>
    </row>
    <row r="550" spans="83:88">
      <c r="CE550" s="2" t="str">
        <f t="shared" si="13"/>
        <v>NAT200VY01</v>
      </c>
      <c r="CF550" s="185" t="s">
        <v>1663</v>
      </c>
      <c r="CG550" s="186" t="s">
        <v>1745</v>
      </c>
      <c r="CH550" s="2" t="s">
        <v>26</v>
      </c>
      <c r="CI550" s="70" t="s">
        <v>458</v>
      </c>
      <c r="CJ550" s="71" t="s">
        <v>1225</v>
      </c>
    </row>
    <row r="551" spans="83:88">
      <c r="CE551" s="2" t="str">
        <f t="shared" si="13"/>
        <v>PAT000VY01</v>
      </c>
      <c r="CF551" s="185" t="s">
        <v>1664</v>
      </c>
      <c r="CG551" s="186" t="s">
        <v>1746</v>
      </c>
      <c r="CH551" s="2" t="s">
        <v>26</v>
      </c>
      <c r="CI551" s="70" t="s">
        <v>459</v>
      </c>
      <c r="CJ551" s="72" t="s">
        <v>460</v>
      </c>
    </row>
    <row r="552" spans="83:88">
      <c r="CE552" s="2" t="str">
        <f t="shared" si="13"/>
        <v>PAT500VY01</v>
      </c>
      <c r="CF552" s="185" t="s">
        <v>1665</v>
      </c>
      <c r="CG552" s="186" t="s">
        <v>1747</v>
      </c>
      <c r="CH552" s="2" t="s">
        <v>26</v>
      </c>
      <c r="CI552" s="70" t="s">
        <v>461</v>
      </c>
      <c r="CJ552" s="72" t="s">
        <v>462</v>
      </c>
    </row>
    <row r="553" spans="83:88">
      <c r="CE553" s="2" t="str">
        <f t="shared" si="13"/>
        <v>NBT000VY01</v>
      </c>
      <c r="CF553" s="185" t="s">
        <v>1666</v>
      </c>
      <c r="CG553" s="186" t="s">
        <v>1748</v>
      </c>
      <c r="CH553" s="2" t="s">
        <v>26</v>
      </c>
      <c r="CI553" s="70"/>
      <c r="CJ553" s="71"/>
    </row>
    <row r="554" spans="83:88">
      <c r="CE554" s="2" t="str">
        <f t="shared" si="13"/>
        <v>KAT200VY01</v>
      </c>
      <c r="CF554" s="185" t="s">
        <v>1667</v>
      </c>
      <c r="CG554" s="186" t="s">
        <v>1749</v>
      </c>
      <c r="CH554" s="2" t="s">
        <v>26</v>
      </c>
      <c r="CI554" s="70" t="s">
        <v>463</v>
      </c>
      <c r="CJ554" s="72" t="s">
        <v>464</v>
      </c>
    </row>
    <row r="555" spans="83:88">
      <c r="CE555" s="2" t="str">
        <f t="shared" si="13"/>
        <v>KAT400VY01</v>
      </c>
      <c r="CF555" s="185" t="s">
        <v>1668</v>
      </c>
      <c r="CG555" s="186" t="s">
        <v>1750</v>
      </c>
      <c r="CH555" s="2" t="s">
        <v>26</v>
      </c>
      <c r="CI555" s="70" t="s">
        <v>465</v>
      </c>
      <c r="CJ555" s="72" t="s">
        <v>1738</v>
      </c>
    </row>
    <row r="556" spans="83:88">
      <c r="CE556" s="2" t="str">
        <f t="shared" si="13"/>
        <v>KAT100VY01</v>
      </c>
      <c r="CF556" s="185" t="s">
        <v>1669</v>
      </c>
      <c r="CG556" s="186" t="s">
        <v>1751</v>
      </c>
      <c r="CH556" s="2" t="s">
        <v>26</v>
      </c>
      <c r="CI556" s="70" t="s">
        <v>466</v>
      </c>
      <c r="CJ556" s="72" t="s">
        <v>1867</v>
      </c>
    </row>
    <row r="557" spans="83:88">
      <c r="CE557" s="2" t="str">
        <f t="shared" si="13"/>
        <v>NAT300VY01</v>
      </c>
      <c r="CF557" s="185" t="s">
        <v>1670</v>
      </c>
      <c r="CG557" s="186" t="s">
        <v>1752</v>
      </c>
      <c r="CH557" s="2" t="s">
        <v>26</v>
      </c>
      <c r="CI557" s="70" t="s">
        <v>1310</v>
      </c>
      <c r="CJ557" s="2" t="s">
        <v>2195</v>
      </c>
    </row>
    <row r="558" spans="83:88">
      <c r="CE558" s="2" t="str">
        <f t="shared" si="13"/>
        <v>KAT300VY01</v>
      </c>
      <c r="CF558" s="185" t="s">
        <v>1671</v>
      </c>
      <c r="CG558" s="186" t="s">
        <v>1753</v>
      </c>
      <c r="CH558" s="2" t="s">
        <v>26</v>
      </c>
      <c r="CI558" s="70" t="s">
        <v>467</v>
      </c>
      <c r="CJ558" s="72" t="s">
        <v>2196</v>
      </c>
    </row>
    <row r="559" spans="83:88">
      <c r="CE559" s="2" t="str">
        <f t="shared" si="13"/>
        <v>NA7201VY01</v>
      </c>
      <c r="CF559" s="185" t="s">
        <v>1735</v>
      </c>
      <c r="CG559" s="186" t="s">
        <v>1736</v>
      </c>
      <c r="CH559" s="2" t="s">
        <v>26</v>
      </c>
      <c r="CI559" s="70" t="s">
        <v>468</v>
      </c>
      <c r="CJ559" s="72" t="s">
        <v>469</v>
      </c>
    </row>
    <row r="560" spans="83:88">
      <c r="CE560" s="2" t="str">
        <f t="shared" si="13"/>
        <v>KAT000VY01</v>
      </c>
      <c r="CF560" s="185" t="s">
        <v>1672</v>
      </c>
      <c r="CG560" s="186" t="s">
        <v>1754</v>
      </c>
      <c r="CH560" s="2" t="s">
        <v>26</v>
      </c>
      <c r="CI560" s="70" t="s">
        <v>470</v>
      </c>
      <c r="CJ560" s="72" t="s">
        <v>471</v>
      </c>
    </row>
    <row r="561" spans="83:88">
      <c r="CE561" s="2" t="str">
        <f t="shared" si="13"/>
        <v>NAT201VY01</v>
      </c>
      <c r="CF561" s="185" t="s">
        <v>1737</v>
      </c>
      <c r="CG561" s="186" t="s">
        <v>1755</v>
      </c>
      <c r="CH561" s="2" t="s">
        <v>26</v>
      </c>
      <c r="CI561" s="70" t="s">
        <v>472</v>
      </c>
      <c r="CJ561" s="72" t="s">
        <v>473</v>
      </c>
    </row>
    <row r="562" spans="83:88">
      <c r="CE562" s="2" t="str">
        <f t="shared" si="13"/>
        <v>MAT000VY01</v>
      </c>
      <c r="CF562" s="185" t="s">
        <v>1673</v>
      </c>
      <c r="CG562" s="186" t="s">
        <v>1756</v>
      </c>
      <c r="CH562" s="2" t="s">
        <v>26</v>
      </c>
      <c r="CI562" s="70" t="s">
        <v>474</v>
      </c>
      <c r="CJ562" s="72" t="s">
        <v>475</v>
      </c>
    </row>
    <row r="563" spans="83:88">
      <c r="CE563" s="2" t="str">
        <f t="shared" si="13"/>
        <v>MAT100VY01</v>
      </c>
      <c r="CF563" s="185" t="s">
        <v>1674</v>
      </c>
      <c r="CG563" s="186" t="s">
        <v>1757</v>
      </c>
      <c r="CH563" s="2" t="s">
        <v>26</v>
      </c>
      <c r="CI563" s="70" t="s">
        <v>476</v>
      </c>
      <c r="CJ563" s="72" t="s">
        <v>477</v>
      </c>
    </row>
    <row r="564" spans="83:88">
      <c r="CE564" s="2" t="str">
        <f t="shared" si="13"/>
        <v>MAT200VY01</v>
      </c>
      <c r="CF564" s="185" t="s">
        <v>1675</v>
      </c>
      <c r="CG564" s="186" t="s">
        <v>1758</v>
      </c>
      <c r="CH564" s="2" t="s">
        <v>26</v>
      </c>
      <c r="CI564" s="70" t="s">
        <v>478</v>
      </c>
      <c r="CJ564" s="72" t="s">
        <v>479</v>
      </c>
    </row>
    <row r="565" spans="83:88">
      <c r="CE565" s="2" t="str">
        <f t="shared" si="13"/>
        <v>MAT300VY01</v>
      </c>
      <c r="CF565" s="185" t="s">
        <v>1676</v>
      </c>
      <c r="CG565" s="186" t="s">
        <v>1759</v>
      </c>
      <c r="CH565" s="2" t="s">
        <v>26</v>
      </c>
      <c r="CI565" s="70" t="s">
        <v>480</v>
      </c>
      <c r="CJ565" s="72" t="s">
        <v>481</v>
      </c>
    </row>
    <row r="566" spans="83:88">
      <c r="CE566" s="2" t="str">
        <f t="shared" si="13"/>
        <v>1ATA00VY01</v>
      </c>
      <c r="CF566" s="185" t="s">
        <v>1677</v>
      </c>
      <c r="CG566" s="186" t="s">
        <v>1760</v>
      </c>
      <c r="CH566" s="2" t="s">
        <v>26</v>
      </c>
      <c r="CI566" s="70" t="s">
        <v>482</v>
      </c>
      <c r="CJ566" s="72" t="s">
        <v>483</v>
      </c>
    </row>
    <row r="567" spans="83:88">
      <c r="CE567" s="2" t="str">
        <f t="shared" si="13"/>
        <v>1GZBT0VY01</v>
      </c>
      <c r="CF567" s="185" t="s">
        <v>1678</v>
      </c>
      <c r="CG567" s="186" t="s">
        <v>1761</v>
      </c>
      <c r="CH567" s="2" t="s">
        <v>26</v>
      </c>
      <c r="CI567" s="70" t="s">
        <v>484</v>
      </c>
      <c r="CJ567" s="72" t="s">
        <v>2028</v>
      </c>
    </row>
    <row r="568" spans="83:88">
      <c r="CE568" s="2" t="str">
        <f t="shared" si="13"/>
        <v>1ATA00VY01</v>
      </c>
      <c r="CF568" s="185" t="s">
        <v>1677</v>
      </c>
      <c r="CG568" s="186" t="s">
        <v>1760</v>
      </c>
      <c r="CH568" s="2" t="s">
        <v>26</v>
      </c>
      <c r="CI568" s="70" t="s">
        <v>485</v>
      </c>
      <c r="CJ568" s="72" t="s">
        <v>486</v>
      </c>
    </row>
    <row r="569" spans="83:88">
      <c r="CE569" s="2" t="str">
        <f t="shared" si="13"/>
        <v>NB7300VY01</v>
      </c>
      <c r="CF569" s="185" t="s">
        <v>446</v>
      </c>
      <c r="CG569" s="186" t="s">
        <v>1241</v>
      </c>
      <c r="CH569" s="2" t="s">
        <v>26</v>
      </c>
      <c r="CI569" s="70" t="s">
        <v>487</v>
      </c>
      <c r="CJ569" s="72" t="s">
        <v>2040</v>
      </c>
    </row>
    <row r="570" spans="83:88">
      <c r="CE570" s="2" t="str">
        <f t="shared" si="13"/>
        <v>NB7500VY01</v>
      </c>
      <c r="CF570" s="185" t="s">
        <v>447</v>
      </c>
      <c r="CG570" s="186" t="s">
        <v>448</v>
      </c>
      <c r="CH570" s="2" t="s">
        <v>26</v>
      </c>
      <c r="CI570" s="70" t="s">
        <v>488</v>
      </c>
      <c r="CJ570" s="72" t="s">
        <v>2197</v>
      </c>
    </row>
    <row r="571" spans="83:88">
      <c r="CE571" s="2" t="str">
        <f t="shared" si="13"/>
        <v>NB7600VY01</v>
      </c>
      <c r="CF571" s="185" t="s">
        <v>449</v>
      </c>
      <c r="CG571" s="186" t="s">
        <v>450</v>
      </c>
      <c r="CH571" s="2" t="s">
        <v>26</v>
      </c>
      <c r="CI571" s="70" t="s">
        <v>1311</v>
      </c>
      <c r="CJ571" s="72" t="s">
        <v>2197</v>
      </c>
    </row>
    <row r="572" spans="83:88">
      <c r="CE572" s="2" t="str">
        <f t="shared" si="13"/>
        <v>PA7000VY01</v>
      </c>
      <c r="CF572" s="185" t="s">
        <v>451</v>
      </c>
      <c r="CG572" s="186" t="s">
        <v>452</v>
      </c>
      <c r="CH572" s="2" t="s">
        <v>26</v>
      </c>
      <c r="CI572" s="70" t="s">
        <v>1312</v>
      </c>
      <c r="CJ572" s="72" t="s">
        <v>2197</v>
      </c>
    </row>
    <row r="573" spans="83:88">
      <c r="CE573" s="2" t="str">
        <f t="shared" si="13"/>
        <v>PA7500VY01</v>
      </c>
      <c r="CF573" s="185" t="s">
        <v>453</v>
      </c>
      <c r="CG573" s="186" t="s">
        <v>454</v>
      </c>
      <c r="CH573" s="2" t="s">
        <v>26</v>
      </c>
      <c r="CI573" s="70" t="s">
        <v>1313</v>
      </c>
      <c r="CJ573" s="72" t="s">
        <v>2197</v>
      </c>
    </row>
    <row r="574" spans="83:88">
      <c r="CE574" s="2" t="str">
        <f t="shared" si="13"/>
        <v>NBM200VG01</v>
      </c>
      <c r="CF574" s="68" t="s">
        <v>1894</v>
      </c>
      <c r="CG574" s="69" t="s">
        <v>1934</v>
      </c>
      <c r="CH574" s="2" t="s">
        <v>1073</v>
      </c>
      <c r="CI574" s="70" t="s">
        <v>1314</v>
      </c>
      <c r="CJ574" s="72" t="s">
        <v>2197</v>
      </c>
    </row>
    <row r="575" spans="83:88">
      <c r="CE575" s="2" t="str">
        <f t="shared" si="13"/>
        <v>NBM300VG01</v>
      </c>
      <c r="CF575" s="68" t="s">
        <v>1896</v>
      </c>
      <c r="CG575" s="69" t="s">
        <v>1936</v>
      </c>
      <c r="CH575" s="2" t="s">
        <v>1073</v>
      </c>
      <c r="CI575" s="70" t="s">
        <v>1315</v>
      </c>
      <c r="CJ575" s="72" t="s">
        <v>2197</v>
      </c>
    </row>
    <row r="576" spans="83:88">
      <c r="CE576" s="2" t="str">
        <f t="shared" si="13"/>
        <v>1AXM00VG01</v>
      </c>
      <c r="CF576" s="185" t="s">
        <v>1974</v>
      </c>
      <c r="CG576" s="186" t="s">
        <v>1977</v>
      </c>
      <c r="CH576" s="2" t="s">
        <v>1073</v>
      </c>
      <c r="CI576" s="70" t="s">
        <v>1763</v>
      </c>
      <c r="CJ576" s="72" t="s">
        <v>1764</v>
      </c>
    </row>
    <row r="577" spans="83:88">
      <c r="CE577" s="2" t="str">
        <f t="shared" si="13"/>
        <v>MAM000VG01</v>
      </c>
      <c r="CF577" s="185" t="s">
        <v>1926</v>
      </c>
      <c r="CG577" s="186" t="s">
        <v>1966</v>
      </c>
      <c r="CH577" s="2" t="s">
        <v>1073</v>
      </c>
      <c r="CI577" s="70" t="s">
        <v>1595</v>
      </c>
      <c r="CJ577" s="72" t="s">
        <v>1596</v>
      </c>
    </row>
    <row r="578" spans="83:88">
      <c r="CE578" s="2" t="str">
        <f t="shared" si="13"/>
        <v>MAM100VG01</v>
      </c>
      <c r="CF578" s="185" t="s">
        <v>1928</v>
      </c>
      <c r="CG578" s="186" t="s">
        <v>1968</v>
      </c>
      <c r="CH578" s="2" t="s">
        <v>1073</v>
      </c>
      <c r="CI578" s="70" t="s">
        <v>1681</v>
      </c>
      <c r="CJ578" s="72" t="s">
        <v>2039</v>
      </c>
    </row>
    <row r="579" spans="83:88">
      <c r="CE579" s="2" t="str">
        <f t="shared" si="13"/>
        <v>MAM200VG01</v>
      </c>
      <c r="CF579" s="185" t="s">
        <v>1930</v>
      </c>
      <c r="CG579" s="186" t="s">
        <v>1970</v>
      </c>
      <c r="CH579" s="2" t="s">
        <v>1073</v>
      </c>
      <c r="CI579" s="70" t="s">
        <v>489</v>
      </c>
      <c r="CJ579" s="72" t="s">
        <v>490</v>
      </c>
    </row>
    <row r="580" spans="83:88">
      <c r="CE580" s="2" t="str">
        <f t="shared" si="13"/>
        <v>MAM300VG01</v>
      </c>
      <c r="CF580" s="185" t="s">
        <v>1932</v>
      </c>
      <c r="CG580" s="186" t="s">
        <v>1972</v>
      </c>
      <c r="CH580" s="2" t="s">
        <v>1073</v>
      </c>
      <c r="CI580" s="70" t="s">
        <v>491</v>
      </c>
      <c r="CJ580" s="72" t="s">
        <v>492</v>
      </c>
    </row>
    <row r="581" spans="83:88">
      <c r="CE581" s="2" t="str">
        <f t="shared" si="13"/>
        <v>NA0M00VG01</v>
      </c>
      <c r="CF581" s="68" t="s">
        <v>1898</v>
      </c>
      <c r="CG581" s="69" t="s">
        <v>1938</v>
      </c>
      <c r="CH581" s="2" t="s">
        <v>1073</v>
      </c>
      <c r="CI581" s="70" t="s">
        <v>493</v>
      </c>
      <c r="CJ581" s="72" t="s">
        <v>494</v>
      </c>
    </row>
    <row r="582" spans="83:88">
      <c r="CE582" s="2" t="str">
        <f t="shared" ref="CE582:CE630" si="14">CF582&amp;CH582</f>
        <v>NBM500VG01</v>
      </c>
      <c r="CF582" s="68" t="s">
        <v>1900</v>
      </c>
      <c r="CG582" s="69" t="s">
        <v>1940</v>
      </c>
      <c r="CH582" s="2" t="s">
        <v>1073</v>
      </c>
      <c r="CI582" s="70" t="s">
        <v>495</v>
      </c>
      <c r="CJ582" s="72" t="s">
        <v>496</v>
      </c>
    </row>
    <row r="583" spans="83:88">
      <c r="CE583" s="2" t="str">
        <f t="shared" si="14"/>
        <v>NAM000VG01</v>
      </c>
      <c r="CF583" s="68" t="s">
        <v>1902</v>
      </c>
      <c r="CG583" s="69" t="s">
        <v>1942</v>
      </c>
      <c r="CH583" s="2" t="s">
        <v>1073</v>
      </c>
      <c r="CI583" s="70" t="s">
        <v>497</v>
      </c>
      <c r="CJ583" s="72" t="s">
        <v>498</v>
      </c>
    </row>
    <row r="584" spans="83:88">
      <c r="CE584" s="2" t="str">
        <f t="shared" si="14"/>
        <v>NAM200VG01</v>
      </c>
      <c r="CF584" s="68" t="s">
        <v>1904</v>
      </c>
      <c r="CG584" s="69" t="s">
        <v>1944</v>
      </c>
      <c r="CH584" s="2" t="s">
        <v>1073</v>
      </c>
      <c r="CI584" s="70" t="s">
        <v>499</v>
      </c>
      <c r="CJ584" s="72" t="s">
        <v>500</v>
      </c>
    </row>
    <row r="585" spans="83:88">
      <c r="CE585" s="2" t="str">
        <f t="shared" si="14"/>
        <v>NAM201VG01</v>
      </c>
      <c r="CF585" s="68" t="s">
        <v>1906</v>
      </c>
      <c r="CG585" s="69" t="s">
        <v>1946</v>
      </c>
      <c r="CH585" s="2" t="s">
        <v>1073</v>
      </c>
      <c r="CI585" s="70" t="s">
        <v>501</v>
      </c>
      <c r="CJ585" s="72" t="s">
        <v>502</v>
      </c>
    </row>
    <row r="586" spans="83:88">
      <c r="CE586" s="2" t="str">
        <f t="shared" si="14"/>
        <v>PAM000VG01</v>
      </c>
      <c r="CF586" s="68" t="s">
        <v>1908</v>
      </c>
      <c r="CG586" s="69" t="s">
        <v>1948</v>
      </c>
      <c r="CH586" s="2" t="s">
        <v>1073</v>
      </c>
      <c r="CI586" s="70" t="s">
        <v>503</v>
      </c>
      <c r="CJ586" s="72" t="s">
        <v>504</v>
      </c>
    </row>
    <row r="587" spans="83:88">
      <c r="CE587" s="2" t="str">
        <f t="shared" si="14"/>
        <v>PAM500VG01</v>
      </c>
      <c r="CF587" s="68" t="s">
        <v>1910</v>
      </c>
      <c r="CG587" s="69" t="s">
        <v>1950</v>
      </c>
      <c r="CH587" s="2" t="s">
        <v>1073</v>
      </c>
      <c r="CI587" s="70" t="s">
        <v>505</v>
      </c>
      <c r="CJ587" s="72" t="s">
        <v>506</v>
      </c>
    </row>
    <row r="588" spans="83:88">
      <c r="CE588" s="2" t="str">
        <f t="shared" si="14"/>
        <v>NBM000VG01</v>
      </c>
      <c r="CF588" s="68" t="s">
        <v>1912</v>
      </c>
      <c r="CG588" s="69" t="s">
        <v>1952</v>
      </c>
      <c r="CH588" s="2" t="s">
        <v>1073</v>
      </c>
      <c r="CI588" s="70" t="s">
        <v>507</v>
      </c>
      <c r="CJ588" s="72" t="s">
        <v>508</v>
      </c>
    </row>
    <row r="589" spans="83:88">
      <c r="CE589" s="2" t="str">
        <f t="shared" si="14"/>
        <v>KAM200VG01</v>
      </c>
      <c r="CF589" s="68" t="s">
        <v>1914</v>
      </c>
      <c r="CG589" s="69" t="s">
        <v>1954</v>
      </c>
      <c r="CH589" s="2" t="s">
        <v>1073</v>
      </c>
      <c r="CI589" s="73" t="s">
        <v>509</v>
      </c>
      <c r="CJ589" s="74" t="s">
        <v>510</v>
      </c>
    </row>
    <row r="590" spans="83:88">
      <c r="CE590" s="2" t="str">
        <f t="shared" si="14"/>
        <v>KAM400VG01</v>
      </c>
      <c r="CF590" s="68" t="s">
        <v>1916</v>
      </c>
      <c r="CG590" s="69" t="s">
        <v>1956</v>
      </c>
      <c r="CH590" s="2" t="s">
        <v>1073</v>
      </c>
      <c r="CI590" s="73" t="s">
        <v>511</v>
      </c>
      <c r="CJ590" s="74" t="s">
        <v>512</v>
      </c>
    </row>
    <row r="591" spans="83:88">
      <c r="CE591" s="2" t="str">
        <f t="shared" si="14"/>
        <v>KAM100VG01</v>
      </c>
      <c r="CF591" s="68" t="s">
        <v>1918</v>
      </c>
      <c r="CG591" s="69" t="s">
        <v>1958</v>
      </c>
      <c r="CH591" s="2" t="s">
        <v>1073</v>
      </c>
      <c r="CI591" s="73" t="s">
        <v>513</v>
      </c>
      <c r="CJ591" s="74" t="s">
        <v>514</v>
      </c>
    </row>
    <row r="592" spans="83:88">
      <c r="CE592" s="2" t="str">
        <f t="shared" si="14"/>
        <v>NAM300VG01</v>
      </c>
      <c r="CF592" s="68" t="s">
        <v>1920</v>
      </c>
      <c r="CG592" s="69" t="s">
        <v>1960</v>
      </c>
      <c r="CH592" s="2" t="s">
        <v>1073</v>
      </c>
      <c r="CI592" s="73" t="s">
        <v>515</v>
      </c>
      <c r="CJ592" s="74" t="s">
        <v>516</v>
      </c>
    </row>
    <row r="593" spans="83:88">
      <c r="CE593" s="2" t="str">
        <f t="shared" si="14"/>
        <v>KAM300VG01</v>
      </c>
      <c r="CF593" s="68" t="s">
        <v>1922</v>
      </c>
      <c r="CG593" s="69" t="s">
        <v>1962</v>
      </c>
      <c r="CH593" s="2" t="s">
        <v>1073</v>
      </c>
      <c r="CI593" s="73" t="s">
        <v>517</v>
      </c>
      <c r="CJ593" s="74" t="s">
        <v>518</v>
      </c>
    </row>
    <row r="594" spans="83:88">
      <c r="CE594" s="2" t="str">
        <f t="shared" si="14"/>
        <v>KAM000VG01</v>
      </c>
      <c r="CF594" s="214" t="s">
        <v>1924</v>
      </c>
      <c r="CG594" s="69" t="s">
        <v>1964</v>
      </c>
      <c r="CH594" s="2" t="s">
        <v>1073</v>
      </c>
      <c r="CI594" s="73" t="s">
        <v>519</v>
      </c>
      <c r="CJ594" s="74" t="s">
        <v>520</v>
      </c>
    </row>
    <row r="595" spans="83:88">
      <c r="CE595" s="2" t="str">
        <f t="shared" si="14"/>
        <v>NA0U00VC01</v>
      </c>
      <c r="CF595" s="48" t="s">
        <v>2190</v>
      </c>
      <c r="CG595" s="69" t="s">
        <v>2192</v>
      </c>
      <c r="CH595" s="2" t="s">
        <v>25</v>
      </c>
      <c r="CI595" s="73" t="s">
        <v>521</v>
      </c>
      <c r="CJ595" s="74" t="s">
        <v>522</v>
      </c>
    </row>
    <row r="596" spans="83:88">
      <c r="CE596" s="2" t="str">
        <f t="shared" si="14"/>
        <v>NA0U01VC01</v>
      </c>
      <c r="CF596" s="48" t="s">
        <v>2016</v>
      </c>
      <c r="CG596" s="69" t="s">
        <v>2017</v>
      </c>
      <c r="CH596" s="2" t="s">
        <v>25</v>
      </c>
      <c r="CI596" s="73" t="s">
        <v>523</v>
      </c>
      <c r="CJ596" s="74" t="s">
        <v>524</v>
      </c>
    </row>
    <row r="597" spans="83:88">
      <c r="CE597" s="2" t="str">
        <f t="shared" si="14"/>
        <v>NA0U02VC01</v>
      </c>
      <c r="CF597" s="48" t="s">
        <v>2191</v>
      </c>
      <c r="CG597" s="69" t="s">
        <v>2193</v>
      </c>
      <c r="CH597" s="2" t="s">
        <v>25</v>
      </c>
      <c r="CI597" s="73" t="s">
        <v>525</v>
      </c>
      <c r="CJ597" s="74" t="s">
        <v>526</v>
      </c>
    </row>
    <row r="598" spans="83:88">
      <c r="CE598" s="2" t="str">
        <f t="shared" si="14"/>
        <v>NA0U00VR01</v>
      </c>
      <c r="CF598" s="48" t="s">
        <v>2190</v>
      </c>
      <c r="CG598" s="69" t="s">
        <v>2192</v>
      </c>
      <c r="CH598" s="2" t="s">
        <v>17</v>
      </c>
      <c r="CI598" s="73" t="s">
        <v>527</v>
      </c>
      <c r="CJ598" s="74" t="s">
        <v>528</v>
      </c>
    </row>
    <row r="599" spans="83:88">
      <c r="CE599" s="2" t="str">
        <f t="shared" si="14"/>
        <v>NA0U01VR01</v>
      </c>
      <c r="CF599" s="48" t="s">
        <v>2016</v>
      </c>
      <c r="CG599" s="215" t="s">
        <v>2017</v>
      </c>
      <c r="CH599" s="2" t="s">
        <v>17</v>
      </c>
      <c r="CI599" s="73" t="s">
        <v>529</v>
      </c>
      <c r="CJ599" s="74" t="s">
        <v>530</v>
      </c>
    </row>
    <row r="600" spans="83:88">
      <c r="CE600" s="2" t="str">
        <f t="shared" si="14"/>
        <v>NA0U02VR01</v>
      </c>
      <c r="CF600" s="48" t="s">
        <v>2191</v>
      </c>
      <c r="CG600" s="215" t="s">
        <v>2193</v>
      </c>
      <c r="CH600" s="2" t="s">
        <v>17</v>
      </c>
      <c r="CI600" s="73" t="s">
        <v>531</v>
      </c>
      <c r="CJ600" s="74" t="s">
        <v>532</v>
      </c>
    </row>
    <row r="601" spans="83:88">
      <c r="CE601" s="2" t="str">
        <f t="shared" si="14"/>
        <v>NA0U00VB01</v>
      </c>
      <c r="CF601" s="48" t="s">
        <v>2190</v>
      </c>
      <c r="CG601" s="215" t="s">
        <v>2192</v>
      </c>
      <c r="CH601" s="2" t="s">
        <v>28</v>
      </c>
      <c r="CI601" s="73" t="s">
        <v>533</v>
      </c>
      <c r="CJ601" s="74" t="s">
        <v>534</v>
      </c>
    </row>
    <row r="602" spans="83:88">
      <c r="CE602" s="2" t="str">
        <f t="shared" si="14"/>
        <v>NA0U01VB01</v>
      </c>
      <c r="CF602" s="48" t="s">
        <v>2016</v>
      </c>
      <c r="CG602" s="215" t="s">
        <v>2017</v>
      </c>
      <c r="CH602" s="2" t="s">
        <v>28</v>
      </c>
      <c r="CI602" s="73" t="s">
        <v>535</v>
      </c>
      <c r="CJ602" s="74" t="s">
        <v>536</v>
      </c>
    </row>
    <row r="603" spans="83:88">
      <c r="CE603" s="2" t="str">
        <f t="shared" si="14"/>
        <v>NA0U02VB01</v>
      </c>
      <c r="CF603" s="48" t="s">
        <v>2191</v>
      </c>
      <c r="CG603" s="215" t="s">
        <v>2193</v>
      </c>
      <c r="CH603" s="2" t="s">
        <v>28</v>
      </c>
      <c r="CI603" s="73" t="s">
        <v>537</v>
      </c>
      <c r="CJ603" s="74" t="s">
        <v>538</v>
      </c>
    </row>
    <row r="604" spans="83:88">
      <c r="CE604" s="2" t="str">
        <f t="shared" si="14"/>
        <v>NA0U00V501</v>
      </c>
      <c r="CF604" s="48" t="s">
        <v>2190</v>
      </c>
      <c r="CG604" s="215" t="s">
        <v>2192</v>
      </c>
      <c r="CH604" s="2" t="s">
        <v>1521</v>
      </c>
      <c r="CI604" s="73" t="s">
        <v>539</v>
      </c>
      <c r="CJ604" s="74" t="s">
        <v>540</v>
      </c>
    </row>
    <row r="605" spans="83:88">
      <c r="CE605" s="2" t="str">
        <f t="shared" si="14"/>
        <v>NA0U01V501</v>
      </c>
      <c r="CF605" s="48" t="s">
        <v>2016</v>
      </c>
      <c r="CG605" s="215" t="s">
        <v>2017</v>
      </c>
      <c r="CH605" s="2" t="s">
        <v>1521</v>
      </c>
      <c r="CI605" s="73" t="s">
        <v>1316</v>
      </c>
      <c r="CJ605" s="74" t="s">
        <v>532</v>
      </c>
    </row>
    <row r="606" spans="83:88">
      <c r="CE606" s="2" t="str">
        <f t="shared" si="14"/>
        <v>NA0U02V501</v>
      </c>
      <c r="CF606" s="48" t="s">
        <v>2191</v>
      </c>
      <c r="CG606" s="215" t="s">
        <v>2193</v>
      </c>
      <c r="CH606" s="2" t="s">
        <v>1521</v>
      </c>
      <c r="CI606" s="73" t="s">
        <v>541</v>
      </c>
      <c r="CJ606" s="74" t="s">
        <v>542</v>
      </c>
    </row>
    <row r="607" spans="83:88">
      <c r="CE607" s="2" t="str">
        <f t="shared" si="14"/>
        <v>NA0U00VG01</v>
      </c>
      <c r="CF607" s="48" t="s">
        <v>2190</v>
      </c>
      <c r="CG607" s="215" t="s">
        <v>2192</v>
      </c>
      <c r="CH607" s="2" t="s">
        <v>1073</v>
      </c>
      <c r="CI607" s="73" t="s">
        <v>543</v>
      </c>
      <c r="CJ607" s="74" t="s">
        <v>544</v>
      </c>
    </row>
    <row r="608" spans="83:88">
      <c r="CE608" s="2" t="str">
        <f t="shared" si="14"/>
        <v>NA0U01VG01</v>
      </c>
      <c r="CF608" s="48" t="s">
        <v>2016</v>
      </c>
      <c r="CG608" s="215" t="s">
        <v>2017</v>
      </c>
      <c r="CH608" s="2" t="s">
        <v>1073</v>
      </c>
      <c r="CI608" s="73" t="s">
        <v>545</v>
      </c>
      <c r="CJ608" s="74" t="s">
        <v>546</v>
      </c>
    </row>
    <row r="609" spans="83:88">
      <c r="CE609" s="2" t="str">
        <f t="shared" si="14"/>
        <v>1GZBM0VG01</v>
      </c>
      <c r="CF609" s="216" t="s">
        <v>2253</v>
      </c>
      <c r="CG609" s="186" t="s">
        <v>2254</v>
      </c>
      <c r="CH609" s="2" t="s">
        <v>1073</v>
      </c>
      <c r="CI609" s="73" t="s">
        <v>547</v>
      </c>
      <c r="CJ609" s="74" t="s">
        <v>548</v>
      </c>
    </row>
    <row r="610" spans="83:88">
      <c r="CE610" s="2" t="str">
        <f t="shared" si="14"/>
        <v>NA0U02VG01</v>
      </c>
      <c r="CF610" s="216" t="s">
        <v>2191</v>
      </c>
      <c r="CG610" s="217" t="s">
        <v>2193</v>
      </c>
      <c r="CH610" s="2" t="s">
        <v>1073</v>
      </c>
      <c r="CI610" s="73" t="s">
        <v>549</v>
      </c>
      <c r="CJ610" s="74" t="s">
        <v>550</v>
      </c>
    </row>
    <row r="611" spans="83:88">
      <c r="CE611" s="2" t="str">
        <f t="shared" si="14"/>
        <v>NBL200VV01</v>
      </c>
      <c r="CF611" s="216" t="s">
        <v>2274</v>
      </c>
      <c r="CG611" s="217" t="s">
        <v>2294</v>
      </c>
      <c r="CH611" s="2" t="s">
        <v>1155</v>
      </c>
      <c r="CI611" s="73" t="s">
        <v>551</v>
      </c>
      <c r="CJ611" s="74" t="s">
        <v>552</v>
      </c>
    </row>
    <row r="612" spans="83:88">
      <c r="CE612" s="2" t="str">
        <f t="shared" si="14"/>
        <v>NBL300VV01</v>
      </c>
      <c r="CF612" s="216" t="s">
        <v>2275</v>
      </c>
      <c r="CG612" s="217" t="s">
        <v>2295</v>
      </c>
      <c r="CH612" s="2" t="s">
        <v>1155</v>
      </c>
      <c r="CI612" s="73" t="s">
        <v>553</v>
      </c>
      <c r="CJ612" s="74" t="s">
        <v>554</v>
      </c>
    </row>
    <row r="613" spans="83:88">
      <c r="CE613" s="2" t="str">
        <f t="shared" si="14"/>
        <v>NA0L00VV01</v>
      </c>
      <c r="CF613" s="216" t="s">
        <v>2276</v>
      </c>
      <c r="CG613" s="217" t="s">
        <v>2296</v>
      </c>
      <c r="CH613" s="2" t="s">
        <v>1155</v>
      </c>
      <c r="CI613" s="73" t="s">
        <v>555</v>
      </c>
      <c r="CJ613" s="74" t="s">
        <v>556</v>
      </c>
    </row>
    <row r="614" spans="83:88">
      <c r="CE614" s="2" t="str">
        <f t="shared" si="14"/>
        <v>NBL500VV01</v>
      </c>
      <c r="CF614" s="216" t="s">
        <v>2277</v>
      </c>
      <c r="CG614" s="217" t="s">
        <v>2297</v>
      </c>
      <c r="CH614" s="2" t="s">
        <v>1155</v>
      </c>
      <c r="CI614" s="73" t="s">
        <v>557</v>
      </c>
      <c r="CJ614" s="74" t="s">
        <v>558</v>
      </c>
    </row>
    <row r="615" spans="83:88">
      <c r="CE615" s="2" t="str">
        <f t="shared" si="14"/>
        <v>NAL000VV01</v>
      </c>
      <c r="CF615" s="216" t="s">
        <v>2278</v>
      </c>
      <c r="CG615" s="217" t="s">
        <v>2298</v>
      </c>
      <c r="CH615" s="2" t="s">
        <v>1155</v>
      </c>
      <c r="CI615" s="73" t="s">
        <v>2188</v>
      </c>
      <c r="CJ615" s="74" t="s">
        <v>2189</v>
      </c>
    </row>
    <row r="616" spans="83:88">
      <c r="CE616" s="2" t="str">
        <f t="shared" si="14"/>
        <v>NAL200VV01</v>
      </c>
      <c r="CF616" s="216" t="s">
        <v>2279</v>
      </c>
      <c r="CG616" s="217" t="s">
        <v>2299</v>
      </c>
      <c r="CH616" s="2" t="s">
        <v>1155</v>
      </c>
      <c r="CI616" s="73" t="s">
        <v>559</v>
      </c>
      <c r="CJ616" s="74" t="s">
        <v>560</v>
      </c>
    </row>
    <row r="617" spans="83:88">
      <c r="CE617" s="2" t="str">
        <f t="shared" si="14"/>
        <v>NAL201VV01</v>
      </c>
      <c r="CF617" s="216" t="s">
        <v>2280</v>
      </c>
      <c r="CG617" s="217" t="s">
        <v>2300</v>
      </c>
      <c r="CH617" s="2" t="s">
        <v>1155</v>
      </c>
      <c r="CI617" s="73" t="s">
        <v>561</v>
      </c>
      <c r="CJ617" s="74" t="s">
        <v>562</v>
      </c>
    </row>
    <row r="618" spans="83:88">
      <c r="CE618" s="2" t="str">
        <f t="shared" si="14"/>
        <v>PAL000VV01</v>
      </c>
      <c r="CF618" s="216" t="s">
        <v>2281</v>
      </c>
      <c r="CG618" s="217" t="s">
        <v>2301</v>
      </c>
      <c r="CH618" s="2" t="s">
        <v>1155</v>
      </c>
      <c r="CI618" s="73" t="s">
        <v>563</v>
      </c>
      <c r="CJ618" s="74" t="s">
        <v>564</v>
      </c>
    </row>
    <row r="619" spans="83:88">
      <c r="CE619" s="2" t="str">
        <f t="shared" si="14"/>
        <v>PAL500VV01</v>
      </c>
      <c r="CF619" s="216" t="s">
        <v>2282</v>
      </c>
      <c r="CG619" s="217" t="s">
        <v>2302</v>
      </c>
      <c r="CH619" s="2" t="s">
        <v>1155</v>
      </c>
      <c r="CI619" s="73" t="s">
        <v>565</v>
      </c>
      <c r="CJ619" s="74" t="s">
        <v>566</v>
      </c>
    </row>
    <row r="620" spans="83:88">
      <c r="CE620" s="2" t="str">
        <f t="shared" si="14"/>
        <v>NBL000VV01</v>
      </c>
      <c r="CF620" s="216" t="s">
        <v>2283</v>
      </c>
      <c r="CG620" s="217" t="s">
        <v>2303</v>
      </c>
      <c r="CH620" s="2" t="s">
        <v>1155</v>
      </c>
      <c r="CI620" s="73" t="s">
        <v>567</v>
      </c>
      <c r="CJ620" s="74" t="s">
        <v>568</v>
      </c>
    </row>
    <row r="621" spans="83:88">
      <c r="CE621" s="2" t="str">
        <f t="shared" si="14"/>
        <v>KAL200VV01</v>
      </c>
      <c r="CF621" s="216" t="s">
        <v>2284</v>
      </c>
      <c r="CG621" s="217" t="s">
        <v>2304</v>
      </c>
      <c r="CH621" s="2" t="s">
        <v>1155</v>
      </c>
      <c r="CI621" s="73" t="s">
        <v>569</v>
      </c>
      <c r="CJ621" s="74" t="s">
        <v>570</v>
      </c>
    </row>
    <row r="622" spans="83:88">
      <c r="CE622" s="2" t="str">
        <f t="shared" si="14"/>
        <v>KAL100VV01</v>
      </c>
      <c r="CF622" s="216" t="s">
        <v>2285</v>
      </c>
      <c r="CG622" s="217" t="s">
        <v>2305</v>
      </c>
      <c r="CH622" s="2" t="s">
        <v>1155</v>
      </c>
      <c r="CI622" s="73" t="s">
        <v>571</v>
      </c>
      <c r="CJ622" s="74" t="s">
        <v>572</v>
      </c>
    </row>
    <row r="623" spans="83:88">
      <c r="CE623" s="2" t="str">
        <f t="shared" si="14"/>
        <v>NAL300VV01</v>
      </c>
      <c r="CF623" s="216" t="s">
        <v>2286</v>
      </c>
      <c r="CG623" s="217" t="s">
        <v>2306</v>
      </c>
      <c r="CH623" s="2" t="s">
        <v>1155</v>
      </c>
      <c r="CI623" s="73" t="s">
        <v>573</v>
      </c>
      <c r="CJ623" s="74" t="s">
        <v>574</v>
      </c>
    </row>
    <row r="624" spans="83:88">
      <c r="CE624" s="2" t="str">
        <f t="shared" si="14"/>
        <v>KAL000VV01</v>
      </c>
      <c r="CF624" s="216" t="s">
        <v>2287</v>
      </c>
      <c r="CG624" s="217" t="s">
        <v>2307</v>
      </c>
      <c r="CH624" s="2" t="s">
        <v>1155</v>
      </c>
      <c r="CI624" s="73" t="s">
        <v>575</v>
      </c>
      <c r="CJ624" s="74" t="s">
        <v>576</v>
      </c>
    </row>
    <row r="625" spans="83:88">
      <c r="CE625" s="2" t="str">
        <f t="shared" si="14"/>
        <v>MAL000VV01</v>
      </c>
      <c r="CF625" s="216" t="s">
        <v>2288</v>
      </c>
      <c r="CG625" s="217" t="s">
        <v>2308</v>
      </c>
      <c r="CH625" s="2" t="s">
        <v>1155</v>
      </c>
      <c r="CI625" s="73" t="s">
        <v>577</v>
      </c>
      <c r="CJ625" s="74" t="s">
        <v>578</v>
      </c>
    </row>
    <row r="626" spans="83:88">
      <c r="CE626" s="2" t="str">
        <f t="shared" si="14"/>
        <v>MAL100VV01</v>
      </c>
      <c r="CF626" s="216" t="s">
        <v>2289</v>
      </c>
      <c r="CG626" s="217" t="s">
        <v>2309</v>
      </c>
      <c r="CH626" s="2" t="s">
        <v>1155</v>
      </c>
      <c r="CI626" s="73" t="s">
        <v>579</v>
      </c>
      <c r="CJ626" s="74" t="s">
        <v>580</v>
      </c>
    </row>
    <row r="627" spans="83:88">
      <c r="CE627" s="2" t="str">
        <f t="shared" si="14"/>
        <v>MAL200VV01</v>
      </c>
      <c r="CF627" s="216" t="s">
        <v>2290</v>
      </c>
      <c r="CG627" s="217" t="s">
        <v>2310</v>
      </c>
      <c r="CH627" s="2" t="s">
        <v>1155</v>
      </c>
      <c r="CI627" s="73" t="s">
        <v>581</v>
      </c>
      <c r="CJ627" s="74" t="s">
        <v>582</v>
      </c>
    </row>
    <row r="628" spans="83:88">
      <c r="CE628" s="2" t="str">
        <f t="shared" si="14"/>
        <v>MAL300VV01</v>
      </c>
      <c r="CF628" s="216" t="s">
        <v>2291</v>
      </c>
      <c r="CG628" s="217" t="s">
        <v>2311</v>
      </c>
      <c r="CH628" s="2" t="s">
        <v>1155</v>
      </c>
      <c r="CI628" s="73" t="s">
        <v>583</v>
      </c>
      <c r="CJ628" s="74" t="s">
        <v>584</v>
      </c>
    </row>
    <row r="629" spans="83:88">
      <c r="CE629" s="2" t="str">
        <f t="shared" si="14"/>
        <v>1ACL00VV01</v>
      </c>
      <c r="CF629" s="216" t="s">
        <v>2292</v>
      </c>
      <c r="CG629" s="217" t="s">
        <v>2312</v>
      </c>
      <c r="CH629" s="2" t="s">
        <v>1155</v>
      </c>
      <c r="CI629" s="73" t="s">
        <v>585</v>
      </c>
      <c r="CJ629" s="74" t="s">
        <v>586</v>
      </c>
    </row>
    <row r="630" spans="83:88">
      <c r="CE630" s="2" t="str">
        <f t="shared" si="14"/>
        <v>1GZBD0VV01</v>
      </c>
      <c r="CF630" s="216" t="s">
        <v>2293</v>
      </c>
      <c r="CG630" s="217" t="s">
        <v>2312</v>
      </c>
      <c r="CH630" s="2" t="s">
        <v>1155</v>
      </c>
      <c r="CI630" s="73" t="s">
        <v>1286</v>
      </c>
      <c r="CJ630" s="74" t="s">
        <v>1298</v>
      </c>
    </row>
    <row r="631" spans="83:88">
      <c r="CF631" s="216"/>
      <c r="CG631" s="217"/>
      <c r="CI631" s="73" t="s">
        <v>1287</v>
      </c>
      <c r="CJ631" s="74" t="s">
        <v>1299</v>
      </c>
    </row>
    <row r="632" spans="83:88">
      <c r="CF632" s="216"/>
      <c r="CG632" s="217"/>
      <c r="CI632" s="73" t="s">
        <v>1288</v>
      </c>
      <c r="CJ632" s="74" t="s">
        <v>1300</v>
      </c>
    </row>
    <row r="633" spans="83:88">
      <c r="CF633" s="216"/>
      <c r="CG633" s="217"/>
      <c r="CI633" s="73" t="s">
        <v>1289</v>
      </c>
      <c r="CJ633" s="74" t="s">
        <v>1301</v>
      </c>
    </row>
    <row r="634" spans="83:88">
      <c r="CI634" s="73" t="s">
        <v>1290</v>
      </c>
      <c r="CJ634" s="74" t="s">
        <v>1302</v>
      </c>
    </row>
    <row r="635" spans="83:88">
      <c r="CI635" s="73" t="s">
        <v>1291</v>
      </c>
      <c r="CJ635" s="74" t="s">
        <v>1303</v>
      </c>
    </row>
    <row r="636" spans="83:88">
      <c r="CI636" s="73" t="s">
        <v>1292</v>
      </c>
      <c r="CJ636" s="74" t="s">
        <v>1304</v>
      </c>
    </row>
    <row r="637" spans="83:88">
      <c r="CI637" s="73" t="s">
        <v>1293</v>
      </c>
      <c r="CJ637" s="74" t="s">
        <v>1305</v>
      </c>
    </row>
    <row r="638" spans="83:88">
      <c r="CI638" s="73" t="s">
        <v>1294</v>
      </c>
      <c r="CJ638" s="74" t="s">
        <v>1306</v>
      </c>
    </row>
    <row r="639" spans="83:88">
      <c r="CI639" s="73" t="s">
        <v>1295</v>
      </c>
      <c r="CJ639" s="74" t="s">
        <v>1307</v>
      </c>
    </row>
    <row r="640" spans="83:88">
      <c r="CI640" s="73" t="s">
        <v>1296</v>
      </c>
      <c r="CJ640" s="74" t="s">
        <v>1308</v>
      </c>
    </row>
    <row r="641" spans="87:88">
      <c r="CI641" s="73" t="s">
        <v>1297</v>
      </c>
      <c r="CJ641" s="74" t="s">
        <v>1309</v>
      </c>
    </row>
    <row r="642" spans="87:88">
      <c r="CI642" s="73" t="s">
        <v>2334</v>
      </c>
      <c r="CJ642" s="74" t="s">
        <v>2335</v>
      </c>
    </row>
    <row r="643" spans="87:88">
      <c r="CI643" s="297" t="s">
        <v>2336</v>
      </c>
      <c r="CJ643" s="219" t="s">
        <v>2337</v>
      </c>
    </row>
    <row r="644" spans="87:88">
      <c r="CI644" s="297" t="s">
        <v>2338</v>
      </c>
      <c r="CJ644" s="219" t="s">
        <v>2339</v>
      </c>
    </row>
    <row r="645" spans="87:88">
      <c r="CI645" s="297" t="s">
        <v>2340</v>
      </c>
      <c r="CJ645" s="219" t="s">
        <v>2341</v>
      </c>
    </row>
    <row r="646" spans="87:88">
      <c r="CI646" s="297" t="s">
        <v>2342</v>
      </c>
      <c r="CJ646" s="219" t="s">
        <v>2343</v>
      </c>
    </row>
    <row r="647" spans="87:88">
      <c r="CI647" s="297" t="s">
        <v>2344</v>
      </c>
      <c r="CJ647" s="219" t="s">
        <v>2345</v>
      </c>
    </row>
    <row r="648" spans="87:88">
      <c r="CI648" s="297" t="s">
        <v>2346</v>
      </c>
      <c r="CJ648" s="219" t="s">
        <v>2347</v>
      </c>
    </row>
    <row r="649" spans="87:88">
      <c r="CI649" s="297" t="s">
        <v>2210</v>
      </c>
      <c r="CJ649" s="219" t="s">
        <v>2348</v>
      </c>
    </row>
    <row r="650" spans="87:88">
      <c r="CI650" s="297" t="s">
        <v>2244</v>
      </c>
      <c r="CJ650" s="219" t="s">
        <v>2349</v>
      </c>
    </row>
    <row r="651" spans="87:88">
      <c r="CI651" s="297" t="s">
        <v>2350</v>
      </c>
      <c r="CJ651" s="219" t="s">
        <v>2351</v>
      </c>
    </row>
    <row r="652" spans="87:88">
      <c r="CI652" s="297" t="s">
        <v>2352</v>
      </c>
      <c r="CJ652" s="219" t="s">
        <v>2353</v>
      </c>
    </row>
    <row r="653" spans="87:88">
      <c r="CI653" s="297" t="s">
        <v>2354</v>
      </c>
      <c r="CJ653" s="219" t="s">
        <v>2355</v>
      </c>
    </row>
    <row r="654" spans="87:88">
      <c r="CI654" s="297" t="s">
        <v>1982</v>
      </c>
      <c r="CJ654" s="219" t="s">
        <v>2356</v>
      </c>
    </row>
    <row r="655" spans="87:88">
      <c r="CI655" s="297" t="s">
        <v>2357</v>
      </c>
      <c r="CJ655" s="219" t="s">
        <v>2358</v>
      </c>
    </row>
    <row r="656" spans="87:88">
      <c r="CI656" s="297" t="s">
        <v>1870</v>
      </c>
      <c r="CJ656" s="219" t="s">
        <v>1871</v>
      </c>
    </row>
    <row r="657" spans="87:88">
      <c r="CI657" s="297" t="s">
        <v>2359</v>
      </c>
      <c r="CJ657" s="219" t="s">
        <v>2360</v>
      </c>
    </row>
    <row r="658" spans="87:88">
      <c r="CI658" s="297" t="s">
        <v>2361</v>
      </c>
      <c r="CJ658" s="219" t="s">
        <v>2362</v>
      </c>
    </row>
    <row r="659" spans="87:88">
      <c r="CI659" s="297" t="s">
        <v>2363</v>
      </c>
      <c r="CJ659" s="219" t="s">
        <v>2364</v>
      </c>
    </row>
    <row r="660" spans="87:88">
      <c r="CI660" s="297" t="s">
        <v>2365</v>
      </c>
      <c r="CJ660" s="219" t="s">
        <v>2366</v>
      </c>
    </row>
    <row r="661" spans="87:88">
      <c r="CI661" s="297" t="s">
        <v>2367</v>
      </c>
      <c r="CJ661" s="219" t="s">
        <v>2368</v>
      </c>
    </row>
    <row r="662" spans="87:88">
      <c r="CI662" s="297" t="s">
        <v>2369</v>
      </c>
      <c r="CJ662" s="219" t="s">
        <v>2370</v>
      </c>
    </row>
    <row r="663" spans="87:88">
      <c r="CI663" s="297" t="s">
        <v>2371</v>
      </c>
      <c r="CJ663" s="219" t="s">
        <v>2372</v>
      </c>
    </row>
    <row r="664" spans="87:88">
      <c r="CI664" s="297" t="s">
        <v>2373</v>
      </c>
      <c r="CJ664" s="219" t="s">
        <v>2374</v>
      </c>
    </row>
    <row r="665" spans="87:88">
      <c r="CI665" s="297" t="s">
        <v>2375</v>
      </c>
      <c r="CJ665" s="219" t="s">
        <v>2376</v>
      </c>
    </row>
    <row r="666" spans="87:88">
      <c r="CI666" s="297" t="s">
        <v>2188</v>
      </c>
      <c r="CJ666" s="219" t="s">
        <v>2189</v>
      </c>
    </row>
    <row r="667" spans="87:88">
      <c r="CI667" s="297" t="s">
        <v>2377</v>
      </c>
      <c r="CJ667" s="219" t="s">
        <v>2378</v>
      </c>
    </row>
    <row r="668" spans="87:88">
      <c r="CI668" s="297" t="s">
        <v>2207</v>
      </c>
      <c r="CJ668" s="219" t="s">
        <v>2379</v>
      </c>
    </row>
    <row r="669" spans="87:88">
      <c r="CI669" s="297" t="s">
        <v>2380</v>
      </c>
      <c r="CJ669" s="219" t="s">
        <v>2381</v>
      </c>
    </row>
    <row r="670" spans="87:88">
      <c r="CI670" s="297" t="s">
        <v>2382</v>
      </c>
      <c r="CJ670" s="219" t="s">
        <v>2383</v>
      </c>
    </row>
    <row r="671" spans="87:88">
      <c r="CI671" s="297" t="s">
        <v>2384</v>
      </c>
      <c r="CJ671" s="219" t="s">
        <v>2385</v>
      </c>
    </row>
    <row r="672" spans="87:88">
      <c r="CI672" s="297" t="s">
        <v>2386</v>
      </c>
      <c r="CJ672" s="219" t="s">
        <v>2387</v>
      </c>
    </row>
    <row r="673" spans="87:88">
      <c r="CI673" s="73" t="s">
        <v>2133</v>
      </c>
      <c r="CJ673" t="s">
        <v>2134</v>
      </c>
    </row>
    <row r="674" spans="87:88">
      <c r="CI674" s="73" t="s">
        <v>2211</v>
      </c>
      <c r="CJ674" s="218" t="s">
        <v>2212</v>
      </c>
    </row>
    <row r="675" spans="87:88">
      <c r="CI675" s="73" t="s">
        <v>2139</v>
      </c>
      <c r="CJ675" t="s">
        <v>2140</v>
      </c>
    </row>
    <row r="676" spans="87:88">
      <c r="CI676" s="73" t="s">
        <v>2205</v>
      </c>
      <c r="CJ676" t="s">
        <v>2206</v>
      </c>
    </row>
    <row r="677" spans="87:88">
      <c r="CI677" s="73" t="s">
        <v>2414</v>
      </c>
      <c r="CJ677" t="s">
        <v>2415</v>
      </c>
    </row>
    <row r="678" spans="87:88">
      <c r="CI678" s="73" t="s">
        <v>2246</v>
      </c>
      <c r="CJ678" t="s">
        <v>2248</v>
      </c>
    </row>
    <row r="679" spans="87:88">
      <c r="CI679" s="73" t="s">
        <v>2247</v>
      </c>
      <c r="CJ679" t="s">
        <v>2249</v>
      </c>
    </row>
    <row r="680" spans="87:88">
      <c r="CI680" s="73" t="s">
        <v>2207</v>
      </c>
      <c r="CJ680" t="s">
        <v>2208</v>
      </c>
    </row>
    <row r="681" spans="87:88">
      <c r="CI681" s="73" t="s">
        <v>2210</v>
      </c>
      <c r="CJ681" t="s">
        <v>2209</v>
      </c>
    </row>
    <row r="682" spans="87:88">
      <c r="CI682" s="73" t="s">
        <v>2244</v>
      </c>
      <c r="CJ682" t="s">
        <v>2245</v>
      </c>
    </row>
    <row r="683" spans="87:88">
      <c r="CI683" s="73" t="s">
        <v>2240</v>
      </c>
      <c r="CJ683" t="s">
        <v>2241</v>
      </c>
    </row>
    <row r="684" spans="87:88">
      <c r="CI684" s="73" t="s">
        <v>2390</v>
      </c>
      <c r="CJ684" t="s">
        <v>2391</v>
      </c>
    </row>
    <row r="685" spans="87:88">
      <c r="CI685" s="73" t="s">
        <v>2397</v>
      </c>
      <c r="CJ685" t="s">
        <v>2398</v>
      </c>
    </row>
    <row r="686" spans="87:88">
      <c r="CI686" s="73" t="s">
        <v>587</v>
      </c>
      <c r="CJ686" s="74" t="s">
        <v>588</v>
      </c>
    </row>
    <row r="687" spans="87:88">
      <c r="CI687" s="73" t="s">
        <v>589</v>
      </c>
      <c r="CJ687" s="74" t="s">
        <v>590</v>
      </c>
    </row>
    <row r="688" spans="87:88">
      <c r="CI688" s="73" t="s">
        <v>591</v>
      </c>
      <c r="CJ688" s="74" t="s">
        <v>592</v>
      </c>
    </row>
    <row r="689" spans="87:88">
      <c r="CI689" s="73" t="s">
        <v>593</v>
      </c>
      <c r="CJ689" s="74" t="s">
        <v>594</v>
      </c>
    </row>
    <row r="690" spans="87:88">
      <c r="CI690" s="73" t="s">
        <v>595</v>
      </c>
      <c r="CJ690" s="74" t="s">
        <v>596</v>
      </c>
    </row>
    <row r="691" spans="87:88">
      <c r="CI691" s="73" t="s">
        <v>597</v>
      </c>
      <c r="CJ691" s="74" t="s">
        <v>598</v>
      </c>
    </row>
    <row r="692" spans="87:88">
      <c r="CI692" s="73" t="s">
        <v>599</v>
      </c>
      <c r="CJ692" s="74" t="s">
        <v>600</v>
      </c>
    </row>
    <row r="693" spans="87:88">
      <c r="CI693" s="73" t="s">
        <v>601</v>
      </c>
      <c r="CJ693" s="74" t="s">
        <v>602</v>
      </c>
    </row>
    <row r="694" spans="87:88">
      <c r="CI694" s="73" t="s">
        <v>603</v>
      </c>
      <c r="CJ694" s="74" t="s">
        <v>604</v>
      </c>
    </row>
    <row r="695" spans="87:88">
      <c r="CI695" s="73" t="s">
        <v>605</v>
      </c>
      <c r="CJ695" s="74" t="s">
        <v>606</v>
      </c>
    </row>
    <row r="696" spans="87:88">
      <c r="CI696" s="73" t="s">
        <v>607</v>
      </c>
      <c r="CJ696" s="74" t="s">
        <v>608</v>
      </c>
    </row>
    <row r="697" spans="87:88">
      <c r="CI697" s="73" t="s">
        <v>609</v>
      </c>
      <c r="CJ697" s="74" t="s">
        <v>610</v>
      </c>
    </row>
    <row r="698" spans="87:88">
      <c r="CI698" s="73" t="s">
        <v>611</v>
      </c>
      <c r="CJ698" s="74" t="s">
        <v>612</v>
      </c>
    </row>
    <row r="699" spans="87:88">
      <c r="CI699" s="73" t="s">
        <v>613</v>
      </c>
      <c r="CJ699" s="74" t="s">
        <v>614</v>
      </c>
    </row>
    <row r="700" spans="87:88">
      <c r="CI700" s="73" t="s">
        <v>615</v>
      </c>
      <c r="CJ700" s="74" t="s">
        <v>616</v>
      </c>
    </row>
    <row r="701" spans="87:88">
      <c r="CI701" s="73" t="s">
        <v>617</v>
      </c>
      <c r="CJ701" s="74" t="s">
        <v>618</v>
      </c>
    </row>
    <row r="702" spans="87:88">
      <c r="CI702" s="73" t="s">
        <v>619</v>
      </c>
      <c r="CJ702" s="74" t="s">
        <v>620</v>
      </c>
    </row>
    <row r="703" spans="87:88">
      <c r="CI703" s="73" t="s">
        <v>621</v>
      </c>
      <c r="CJ703" s="74" t="s">
        <v>622</v>
      </c>
    </row>
    <row r="704" spans="87:88">
      <c r="CI704" s="73" t="s">
        <v>623</v>
      </c>
      <c r="CJ704" s="74" t="s">
        <v>624</v>
      </c>
    </row>
    <row r="705" spans="87:88">
      <c r="CI705" s="73" t="s">
        <v>625</v>
      </c>
      <c r="CJ705" s="74" t="s">
        <v>626</v>
      </c>
    </row>
    <row r="706" spans="87:88">
      <c r="CI706" s="73" t="s">
        <v>627</v>
      </c>
      <c r="CJ706" s="74" t="s">
        <v>628</v>
      </c>
    </row>
    <row r="707" spans="87:88">
      <c r="CI707" s="73" t="s">
        <v>629</v>
      </c>
      <c r="CJ707" s="74" t="s">
        <v>630</v>
      </c>
    </row>
    <row r="708" spans="87:88">
      <c r="CI708" s="73" t="s">
        <v>631</v>
      </c>
      <c r="CJ708" s="74" t="s">
        <v>632</v>
      </c>
    </row>
    <row r="709" spans="87:88">
      <c r="CI709" s="73" t="s">
        <v>633</v>
      </c>
      <c r="CJ709" s="74" t="s">
        <v>634</v>
      </c>
    </row>
    <row r="710" spans="87:88">
      <c r="CI710" s="73" t="s">
        <v>635</v>
      </c>
      <c r="CJ710" s="74" t="s">
        <v>636</v>
      </c>
    </row>
    <row r="711" spans="87:88">
      <c r="CI711" s="73" t="s">
        <v>637</v>
      </c>
      <c r="CJ711" s="74" t="s">
        <v>638</v>
      </c>
    </row>
    <row r="712" spans="87:88">
      <c r="CI712" s="73" t="s">
        <v>639</v>
      </c>
      <c r="CJ712" s="74" t="s">
        <v>640</v>
      </c>
    </row>
    <row r="713" spans="87:88">
      <c r="CI713" s="73" t="s">
        <v>641</v>
      </c>
      <c r="CJ713" s="74" t="s">
        <v>642</v>
      </c>
    </row>
    <row r="714" spans="87:88">
      <c r="CI714" s="73" t="s">
        <v>643</v>
      </c>
      <c r="CJ714" s="74" t="s">
        <v>644</v>
      </c>
    </row>
    <row r="715" spans="87:88">
      <c r="CI715" s="73" t="s">
        <v>645</v>
      </c>
      <c r="CJ715" s="74" t="s">
        <v>646</v>
      </c>
    </row>
    <row r="716" spans="87:88">
      <c r="CI716" s="73" t="s">
        <v>647</v>
      </c>
      <c r="CJ716" s="74" t="s">
        <v>648</v>
      </c>
    </row>
    <row r="717" spans="87:88">
      <c r="CI717" s="73" t="s">
        <v>649</v>
      </c>
      <c r="CJ717" s="74" t="s">
        <v>650</v>
      </c>
    </row>
    <row r="718" spans="87:88">
      <c r="CI718" s="73" t="s">
        <v>651</v>
      </c>
      <c r="CJ718" s="74" t="s">
        <v>1268</v>
      </c>
    </row>
    <row r="719" spans="87:88">
      <c r="CI719" s="73" t="s">
        <v>652</v>
      </c>
      <c r="CJ719" s="74" t="s">
        <v>653</v>
      </c>
    </row>
    <row r="720" spans="87:88">
      <c r="CI720" s="73" t="s">
        <v>654</v>
      </c>
      <c r="CJ720" s="74" t="s">
        <v>655</v>
      </c>
    </row>
    <row r="721" spans="87:88">
      <c r="CI721" s="73" t="s">
        <v>656</v>
      </c>
      <c r="CJ721" s="74" t="s">
        <v>657</v>
      </c>
    </row>
    <row r="722" spans="87:88">
      <c r="CI722" s="73" t="s">
        <v>658</v>
      </c>
      <c r="CJ722" s="74" t="s">
        <v>659</v>
      </c>
    </row>
    <row r="723" spans="87:88">
      <c r="CI723" s="73" t="s">
        <v>660</v>
      </c>
      <c r="CJ723" s="74" t="s">
        <v>661</v>
      </c>
    </row>
    <row r="724" spans="87:88">
      <c r="CI724" s="73" t="s">
        <v>662</v>
      </c>
      <c r="CJ724" s="74" t="s">
        <v>663</v>
      </c>
    </row>
    <row r="725" spans="87:88">
      <c r="CI725" s="73" t="s">
        <v>664</v>
      </c>
      <c r="CJ725" s="74" t="s">
        <v>2175</v>
      </c>
    </row>
    <row r="726" spans="87:88">
      <c r="CI726" s="73" t="s">
        <v>665</v>
      </c>
      <c r="CJ726" s="74" t="s">
        <v>666</v>
      </c>
    </row>
    <row r="727" spans="87:88">
      <c r="CI727" s="73" t="s">
        <v>667</v>
      </c>
      <c r="CJ727" s="74" t="s">
        <v>668</v>
      </c>
    </row>
    <row r="728" spans="87:88">
      <c r="CI728" s="73" t="s">
        <v>669</v>
      </c>
      <c r="CJ728" s="74" t="s">
        <v>670</v>
      </c>
    </row>
    <row r="729" spans="87:88">
      <c r="CI729" s="73" t="s">
        <v>671</v>
      </c>
      <c r="CJ729" s="74" t="s">
        <v>672</v>
      </c>
    </row>
    <row r="730" spans="87:88">
      <c r="CI730" s="73" t="s">
        <v>673</v>
      </c>
      <c r="CJ730" s="74" t="s">
        <v>674</v>
      </c>
    </row>
    <row r="731" spans="87:88">
      <c r="CI731" s="73" t="s">
        <v>675</v>
      </c>
      <c r="CJ731" s="74" t="s">
        <v>676</v>
      </c>
    </row>
    <row r="732" spans="87:88">
      <c r="CI732" s="73" t="s">
        <v>677</v>
      </c>
      <c r="CJ732" s="74" t="s">
        <v>678</v>
      </c>
    </row>
    <row r="733" spans="87:88">
      <c r="CI733" s="73" t="s">
        <v>679</v>
      </c>
      <c r="CJ733" s="74" t="s">
        <v>680</v>
      </c>
    </row>
    <row r="734" spans="87:88">
      <c r="CI734" s="73" t="s">
        <v>681</v>
      </c>
      <c r="CJ734" s="74" t="s">
        <v>682</v>
      </c>
    </row>
    <row r="735" spans="87:88">
      <c r="CI735" s="73" t="s">
        <v>683</v>
      </c>
      <c r="CJ735" s="74" t="s">
        <v>684</v>
      </c>
    </row>
    <row r="736" spans="87:88">
      <c r="CI736" s="73" t="s">
        <v>685</v>
      </c>
      <c r="CJ736" s="74" t="s">
        <v>686</v>
      </c>
    </row>
    <row r="737" spans="87:88">
      <c r="CI737" s="73" t="s">
        <v>687</v>
      </c>
      <c r="CJ737" s="74" t="s">
        <v>688</v>
      </c>
    </row>
    <row r="738" spans="87:88">
      <c r="CI738" s="73" t="s">
        <v>689</v>
      </c>
      <c r="CJ738" s="74" t="s">
        <v>690</v>
      </c>
    </row>
    <row r="739" spans="87:88">
      <c r="CI739" s="73" t="s">
        <v>691</v>
      </c>
      <c r="CJ739" s="74" t="s">
        <v>692</v>
      </c>
    </row>
    <row r="740" spans="87:88">
      <c r="CI740" s="73" t="s">
        <v>693</v>
      </c>
      <c r="CJ740" s="74" t="s">
        <v>694</v>
      </c>
    </row>
    <row r="741" spans="87:88">
      <c r="CI741" s="73" t="s">
        <v>695</v>
      </c>
      <c r="CJ741" s="74" t="s">
        <v>696</v>
      </c>
    </row>
    <row r="742" spans="87:88">
      <c r="CI742" s="73" t="s">
        <v>697</v>
      </c>
      <c r="CJ742" s="74" t="s">
        <v>698</v>
      </c>
    </row>
    <row r="743" spans="87:88">
      <c r="CI743" s="73" t="s">
        <v>699</v>
      </c>
      <c r="CJ743" s="74" t="s">
        <v>700</v>
      </c>
    </row>
    <row r="744" spans="87:88">
      <c r="CI744" s="73" t="s">
        <v>701</v>
      </c>
      <c r="CJ744" s="74" t="s">
        <v>702</v>
      </c>
    </row>
    <row r="745" spans="87:88">
      <c r="CI745" s="73" t="s">
        <v>703</v>
      </c>
      <c r="CJ745" s="74" t="s">
        <v>704</v>
      </c>
    </row>
    <row r="746" spans="87:88">
      <c r="CI746" s="73" t="s">
        <v>705</v>
      </c>
      <c r="CJ746" s="74" t="s">
        <v>706</v>
      </c>
    </row>
    <row r="747" spans="87:88">
      <c r="CI747" s="73" t="s">
        <v>707</v>
      </c>
      <c r="CJ747" s="74" t="s">
        <v>708</v>
      </c>
    </row>
    <row r="748" spans="87:88">
      <c r="CI748" s="73" t="s">
        <v>709</v>
      </c>
      <c r="CJ748" s="74" t="s">
        <v>710</v>
      </c>
    </row>
    <row r="749" spans="87:88">
      <c r="CI749" s="73" t="s">
        <v>711</v>
      </c>
      <c r="CJ749" s="74" t="s">
        <v>712</v>
      </c>
    </row>
    <row r="750" spans="87:88">
      <c r="CI750" s="73" t="s">
        <v>713</v>
      </c>
      <c r="CJ750" s="74" t="s">
        <v>714</v>
      </c>
    </row>
    <row r="751" spans="87:88">
      <c r="CI751" s="73" t="s">
        <v>715</v>
      </c>
      <c r="CJ751" s="74" t="s">
        <v>716</v>
      </c>
    </row>
    <row r="752" spans="87:88">
      <c r="CI752" s="73" t="s">
        <v>717</v>
      </c>
      <c r="CJ752" s="74" t="s">
        <v>718</v>
      </c>
    </row>
    <row r="753" spans="87:88">
      <c r="CI753" s="73" t="s">
        <v>719</v>
      </c>
      <c r="CJ753" s="74" t="s">
        <v>720</v>
      </c>
    </row>
    <row r="754" spans="87:88">
      <c r="CI754" s="73" t="s">
        <v>721</v>
      </c>
      <c r="CJ754" s="74" t="s">
        <v>1679</v>
      </c>
    </row>
    <row r="755" spans="87:88">
      <c r="CI755" s="73" t="s">
        <v>722</v>
      </c>
      <c r="CJ755" s="74" t="s">
        <v>723</v>
      </c>
    </row>
    <row r="756" spans="87:88">
      <c r="CI756" s="73" t="s">
        <v>724</v>
      </c>
      <c r="CJ756" s="74" t="s">
        <v>725</v>
      </c>
    </row>
    <row r="757" spans="87:88">
      <c r="CI757" s="73" t="s">
        <v>726</v>
      </c>
      <c r="CJ757" s="74" t="s">
        <v>727</v>
      </c>
    </row>
    <row r="758" spans="87:88">
      <c r="CI758" s="73" t="s">
        <v>728</v>
      </c>
      <c r="CJ758" s="74" t="s">
        <v>729</v>
      </c>
    </row>
    <row r="759" spans="87:88">
      <c r="CI759" s="73" t="s">
        <v>730</v>
      </c>
      <c r="CJ759" s="74" t="s">
        <v>731</v>
      </c>
    </row>
    <row r="760" spans="87:88">
      <c r="CI760" s="73" t="s">
        <v>732</v>
      </c>
      <c r="CJ760" s="74" t="s">
        <v>733</v>
      </c>
    </row>
    <row r="761" spans="87:88">
      <c r="CI761" s="73" t="s">
        <v>734</v>
      </c>
      <c r="CJ761" s="74" t="s">
        <v>735</v>
      </c>
    </row>
    <row r="762" spans="87:88">
      <c r="CI762" s="73" t="s">
        <v>736</v>
      </c>
      <c r="CJ762" s="74" t="s">
        <v>737</v>
      </c>
    </row>
    <row r="763" spans="87:88">
      <c r="CI763" s="73" t="s">
        <v>738</v>
      </c>
      <c r="CJ763" s="74" t="s">
        <v>739</v>
      </c>
    </row>
    <row r="764" spans="87:88">
      <c r="CI764" s="73" t="s">
        <v>740</v>
      </c>
      <c r="CJ764" s="74" t="s">
        <v>741</v>
      </c>
    </row>
    <row r="765" spans="87:88">
      <c r="CI765" s="73" t="s">
        <v>742</v>
      </c>
      <c r="CJ765" s="74" t="s">
        <v>743</v>
      </c>
    </row>
    <row r="766" spans="87:88">
      <c r="CI766" s="73" t="s">
        <v>744</v>
      </c>
      <c r="CJ766" s="74" t="s">
        <v>745</v>
      </c>
    </row>
    <row r="767" spans="87:88">
      <c r="CI767" s="73" t="s">
        <v>746</v>
      </c>
      <c r="CJ767" s="74" t="s">
        <v>747</v>
      </c>
    </row>
    <row r="768" spans="87:88">
      <c r="CI768" s="73" t="s">
        <v>748</v>
      </c>
      <c r="CJ768" s="74" t="s">
        <v>749</v>
      </c>
    </row>
    <row r="769" spans="87:88">
      <c r="CI769" s="73" t="s">
        <v>750</v>
      </c>
      <c r="CJ769" s="74" t="s">
        <v>751</v>
      </c>
    </row>
    <row r="770" spans="87:88">
      <c r="CI770" s="73" t="s">
        <v>752</v>
      </c>
      <c r="CJ770" s="74" t="s">
        <v>753</v>
      </c>
    </row>
    <row r="771" spans="87:88">
      <c r="CI771" s="73" t="s">
        <v>754</v>
      </c>
      <c r="CJ771" s="74" t="s">
        <v>755</v>
      </c>
    </row>
    <row r="772" spans="87:88">
      <c r="CI772" s="73" t="s">
        <v>756</v>
      </c>
      <c r="CJ772" s="74" t="s">
        <v>757</v>
      </c>
    </row>
    <row r="773" spans="87:88">
      <c r="CI773" s="73" t="s">
        <v>758</v>
      </c>
      <c r="CJ773" s="74" t="s">
        <v>759</v>
      </c>
    </row>
    <row r="774" spans="87:88">
      <c r="CI774" s="73" t="s">
        <v>760</v>
      </c>
      <c r="CJ774" s="195" t="s">
        <v>2021</v>
      </c>
    </row>
    <row r="775" spans="87:88">
      <c r="CI775" s="73" t="s">
        <v>761</v>
      </c>
      <c r="CJ775" s="74" t="s">
        <v>762</v>
      </c>
    </row>
    <row r="776" spans="87:88">
      <c r="CI776" s="73" t="s">
        <v>763</v>
      </c>
      <c r="CJ776" s="74" t="s">
        <v>764</v>
      </c>
    </row>
    <row r="777" spans="87:88">
      <c r="CI777" s="73" t="s">
        <v>765</v>
      </c>
      <c r="CJ777" s="74" t="s">
        <v>766</v>
      </c>
    </row>
    <row r="778" spans="87:88">
      <c r="CI778" s="73" t="s">
        <v>767</v>
      </c>
      <c r="CJ778" s="74" t="s">
        <v>768</v>
      </c>
    </row>
    <row r="779" spans="87:88">
      <c r="CI779" s="73" t="s">
        <v>769</v>
      </c>
      <c r="CJ779" s="74" t="s">
        <v>770</v>
      </c>
    </row>
    <row r="780" spans="87:88">
      <c r="CI780" s="73" t="s">
        <v>771</v>
      </c>
      <c r="CJ780" s="74" t="s">
        <v>772</v>
      </c>
    </row>
    <row r="781" spans="87:88">
      <c r="CI781" s="73" t="s">
        <v>773</v>
      </c>
      <c r="CJ781" s="74" t="s">
        <v>774</v>
      </c>
    </row>
    <row r="782" spans="87:88">
      <c r="CI782" s="73" t="s">
        <v>775</v>
      </c>
      <c r="CJ782" s="74" t="s">
        <v>710</v>
      </c>
    </row>
    <row r="783" spans="87:88">
      <c r="CI783" s="73" t="s">
        <v>776</v>
      </c>
      <c r="CJ783" s="74" t="s">
        <v>777</v>
      </c>
    </row>
    <row r="784" spans="87:88">
      <c r="CI784" s="73" t="s">
        <v>778</v>
      </c>
      <c r="CJ784" s="74" t="s">
        <v>779</v>
      </c>
    </row>
    <row r="785" spans="87:88">
      <c r="CI785" s="73" t="s">
        <v>780</v>
      </c>
      <c r="CJ785" s="74" t="s">
        <v>781</v>
      </c>
    </row>
    <row r="786" spans="87:88">
      <c r="CI786" s="73" t="s">
        <v>782</v>
      </c>
      <c r="CJ786" s="74" t="s">
        <v>783</v>
      </c>
    </row>
    <row r="787" spans="87:88">
      <c r="CI787" s="73" t="s">
        <v>784</v>
      </c>
      <c r="CJ787" s="74" t="s">
        <v>785</v>
      </c>
    </row>
    <row r="788" spans="87:88">
      <c r="CI788" s="73" t="s">
        <v>786</v>
      </c>
      <c r="CJ788" s="74" t="s">
        <v>787</v>
      </c>
    </row>
    <row r="789" spans="87:88">
      <c r="CI789" s="73" t="s">
        <v>788</v>
      </c>
      <c r="CJ789" s="74" t="s">
        <v>789</v>
      </c>
    </row>
    <row r="790" spans="87:88">
      <c r="CI790" s="73" t="s">
        <v>790</v>
      </c>
      <c r="CJ790" s="74" t="s">
        <v>791</v>
      </c>
    </row>
    <row r="791" spans="87:88">
      <c r="CI791" s="73" t="s">
        <v>792</v>
      </c>
      <c r="CJ791" s="74" t="s">
        <v>793</v>
      </c>
    </row>
    <row r="792" spans="87:88">
      <c r="CI792" s="73" t="s">
        <v>794</v>
      </c>
      <c r="CJ792" s="74" t="s">
        <v>795</v>
      </c>
    </row>
    <row r="793" spans="87:88">
      <c r="CI793" s="73" t="s">
        <v>796</v>
      </c>
      <c r="CJ793" s="74" t="s">
        <v>797</v>
      </c>
    </row>
    <row r="794" spans="87:88">
      <c r="CI794" s="73" t="s">
        <v>798</v>
      </c>
      <c r="CJ794" s="74" t="s">
        <v>799</v>
      </c>
    </row>
    <row r="795" spans="87:88">
      <c r="CI795" s="73" t="s">
        <v>1226</v>
      </c>
      <c r="CJ795" s="74" t="s">
        <v>1227</v>
      </c>
    </row>
    <row r="796" spans="87:88">
      <c r="CI796" s="73" t="s">
        <v>1228</v>
      </c>
      <c r="CJ796" s="74" t="s">
        <v>1229</v>
      </c>
    </row>
    <row r="797" spans="87:88">
      <c r="CI797" s="73" t="s">
        <v>1230</v>
      </c>
      <c r="CJ797" s="74" t="s">
        <v>1231</v>
      </c>
    </row>
    <row r="798" spans="87:88">
      <c r="CI798" s="73" t="s">
        <v>2174</v>
      </c>
      <c r="CJ798" s="74" t="s">
        <v>2226</v>
      </c>
    </row>
    <row r="799" spans="87:88">
      <c r="CI799" s="73" t="s">
        <v>2213</v>
      </c>
      <c r="CJ799" s="74" t="s">
        <v>2214</v>
      </c>
    </row>
    <row r="800" spans="87:88">
      <c r="CI800" s="73" t="s">
        <v>2227</v>
      </c>
      <c r="CJ800" s="74" t="s">
        <v>2228</v>
      </c>
    </row>
    <row r="801" spans="87:88">
      <c r="CI801" s="73" t="s">
        <v>2416</v>
      </c>
      <c r="CJ801" s="74" t="s">
        <v>2417</v>
      </c>
    </row>
    <row r="802" spans="87:88">
      <c r="CI802" s="73" t="s">
        <v>2185</v>
      </c>
      <c r="CJ802" s="74" t="s">
        <v>2186</v>
      </c>
    </row>
    <row r="803" spans="87:88">
      <c r="CI803" s="73" t="s">
        <v>1272</v>
      </c>
      <c r="CJ803" s="74" t="s">
        <v>1762</v>
      </c>
    </row>
    <row r="804" spans="87:88">
      <c r="CI804" s="73" t="s">
        <v>1273</v>
      </c>
      <c r="CJ804" s="74" t="s">
        <v>1274</v>
      </c>
    </row>
    <row r="805" spans="87:88">
      <c r="CI805" s="73" t="s">
        <v>1317</v>
      </c>
      <c r="CJ805" s="74" t="s">
        <v>1319</v>
      </c>
    </row>
    <row r="806" spans="87:88">
      <c r="CI806" s="73" t="s">
        <v>1318</v>
      </c>
      <c r="CJ806" s="74" t="s">
        <v>1320</v>
      </c>
    </row>
    <row r="807" spans="87:88">
      <c r="CI807" s="73" t="s">
        <v>1516</v>
      </c>
      <c r="CJ807" s="74" t="s">
        <v>1517</v>
      </c>
    </row>
    <row r="808" spans="87:88">
      <c r="CI808" s="73" t="s">
        <v>1518</v>
      </c>
      <c r="CJ808" s="74" t="s">
        <v>1519</v>
      </c>
    </row>
    <row r="809" spans="87:88">
      <c r="CI809" s="20" t="s">
        <v>1603</v>
      </c>
      <c r="CJ809" s="21" t="s">
        <v>1604</v>
      </c>
    </row>
    <row r="810" spans="87:88">
      <c r="CI810" s="73" t="s">
        <v>1708</v>
      </c>
      <c r="CJ810" s="74" t="s">
        <v>1709</v>
      </c>
    </row>
    <row r="811" spans="87:88">
      <c r="CI811" s="73" t="s">
        <v>2218</v>
      </c>
      <c r="CJ811" s="219" t="s">
        <v>2219</v>
      </c>
    </row>
    <row r="812" spans="87:88">
      <c r="CI812" s="73" t="s">
        <v>2131</v>
      </c>
      <c r="CJ812" s="211" t="s">
        <v>2130</v>
      </c>
    </row>
    <row r="813" spans="87:88">
      <c r="CI813" s="73" t="s">
        <v>2004</v>
      </c>
      <c r="CJ813" s="74" t="s">
        <v>2005</v>
      </c>
    </row>
    <row r="814" spans="87:88">
      <c r="CI814" s="73" t="s">
        <v>1876</v>
      </c>
      <c r="CJ814" s="74" t="s">
        <v>1877</v>
      </c>
    </row>
    <row r="815" spans="87:88">
      <c r="CI815" s="73" t="s">
        <v>2229</v>
      </c>
      <c r="CJ815" s="74" t="s">
        <v>2230</v>
      </c>
    </row>
    <row r="816" spans="87:88">
      <c r="CI816" s="73" t="s">
        <v>2394</v>
      </c>
      <c r="CJ816" s="74" t="s">
        <v>2395</v>
      </c>
    </row>
    <row r="817" spans="87:88">
      <c r="CI817" s="73" t="s">
        <v>2137</v>
      </c>
      <c r="CJ817" s="74" t="s">
        <v>2138</v>
      </c>
    </row>
    <row r="818" spans="87:88">
      <c r="CI818" s="73" t="s">
        <v>2418</v>
      </c>
      <c r="CJ818" s="74" t="s">
        <v>2419</v>
      </c>
    </row>
    <row r="819" spans="87:88">
      <c r="CI819" s="73" t="s">
        <v>2220</v>
      </c>
      <c r="CJ819" s="74" t="s">
        <v>2221</v>
      </c>
    </row>
    <row r="820" spans="87:88">
      <c r="CI820" s="73" t="s">
        <v>2330</v>
      </c>
      <c r="CJ820" s="74" t="s">
        <v>2331</v>
      </c>
    </row>
    <row r="821" spans="87:88">
      <c r="CI821" s="73" t="s">
        <v>2399</v>
      </c>
      <c r="CJ821" s="74" t="s">
        <v>2400</v>
      </c>
    </row>
    <row r="822" spans="87:88">
      <c r="CI822" s="73" t="s">
        <v>2401</v>
      </c>
      <c r="CJ822" s="74" t="s">
        <v>2402</v>
      </c>
    </row>
    <row r="823" spans="87:88">
      <c r="CI823" s="73" t="s">
        <v>2403</v>
      </c>
      <c r="CJ823" s="74" t="s">
        <v>2404</v>
      </c>
    </row>
    <row r="824" spans="87:88">
      <c r="CI824" s="73" t="s">
        <v>2405</v>
      </c>
      <c r="CJ824" s="74" t="s">
        <v>2406</v>
      </c>
    </row>
    <row r="825" spans="87:88">
      <c r="CI825" s="73" t="s">
        <v>2029</v>
      </c>
      <c r="CJ825" s="74" t="s">
        <v>2030</v>
      </c>
    </row>
    <row r="826" spans="87:88">
      <c r="CI826" s="73" t="s">
        <v>2222</v>
      </c>
      <c r="CJ826" s="74" t="s">
        <v>2223</v>
      </c>
    </row>
    <row r="827" spans="87:88">
      <c r="CI827" s="73" t="s">
        <v>800</v>
      </c>
      <c r="CJ827" s="74" t="s">
        <v>801</v>
      </c>
    </row>
    <row r="828" spans="87:88">
      <c r="CI828" s="73" t="s">
        <v>802</v>
      </c>
      <c r="CJ828" s="74" t="s">
        <v>803</v>
      </c>
    </row>
    <row r="829" spans="87:88">
      <c r="CI829" s="73" t="s">
        <v>804</v>
      </c>
      <c r="CJ829" s="74" t="s">
        <v>805</v>
      </c>
    </row>
    <row r="830" spans="87:88">
      <c r="CI830" s="73" t="s">
        <v>806</v>
      </c>
      <c r="CJ830" s="74" t="s">
        <v>807</v>
      </c>
    </row>
    <row r="831" spans="87:88">
      <c r="CI831" s="73" t="s">
        <v>808</v>
      </c>
      <c r="CJ831" s="74" t="s">
        <v>809</v>
      </c>
    </row>
    <row r="832" spans="87:88">
      <c r="CI832" s="73" t="s">
        <v>810</v>
      </c>
      <c r="CJ832" s="74" t="s">
        <v>811</v>
      </c>
    </row>
    <row r="833" spans="87:88">
      <c r="CI833" s="73" t="s">
        <v>812</v>
      </c>
      <c r="CJ833" s="74" t="s">
        <v>813</v>
      </c>
    </row>
    <row r="834" spans="87:88">
      <c r="CI834" s="73" t="s">
        <v>814</v>
      </c>
      <c r="CJ834" s="74" t="s">
        <v>815</v>
      </c>
    </row>
    <row r="835" spans="87:88">
      <c r="CI835" s="73" t="s">
        <v>816</v>
      </c>
      <c r="CJ835" s="74" t="s">
        <v>817</v>
      </c>
    </row>
    <row r="836" spans="87:88">
      <c r="CI836" s="73" t="s">
        <v>818</v>
      </c>
      <c r="CJ836" s="74" t="s">
        <v>628</v>
      </c>
    </row>
    <row r="837" spans="87:88">
      <c r="CI837" s="73" t="s">
        <v>819</v>
      </c>
      <c r="CJ837" s="74" t="s">
        <v>820</v>
      </c>
    </row>
    <row r="838" spans="87:88">
      <c r="CI838" s="73" t="s">
        <v>821</v>
      </c>
      <c r="CJ838" s="74" t="s">
        <v>822</v>
      </c>
    </row>
    <row r="839" spans="87:88">
      <c r="CI839" s="73" t="s">
        <v>823</v>
      </c>
      <c r="CJ839" s="74" t="s">
        <v>824</v>
      </c>
    </row>
    <row r="840" spans="87:88">
      <c r="CI840" s="73" t="s">
        <v>825</v>
      </c>
      <c r="CJ840" s="74" t="s">
        <v>826</v>
      </c>
    </row>
    <row r="841" spans="87:88">
      <c r="CI841" s="73" t="s">
        <v>827</v>
      </c>
      <c r="CJ841" s="74" t="s">
        <v>828</v>
      </c>
    </row>
    <row r="842" spans="87:88">
      <c r="CI842" s="73" t="s">
        <v>21</v>
      </c>
      <c r="CJ842" s="74" t="s">
        <v>829</v>
      </c>
    </row>
    <row r="843" spans="87:88">
      <c r="CI843" s="73" t="s">
        <v>830</v>
      </c>
      <c r="CJ843" s="74" t="s">
        <v>831</v>
      </c>
    </row>
    <row r="844" spans="87:88">
      <c r="CI844" s="73" t="s">
        <v>832</v>
      </c>
      <c r="CJ844" s="74" t="s">
        <v>833</v>
      </c>
    </row>
    <row r="845" spans="87:88">
      <c r="CI845" s="73" t="s">
        <v>834</v>
      </c>
      <c r="CJ845" s="74" t="s">
        <v>835</v>
      </c>
    </row>
    <row r="846" spans="87:88">
      <c r="CI846" s="73" t="s">
        <v>836</v>
      </c>
      <c r="CJ846" s="74" t="s">
        <v>837</v>
      </c>
    </row>
    <row r="847" spans="87:88">
      <c r="CI847" s="73" t="s">
        <v>838</v>
      </c>
      <c r="CJ847" s="74" t="s">
        <v>839</v>
      </c>
    </row>
    <row r="848" spans="87:88">
      <c r="CI848" s="73" t="s">
        <v>840</v>
      </c>
      <c r="CJ848" s="74" t="s">
        <v>841</v>
      </c>
    </row>
    <row r="849" spans="87:88">
      <c r="CI849" s="73" t="s">
        <v>842</v>
      </c>
      <c r="CJ849" s="74" t="s">
        <v>843</v>
      </c>
    </row>
    <row r="850" spans="87:88">
      <c r="CI850" s="73" t="s">
        <v>844</v>
      </c>
      <c r="CJ850" s="74" t="s">
        <v>845</v>
      </c>
    </row>
    <row r="851" spans="87:88">
      <c r="CI851" s="73" t="s">
        <v>846</v>
      </c>
      <c r="CJ851" s="74" t="s">
        <v>847</v>
      </c>
    </row>
    <row r="852" spans="87:88">
      <c r="CI852" s="73" t="s">
        <v>848</v>
      </c>
      <c r="CJ852" s="74" t="s">
        <v>849</v>
      </c>
    </row>
    <row r="853" spans="87:88">
      <c r="CI853" s="73" t="s">
        <v>850</v>
      </c>
      <c r="CJ853" s="74" t="s">
        <v>851</v>
      </c>
    </row>
    <row r="854" spans="87:88">
      <c r="CI854" s="73" t="s">
        <v>852</v>
      </c>
      <c r="CJ854" s="74" t="s">
        <v>853</v>
      </c>
    </row>
    <row r="855" spans="87:88">
      <c r="CI855" s="73" t="s">
        <v>854</v>
      </c>
      <c r="CJ855" s="74" t="s">
        <v>855</v>
      </c>
    </row>
    <row r="856" spans="87:88">
      <c r="CI856" s="73" t="s">
        <v>856</v>
      </c>
      <c r="CJ856" s="74" t="s">
        <v>857</v>
      </c>
    </row>
    <row r="857" spans="87:88">
      <c r="CI857" s="73" t="s">
        <v>858</v>
      </c>
      <c r="CJ857" s="74" t="s">
        <v>859</v>
      </c>
    </row>
    <row r="858" spans="87:88">
      <c r="CI858" s="73" t="s">
        <v>860</v>
      </c>
      <c r="CJ858" s="74" t="s">
        <v>861</v>
      </c>
    </row>
    <row r="859" spans="87:88">
      <c r="CI859" s="73" t="s">
        <v>1321</v>
      </c>
      <c r="CJ859" s="74" t="s">
        <v>1324</v>
      </c>
    </row>
    <row r="860" spans="87:88">
      <c r="CI860" s="73" t="s">
        <v>1322</v>
      </c>
      <c r="CJ860" s="74" t="s">
        <v>1325</v>
      </c>
    </row>
    <row r="861" spans="87:88">
      <c r="CI861" s="73" t="s">
        <v>1323</v>
      </c>
      <c r="CJ861" s="74" t="s">
        <v>1326</v>
      </c>
    </row>
    <row r="862" spans="87:88">
      <c r="CI862" s="73" t="s">
        <v>1891</v>
      </c>
      <c r="CJ862" s="74" t="s">
        <v>1892</v>
      </c>
    </row>
    <row r="863" spans="87:88">
      <c r="CI863" s="73" t="s">
        <v>1327</v>
      </c>
      <c r="CJ863" s="74" t="s">
        <v>1337</v>
      </c>
    </row>
    <row r="864" spans="87:88">
      <c r="CI864" s="73" t="s">
        <v>1328</v>
      </c>
      <c r="CJ864" s="74" t="s">
        <v>1344</v>
      </c>
    </row>
    <row r="865" spans="87:88">
      <c r="CI865" s="73" t="s">
        <v>1329</v>
      </c>
      <c r="CJ865" s="74" t="s">
        <v>1338</v>
      </c>
    </row>
    <row r="866" spans="87:88">
      <c r="CI866" s="73" t="s">
        <v>1330</v>
      </c>
      <c r="CJ866" s="74" t="s">
        <v>1339</v>
      </c>
    </row>
    <row r="867" spans="87:88">
      <c r="CI867" s="73" t="s">
        <v>1331</v>
      </c>
      <c r="CJ867" s="74" t="s">
        <v>518</v>
      </c>
    </row>
    <row r="868" spans="87:88">
      <c r="CI868" s="73" t="s">
        <v>1332</v>
      </c>
      <c r="CJ868" s="74" t="s">
        <v>1340</v>
      </c>
    </row>
    <row r="869" spans="87:88">
      <c r="CI869" s="73" t="s">
        <v>1333</v>
      </c>
      <c r="CJ869" s="74" t="s">
        <v>520</v>
      </c>
    </row>
    <row r="870" spans="87:88">
      <c r="CI870" s="73" t="s">
        <v>1334</v>
      </c>
      <c r="CJ870" s="74" t="s">
        <v>1341</v>
      </c>
    </row>
    <row r="871" spans="87:88">
      <c r="CI871" s="73" t="s">
        <v>1335</v>
      </c>
      <c r="CJ871" s="74" t="s">
        <v>1342</v>
      </c>
    </row>
    <row r="872" spans="87:88">
      <c r="CI872" s="73" t="s">
        <v>1336</v>
      </c>
      <c r="CJ872" s="74" t="s">
        <v>1343</v>
      </c>
    </row>
    <row r="873" spans="87:88">
      <c r="CI873" s="73" t="s">
        <v>1471</v>
      </c>
      <c r="CJ873" s="74" t="s">
        <v>1472</v>
      </c>
    </row>
    <row r="874" spans="87:88">
      <c r="CI874" s="180" t="s">
        <v>2176</v>
      </c>
      <c r="CJ874" s="181" t="s">
        <v>2231</v>
      </c>
    </row>
    <row r="875" spans="87:88">
      <c r="CI875" s="180" t="s">
        <v>2332</v>
      </c>
      <c r="CJ875" s="181" t="s">
        <v>2333</v>
      </c>
    </row>
    <row r="876" spans="87:88">
      <c r="CI876" s="180" t="s">
        <v>1886</v>
      </c>
      <c r="CJ876" s="181" t="s">
        <v>1887</v>
      </c>
    </row>
    <row r="877" spans="87:88">
      <c r="CI877" s="180" t="s">
        <v>2165</v>
      </c>
      <c r="CJ877" s="181" t="s">
        <v>2166</v>
      </c>
    </row>
    <row r="878" spans="87:88">
      <c r="CI878" s="20" t="s">
        <v>1681</v>
      </c>
      <c r="CJ878" s="21" t="s">
        <v>1682</v>
      </c>
    </row>
    <row r="879" spans="87:88">
      <c r="CI879" s="20" t="s">
        <v>1706</v>
      </c>
      <c r="CJ879" s="21" t="s">
        <v>1707</v>
      </c>
    </row>
    <row r="880" spans="87:88">
      <c r="CI880" s="2" t="s">
        <v>1763</v>
      </c>
      <c r="CJ880" s="2" t="s">
        <v>1764</v>
      </c>
    </row>
    <row r="881" spans="87:88">
      <c r="CI881" s="2" t="s">
        <v>1765</v>
      </c>
      <c r="CJ881" s="2" t="s">
        <v>1766</v>
      </c>
    </row>
    <row r="882" spans="87:88">
      <c r="CI882" s="20" t="s">
        <v>1816</v>
      </c>
      <c r="CJ882" s="2" t="s">
        <v>1817</v>
      </c>
    </row>
    <row r="883" spans="87:88">
      <c r="CI883" s="20" t="s">
        <v>1878</v>
      </c>
      <c r="CJ883" s="2" t="s">
        <v>1879</v>
      </c>
    </row>
    <row r="884" spans="87:88">
      <c r="CI884" s="20" t="s">
        <v>2163</v>
      </c>
      <c r="CJ884" s="2" t="s">
        <v>2164</v>
      </c>
    </row>
    <row r="885" spans="87:88">
      <c r="CI885" s="20" t="s">
        <v>1870</v>
      </c>
      <c r="CJ885" s="2" t="s">
        <v>1871</v>
      </c>
    </row>
    <row r="886" spans="87:88">
      <c r="CI886" s="20" t="s">
        <v>1861</v>
      </c>
      <c r="CJ886" s="21" t="s">
        <v>1862</v>
      </c>
    </row>
    <row r="887" spans="87:88">
      <c r="CI887" s="20" t="s">
        <v>1883</v>
      </c>
      <c r="CJ887" s="21" t="s">
        <v>1884</v>
      </c>
    </row>
    <row r="888" spans="87:88">
      <c r="CI888" s="20" t="s">
        <v>2215</v>
      </c>
      <c r="CJ888" s="21" t="s">
        <v>2216</v>
      </c>
    </row>
    <row r="889" spans="87:88">
      <c r="CI889" s="19" t="s">
        <v>2411</v>
      </c>
      <c r="CJ889" s="19" t="s">
        <v>2412</v>
      </c>
    </row>
    <row r="890" spans="87:88">
      <c r="CI890" s="2" t="s">
        <v>2392</v>
      </c>
      <c r="CJ890" s="2" t="s">
        <v>2393</v>
      </c>
    </row>
    <row r="912" spans="87:88">
      <c r="CI912" s="20"/>
      <c r="CJ912" s="21"/>
    </row>
    <row r="913" spans="87:88">
      <c r="CI913" s="20"/>
      <c r="CJ913" s="21"/>
    </row>
    <row r="914" spans="87:88">
      <c r="CI914" s="20"/>
      <c r="CJ914" s="21"/>
    </row>
    <row r="915" spans="87:88">
      <c r="CI915" s="20"/>
      <c r="CJ915" s="21"/>
    </row>
    <row r="916" spans="87:88">
      <c r="CI916" s="20"/>
      <c r="CJ916" s="21"/>
    </row>
    <row r="917" spans="87:88">
      <c r="CI917" s="20"/>
      <c r="CJ917" s="21"/>
    </row>
    <row r="918" spans="87:88">
      <c r="CI918" s="20"/>
      <c r="CJ918" s="21"/>
    </row>
    <row r="919" spans="87:88">
      <c r="CI919" s="20"/>
      <c r="CJ919" s="21"/>
    </row>
    <row r="920" spans="87:88">
      <c r="CI920" s="20"/>
      <c r="CJ920" s="21"/>
    </row>
    <row r="921" spans="87:88">
      <c r="CI921" s="20"/>
      <c r="CJ921" s="21"/>
    </row>
    <row r="922" spans="87:88">
      <c r="CI922" s="20"/>
      <c r="CJ922" s="21"/>
    </row>
    <row r="923" spans="87:88">
      <c r="CI923" s="20"/>
      <c r="CJ923" s="21"/>
    </row>
    <row r="924" spans="87:88">
      <c r="CI924" s="20"/>
      <c r="CJ924" s="21"/>
    </row>
    <row r="925" spans="87:88">
      <c r="CI925" s="20"/>
      <c r="CJ925" s="21"/>
    </row>
    <row r="926" spans="87:88">
      <c r="CI926" s="20"/>
      <c r="CJ926" s="21"/>
    </row>
    <row r="927" spans="87:88">
      <c r="CI927" s="20"/>
      <c r="CJ927" s="21"/>
    </row>
    <row r="928" spans="87:88">
      <c r="CI928" s="20"/>
      <c r="CJ928" s="21"/>
    </row>
    <row r="929" spans="87:88">
      <c r="CI929" s="20"/>
      <c r="CJ929" s="21"/>
    </row>
    <row r="930" spans="87:88">
      <c r="CI930" s="20"/>
      <c r="CJ930" s="21"/>
    </row>
    <row r="931" spans="87:88">
      <c r="CI931" s="20"/>
      <c r="CJ931" s="21"/>
    </row>
    <row r="932" spans="87:88">
      <c r="CI932" s="20"/>
      <c r="CJ932" s="21"/>
    </row>
    <row r="933" spans="87:88">
      <c r="CI933" s="20"/>
      <c r="CJ933" s="21"/>
    </row>
    <row r="934" spans="87:88">
      <c r="CI934" s="20"/>
      <c r="CJ934" s="21"/>
    </row>
    <row r="935" spans="87:88">
      <c r="CI935" s="20"/>
      <c r="CJ935" s="21"/>
    </row>
    <row r="936" spans="87:88">
      <c r="CI936" s="20"/>
      <c r="CJ936" s="21"/>
    </row>
    <row r="937" spans="87:88">
      <c r="CI937" s="20"/>
      <c r="CJ937" s="21"/>
    </row>
    <row r="938" spans="87:88">
      <c r="CI938" s="20"/>
      <c r="CJ938" s="21"/>
    </row>
    <row r="939" spans="87:88">
      <c r="CI939" s="20"/>
      <c r="CJ939" s="21"/>
    </row>
    <row r="940" spans="87:88">
      <c r="CI940" s="20"/>
      <c r="CJ940" s="21"/>
    </row>
    <row r="941" spans="87:88">
      <c r="CI941" s="20"/>
      <c r="CJ941" s="21"/>
    </row>
    <row r="942" spans="87:88">
      <c r="CI942" s="20"/>
      <c r="CJ942" s="21"/>
    </row>
    <row r="943" spans="87:88">
      <c r="CI943" s="20"/>
      <c r="CJ943" s="21"/>
    </row>
    <row r="944" spans="87:88">
      <c r="CI944" s="20"/>
      <c r="CJ944" s="21"/>
    </row>
    <row r="945" spans="87:88">
      <c r="CI945" s="20"/>
      <c r="CJ945" s="21"/>
    </row>
    <row r="946" spans="87:88">
      <c r="CI946" s="20"/>
      <c r="CJ946" s="21"/>
    </row>
    <row r="947" spans="87:88">
      <c r="CI947" s="20"/>
      <c r="CJ947" s="21"/>
    </row>
    <row r="948" spans="87:88">
      <c r="CI948" s="20"/>
      <c r="CJ948" s="21"/>
    </row>
    <row r="949" spans="87:88">
      <c r="CI949" s="20"/>
      <c r="CJ949" s="21"/>
    </row>
    <row r="950" spans="87:88">
      <c r="CI950" s="20"/>
      <c r="CJ950" s="21"/>
    </row>
    <row r="951" spans="87:88">
      <c r="CI951" s="20"/>
      <c r="CJ951" s="21"/>
    </row>
    <row r="952" spans="87:88">
      <c r="CI952" s="20"/>
      <c r="CJ952" s="21"/>
    </row>
    <row r="953" spans="87:88">
      <c r="CI953" s="20"/>
      <c r="CJ953" s="21"/>
    </row>
    <row r="954" spans="87:88">
      <c r="CI954" s="20"/>
      <c r="CJ954" s="21"/>
    </row>
    <row r="955" spans="87:88">
      <c r="CI955" s="20"/>
      <c r="CJ955" s="21"/>
    </row>
    <row r="956" spans="87:88">
      <c r="CI956" s="20"/>
      <c r="CJ956" s="21"/>
    </row>
    <row r="957" spans="87:88">
      <c r="CI957" s="20"/>
      <c r="CJ957" s="21"/>
    </row>
    <row r="958" spans="87:88">
      <c r="CI958" s="20"/>
      <c r="CJ958" s="21"/>
    </row>
    <row r="959" spans="87:88">
      <c r="CI959" s="20"/>
      <c r="CJ959" s="21"/>
    </row>
    <row r="960" spans="87:88">
      <c r="CI960" s="20"/>
      <c r="CJ960" s="21"/>
    </row>
    <row r="961" spans="87:93">
      <c r="CI961" s="20"/>
      <c r="CJ961" s="21"/>
    </row>
    <row r="962" spans="87:93">
      <c r="CI962" s="20"/>
      <c r="CJ962" s="21"/>
    </row>
    <row r="963" spans="87:93">
      <c r="CI963" s="20"/>
      <c r="CJ963" s="21"/>
    </row>
    <row r="964" spans="87:93">
      <c r="CI964" s="20"/>
      <c r="CJ964" s="21"/>
    </row>
    <row r="965" spans="87:93">
      <c r="CI965" s="20"/>
      <c r="CJ965" s="21"/>
    </row>
    <row r="966" spans="87:93">
      <c r="CI966" s="20"/>
      <c r="CJ966" s="21"/>
    </row>
    <row r="967" spans="87:93">
      <c r="CI967" s="20"/>
      <c r="CJ967" s="21"/>
    </row>
    <row r="968" spans="87:93" ht="15.75" thickBot="1">
      <c r="CI968" s="20"/>
      <c r="CJ968" s="21"/>
      <c r="CK968" s="4" t="s">
        <v>23</v>
      </c>
    </row>
    <row r="969" spans="87:93">
      <c r="CI969" s="20"/>
      <c r="CJ969" s="21"/>
      <c r="CK969" s="331" t="s">
        <v>455</v>
      </c>
      <c r="CL969" s="332"/>
      <c r="CM969" s="333"/>
    </row>
    <row r="970" spans="87:93">
      <c r="CI970" s="20"/>
      <c r="CJ970" s="21"/>
      <c r="CK970" s="75" t="s">
        <v>862</v>
      </c>
      <c r="CL970" s="78" t="s">
        <v>863</v>
      </c>
      <c r="CM970" s="76" t="s">
        <v>864</v>
      </c>
    </row>
    <row r="971" spans="87:93">
      <c r="CI971" s="20"/>
      <c r="CJ971" s="21"/>
      <c r="CK971" s="77" t="s">
        <v>865</v>
      </c>
      <c r="CL971" s="78" t="s">
        <v>866</v>
      </c>
      <c r="CM971" s="79" t="s">
        <v>867</v>
      </c>
    </row>
    <row r="972" spans="87:93">
      <c r="CI972" s="20"/>
      <c r="CJ972" s="21"/>
      <c r="CK972" s="77">
        <v>1</v>
      </c>
      <c r="CL972" s="78">
        <v>1</v>
      </c>
      <c r="CM972" s="79" t="s">
        <v>868</v>
      </c>
      <c r="CO972" s="2">
        <f>+VLOOKUP(CL972,'[1]Sloc 6.4'!$C$4:$C$554,1,0)</f>
        <v>1</v>
      </c>
    </row>
    <row r="973" spans="87:93" ht="15.75" thickBot="1">
      <c r="CI973" s="26"/>
      <c r="CJ973" s="28"/>
      <c r="CK973" s="77">
        <v>1</v>
      </c>
      <c r="CL973" s="78">
        <v>88</v>
      </c>
      <c r="CM973" s="79" t="s">
        <v>869</v>
      </c>
      <c r="CO973" s="2">
        <f>+VLOOKUP(CL973,'[1]Sloc 6.4'!$C$4:$C$554,1,0)</f>
        <v>88</v>
      </c>
    </row>
    <row r="974" spans="87:93">
      <c r="CK974" s="77">
        <v>1</v>
      </c>
      <c r="CL974" s="78">
        <v>100</v>
      </c>
      <c r="CM974" s="79" t="s">
        <v>870</v>
      </c>
      <c r="CO974" s="2">
        <f>+VLOOKUP(CL974,'[1]Sloc 6.4'!$C$4:$C$554,1,0)</f>
        <v>100</v>
      </c>
    </row>
    <row r="975" spans="87:93">
      <c r="CK975" s="77" t="s">
        <v>1265</v>
      </c>
      <c r="CL975" s="78" t="s">
        <v>2013</v>
      </c>
      <c r="CM975" s="79" t="s">
        <v>2014</v>
      </c>
      <c r="CO975" s="2" t="str">
        <f>CL975</f>
        <v>74SM</v>
      </c>
    </row>
    <row r="976" spans="87:93">
      <c r="CK976" s="77" t="s">
        <v>28</v>
      </c>
      <c r="CL976" s="78">
        <v>5000</v>
      </c>
      <c r="CM976" s="79" t="s">
        <v>871</v>
      </c>
      <c r="CO976" s="2">
        <f>+VLOOKUP(CL976,'[1]Sloc 6.4'!$C$4:$C$554,1,0)</f>
        <v>5000</v>
      </c>
    </row>
    <row r="977" spans="89:93">
      <c r="CK977" s="77" t="s">
        <v>28</v>
      </c>
      <c r="CL977" s="78">
        <v>5110</v>
      </c>
      <c r="CM977" s="79" t="s">
        <v>872</v>
      </c>
      <c r="CO977" s="2">
        <f>+VLOOKUP(CL977,'[1]Sloc 6.4'!$C$4:$C$554,1,0)</f>
        <v>5110</v>
      </c>
    </row>
    <row r="978" spans="89:93">
      <c r="CK978" s="77" t="s">
        <v>28</v>
      </c>
      <c r="CL978" s="78">
        <v>5120</v>
      </c>
      <c r="CM978" s="79" t="s">
        <v>873</v>
      </c>
      <c r="CO978" s="116">
        <f t="shared" ref="CO978:CO1040" si="15">CL978</f>
        <v>5120</v>
      </c>
    </row>
    <row r="979" spans="89:93">
      <c r="CK979" s="77" t="s">
        <v>28</v>
      </c>
      <c r="CL979" s="78">
        <v>5130</v>
      </c>
      <c r="CM979" s="79" t="s">
        <v>874</v>
      </c>
      <c r="CO979" s="116">
        <f t="shared" si="15"/>
        <v>5130</v>
      </c>
    </row>
    <row r="980" spans="89:93">
      <c r="CK980" s="77" t="s">
        <v>28</v>
      </c>
      <c r="CL980" s="78">
        <v>5140</v>
      </c>
      <c r="CM980" s="79" t="s">
        <v>875</v>
      </c>
      <c r="CO980" s="116">
        <f t="shared" si="15"/>
        <v>5140</v>
      </c>
    </row>
    <row r="981" spans="89:93">
      <c r="CK981" s="77" t="s">
        <v>28</v>
      </c>
      <c r="CL981" s="78">
        <v>5150</v>
      </c>
      <c r="CM981" s="79" t="s">
        <v>876</v>
      </c>
      <c r="CO981" s="116">
        <f t="shared" si="15"/>
        <v>5150</v>
      </c>
    </row>
    <row r="982" spans="89:93">
      <c r="CK982" s="77" t="s">
        <v>28</v>
      </c>
      <c r="CL982" s="78">
        <v>5160</v>
      </c>
      <c r="CM982" s="79" t="s">
        <v>877</v>
      </c>
      <c r="CO982" s="116">
        <f t="shared" si="15"/>
        <v>5160</v>
      </c>
    </row>
    <row r="983" spans="89:93">
      <c r="CK983" s="77" t="s">
        <v>28</v>
      </c>
      <c r="CL983" s="78">
        <v>5170</v>
      </c>
      <c r="CM983" s="79" t="s">
        <v>878</v>
      </c>
      <c r="CO983" s="116">
        <f t="shared" si="15"/>
        <v>5170</v>
      </c>
    </row>
    <row r="984" spans="89:93">
      <c r="CK984" s="77" t="s">
        <v>28</v>
      </c>
      <c r="CL984" s="78">
        <v>5171</v>
      </c>
      <c r="CM984" s="79" t="s">
        <v>879</v>
      </c>
      <c r="CO984" s="116">
        <f t="shared" si="15"/>
        <v>5171</v>
      </c>
    </row>
    <row r="985" spans="89:93">
      <c r="CK985" s="77" t="s">
        <v>28</v>
      </c>
      <c r="CL985" s="78">
        <v>5180</v>
      </c>
      <c r="CM985" s="79" t="s">
        <v>880</v>
      </c>
      <c r="CO985" s="116">
        <f t="shared" si="15"/>
        <v>5180</v>
      </c>
    </row>
    <row r="986" spans="89:93">
      <c r="CK986" s="77" t="s">
        <v>28</v>
      </c>
      <c r="CL986" s="78">
        <v>5185</v>
      </c>
      <c r="CM986" s="79" t="s">
        <v>1818</v>
      </c>
      <c r="CO986" s="116">
        <f t="shared" si="15"/>
        <v>5185</v>
      </c>
    </row>
    <row r="987" spans="89:93">
      <c r="CK987" s="77" t="s">
        <v>28</v>
      </c>
      <c r="CL987" s="78">
        <v>5187</v>
      </c>
      <c r="CM987" s="79" t="s">
        <v>881</v>
      </c>
      <c r="CO987" s="116">
        <f t="shared" si="15"/>
        <v>5187</v>
      </c>
    </row>
    <row r="988" spans="89:93">
      <c r="CK988" s="77" t="s">
        <v>28</v>
      </c>
      <c r="CL988" s="78">
        <v>5188</v>
      </c>
      <c r="CM988" s="79" t="s">
        <v>882</v>
      </c>
      <c r="CO988" s="116">
        <f t="shared" si="15"/>
        <v>5188</v>
      </c>
    </row>
    <row r="989" spans="89:93">
      <c r="CK989" s="77" t="s">
        <v>28</v>
      </c>
      <c r="CL989" s="78">
        <v>5190</v>
      </c>
      <c r="CM989" s="79" t="s">
        <v>883</v>
      </c>
      <c r="CO989" s="116">
        <f t="shared" si="15"/>
        <v>5190</v>
      </c>
    </row>
    <row r="990" spans="89:93">
      <c r="CK990" s="77" t="s">
        <v>28</v>
      </c>
      <c r="CL990" s="78">
        <v>5191</v>
      </c>
      <c r="CM990" s="79" t="s">
        <v>884</v>
      </c>
      <c r="CO990" s="116">
        <f t="shared" si="15"/>
        <v>5191</v>
      </c>
    </row>
    <row r="991" spans="89:93">
      <c r="CK991" s="77" t="s">
        <v>28</v>
      </c>
      <c r="CL991" s="78">
        <v>5196</v>
      </c>
      <c r="CM991" s="79" t="s">
        <v>885</v>
      </c>
      <c r="CO991" s="116">
        <f t="shared" si="15"/>
        <v>5196</v>
      </c>
    </row>
    <row r="992" spans="89:93">
      <c r="CK992" s="77" t="s">
        <v>28</v>
      </c>
      <c r="CL992" s="78">
        <v>5197</v>
      </c>
      <c r="CM992" s="79" t="s">
        <v>886</v>
      </c>
      <c r="CO992" s="116">
        <f t="shared" si="15"/>
        <v>5197</v>
      </c>
    </row>
    <row r="993" spans="89:93">
      <c r="CK993" s="77" t="s">
        <v>28</v>
      </c>
      <c r="CL993" s="78">
        <v>5198</v>
      </c>
      <c r="CM993" s="79" t="s">
        <v>887</v>
      </c>
      <c r="CO993" s="116">
        <f t="shared" si="15"/>
        <v>5198</v>
      </c>
    </row>
    <row r="994" spans="89:93">
      <c r="CK994" s="77" t="s">
        <v>28</v>
      </c>
      <c r="CL994" s="78">
        <v>5199</v>
      </c>
      <c r="CM994" s="79" t="s">
        <v>888</v>
      </c>
      <c r="CO994" s="116">
        <f t="shared" si="15"/>
        <v>5199</v>
      </c>
    </row>
    <row r="995" spans="89:93">
      <c r="CK995" s="77" t="s">
        <v>28</v>
      </c>
      <c r="CL995" s="78" t="s">
        <v>889</v>
      </c>
      <c r="CM995" s="79" t="s">
        <v>890</v>
      </c>
      <c r="CO995" s="116" t="str">
        <f t="shared" si="15"/>
        <v>51A0</v>
      </c>
    </row>
    <row r="996" spans="89:93">
      <c r="CK996" s="77" t="s">
        <v>28</v>
      </c>
      <c r="CL996" s="78" t="s">
        <v>1460</v>
      </c>
      <c r="CM996" s="79" t="s">
        <v>1397</v>
      </c>
      <c r="CO996" s="116" t="str">
        <f t="shared" si="15"/>
        <v>514M</v>
      </c>
    </row>
    <row r="997" spans="89:93">
      <c r="CK997" s="77" t="s">
        <v>28</v>
      </c>
      <c r="CL997" s="78">
        <v>5210</v>
      </c>
      <c r="CM997" s="79" t="s">
        <v>878</v>
      </c>
      <c r="CO997" s="116">
        <f t="shared" si="15"/>
        <v>5210</v>
      </c>
    </row>
    <row r="998" spans="89:93">
      <c r="CK998" s="77" t="s">
        <v>28</v>
      </c>
      <c r="CL998" s="78">
        <v>5220</v>
      </c>
      <c r="CM998" s="79" t="s">
        <v>891</v>
      </c>
      <c r="CO998" s="116">
        <f t="shared" si="15"/>
        <v>5220</v>
      </c>
    </row>
    <row r="999" spans="89:93">
      <c r="CK999" s="77" t="s">
        <v>28</v>
      </c>
      <c r="CL999" s="78">
        <v>5211</v>
      </c>
      <c r="CM999" s="79" t="s">
        <v>891</v>
      </c>
      <c r="CO999" s="116">
        <f t="shared" si="15"/>
        <v>5211</v>
      </c>
    </row>
    <row r="1000" spans="89:93">
      <c r="CK1000" s="77" t="s">
        <v>28</v>
      </c>
      <c r="CL1000" s="78">
        <v>5228</v>
      </c>
      <c r="CM1000" s="79" t="s">
        <v>892</v>
      </c>
      <c r="CO1000" s="116">
        <f t="shared" si="15"/>
        <v>5228</v>
      </c>
    </row>
    <row r="1001" spans="89:93">
      <c r="CK1001" s="77" t="s">
        <v>28</v>
      </c>
      <c r="CL1001" s="78">
        <v>5229</v>
      </c>
      <c r="CM1001" s="79" t="s">
        <v>893</v>
      </c>
      <c r="CO1001" s="116">
        <f t="shared" si="15"/>
        <v>5229</v>
      </c>
    </row>
    <row r="1002" spans="89:93">
      <c r="CK1002" s="77" t="s">
        <v>28</v>
      </c>
      <c r="CL1002" s="78">
        <v>5299</v>
      </c>
      <c r="CM1002" s="79" t="s">
        <v>894</v>
      </c>
      <c r="CO1002" s="116">
        <f t="shared" si="15"/>
        <v>5299</v>
      </c>
    </row>
    <row r="1003" spans="89:93">
      <c r="CK1003" s="77" t="s">
        <v>28</v>
      </c>
      <c r="CL1003" s="78">
        <v>5330</v>
      </c>
      <c r="CM1003" s="79" t="s">
        <v>895</v>
      </c>
      <c r="CO1003" s="116">
        <f t="shared" si="15"/>
        <v>5330</v>
      </c>
    </row>
    <row r="1004" spans="89:93">
      <c r="CK1004" s="77" t="s">
        <v>28</v>
      </c>
      <c r="CL1004" s="78">
        <v>5390</v>
      </c>
      <c r="CM1004" s="79" t="s">
        <v>896</v>
      </c>
      <c r="CO1004" s="116">
        <f t="shared" si="15"/>
        <v>5390</v>
      </c>
    </row>
    <row r="1005" spans="89:93">
      <c r="CK1005" s="77" t="s">
        <v>28</v>
      </c>
      <c r="CL1005" s="78">
        <v>5393</v>
      </c>
      <c r="CM1005" s="79" t="s">
        <v>897</v>
      </c>
      <c r="CO1005" s="116">
        <f t="shared" si="15"/>
        <v>5393</v>
      </c>
    </row>
    <row r="1006" spans="89:93">
      <c r="CK1006" s="77" t="s">
        <v>28</v>
      </c>
      <c r="CL1006" s="78">
        <v>5398</v>
      </c>
      <c r="CM1006" s="79" t="s">
        <v>898</v>
      </c>
      <c r="CO1006" s="116">
        <f t="shared" si="15"/>
        <v>5398</v>
      </c>
    </row>
    <row r="1007" spans="89:93">
      <c r="CK1007" s="77" t="s">
        <v>28</v>
      </c>
      <c r="CL1007" s="78">
        <v>5399</v>
      </c>
      <c r="CM1007" s="79" t="s">
        <v>899</v>
      </c>
      <c r="CO1007" s="116">
        <f t="shared" si="15"/>
        <v>5399</v>
      </c>
    </row>
    <row r="1008" spans="89:93">
      <c r="CK1008" s="77" t="s">
        <v>28</v>
      </c>
      <c r="CL1008" s="78">
        <v>5360</v>
      </c>
      <c r="CM1008" s="79" t="s">
        <v>2003</v>
      </c>
      <c r="CO1008" s="116">
        <f t="shared" si="15"/>
        <v>5360</v>
      </c>
    </row>
    <row r="1009" spans="89:93">
      <c r="CK1009" s="77" t="s">
        <v>28</v>
      </c>
      <c r="CL1009" s="78">
        <v>5410</v>
      </c>
      <c r="CM1009" s="79" t="s">
        <v>900</v>
      </c>
      <c r="CO1009" s="116">
        <f t="shared" si="15"/>
        <v>5410</v>
      </c>
    </row>
    <row r="1010" spans="89:93">
      <c r="CK1010" s="77" t="s">
        <v>28</v>
      </c>
      <c r="CL1010" s="78">
        <v>5411</v>
      </c>
      <c r="CM1010" s="79" t="s">
        <v>901</v>
      </c>
      <c r="CO1010" s="116">
        <f t="shared" si="15"/>
        <v>5411</v>
      </c>
    </row>
    <row r="1011" spans="89:93">
      <c r="CK1011" s="77" t="s">
        <v>28</v>
      </c>
      <c r="CL1011" s="78">
        <v>5412</v>
      </c>
      <c r="CM1011" s="79" t="s">
        <v>902</v>
      </c>
      <c r="CO1011" s="116">
        <f t="shared" si="15"/>
        <v>5412</v>
      </c>
    </row>
    <row r="1012" spans="89:93">
      <c r="CK1012" s="77" t="s">
        <v>28</v>
      </c>
      <c r="CL1012" s="78" t="s">
        <v>903</v>
      </c>
      <c r="CM1012" s="79" t="s">
        <v>904</v>
      </c>
      <c r="CO1012" s="116" t="str">
        <f t="shared" si="15"/>
        <v>541A</v>
      </c>
    </row>
    <row r="1013" spans="89:93">
      <c r="CK1013" s="77" t="s">
        <v>28</v>
      </c>
      <c r="CL1013" s="78" t="s">
        <v>905</v>
      </c>
      <c r="CM1013" s="79" t="s">
        <v>906</v>
      </c>
      <c r="CO1013" s="116" t="str">
        <f t="shared" si="15"/>
        <v>541S</v>
      </c>
    </row>
    <row r="1014" spans="89:93">
      <c r="CK1014" s="77" t="s">
        <v>28</v>
      </c>
      <c r="CL1014" s="78">
        <v>5420</v>
      </c>
      <c r="CM1014" s="79" t="s">
        <v>907</v>
      </c>
      <c r="CO1014" s="116">
        <f t="shared" si="15"/>
        <v>5420</v>
      </c>
    </row>
    <row r="1015" spans="89:93">
      <c r="CK1015" s="77" t="s">
        <v>28</v>
      </c>
      <c r="CL1015" s="78" t="s">
        <v>908</v>
      </c>
      <c r="CM1015" s="79" t="s">
        <v>909</v>
      </c>
      <c r="CO1015" s="116" t="str">
        <f t="shared" si="15"/>
        <v>542A</v>
      </c>
    </row>
    <row r="1016" spans="89:93">
      <c r="CK1016" s="77" t="s">
        <v>28</v>
      </c>
      <c r="CL1016" s="78" t="s">
        <v>910</v>
      </c>
      <c r="CM1016" s="79" t="s">
        <v>911</v>
      </c>
      <c r="CO1016" s="116" t="str">
        <f t="shared" si="15"/>
        <v>542S</v>
      </c>
    </row>
    <row r="1017" spans="89:93">
      <c r="CK1017" s="77" t="s">
        <v>28</v>
      </c>
      <c r="CL1017" s="78" t="s">
        <v>912</v>
      </c>
      <c r="CM1017" s="79" t="s">
        <v>913</v>
      </c>
      <c r="CO1017" s="116" t="str">
        <f t="shared" si="15"/>
        <v>54SM</v>
      </c>
    </row>
    <row r="1018" spans="89:93">
      <c r="CK1018" s="77" t="s">
        <v>28</v>
      </c>
      <c r="CL1018" s="78">
        <v>5699</v>
      </c>
      <c r="CM1018" s="79" t="s">
        <v>914</v>
      </c>
      <c r="CO1018" s="116">
        <f t="shared" si="15"/>
        <v>5699</v>
      </c>
    </row>
    <row r="1019" spans="89:93">
      <c r="CK1019" s="77" t="s">
        <v>28</v>
      </c>
      <c r="CL1019" s="78">
        <v>5710</v>
      </c>
      <c r="CM1019" s="79" t="s">
        <v>915</v>
      </c>
      <c r="CO1019" s="116">
        <f t="shared" si="15"/>
        <v>5710</v>
      </c>
    </row>
    <row r="1020" spans="89:93">
      <c r="CK1020" s="77" t="s">
        <v>28</v>
      </c>
      <c r="CL1020" s="78">
        <v>5790</v>
      </c>
      <c r="CM1020" s="79" t="s">
        <v>916</v>
      </c>
      <c r="CO1020" s="116">
        <f t="shared" si="15"/>
        <v>5790</v>
      </c>
    </row>
    <row r="1021" spans="89:93">
      <c r="CK1021" s="77" t="s">
        <v>28</v>
      </c>
      <c r="CL1021" s="78">
        <v>5810</v>
      </c>
      <c r="CM1021" s="79" t="s">
        <v>917</v>
      </c>
      <c r="CO1021" s="116">
        <f t="shared" si="15"/>
        <v>5810</v>
      </c>
    </row>
    <row r="1022" spans="89:93">
      <c r="CK1022" s="77" t="s">
        <v>28</v>
      </c>
      <c r="CL1022" s="78">
        <v>5910</v>
      </c>
      <c r="CM1022" s="79" t="s">
        <v>1243</v>
      </c>
      <c r="CO1022" s="116">
        <f t="shared" si="15"/>
        <v>5910</v>
      </c>
    </row>
    <row r="1023" spans="89:93">
      <c r="CK1023" s="77" t="s">
        <v>28</v>
      </c>
      <c r="CL1023" s="78" t="s">
        <v>918</v>
      </c>
      <c r="CM1023" s="79" t="s">
        <v>919</v>
      </c>
      <c r="CO1023" s="116" t="str">
        <f t="shared" si="15"/>
        <v>5A10</v>
      </c>
    </row>
    <row r="1024" spans="89:93">
      <c r="CK1024" s="77" t="s">
        <v>28</v>
      </c>
      <c r="CL1024" s="78" t="s">
        <v>920</v>
      </c>
      <c r="CM1024" s="79" t="s">
        <v>887</v>
      </c>
      <c r="CO1024" s="116" t="str">
        <f t="shared" si="15"/>
        <v>5A18</v>
      </c>
    </row>
    <row r="1025" spans="89:93">
      <c r="CK1025" s="77" t="s">
        <v>28</v>
      </c>
      <c r="CL1025" s="78" t="s">
        <v>921</v>
      </c>
      <c r="CM1025" s="79" t="s">
        <v>886</v>
      </c>
      <c r="CO1025" s="116" t="str">
        <f t="shared" si="15"/>
        <v>5A19</v>
      </c>
    </row>
    <row r="1026" spans="89:93">
      <c r="CK1026" s="77" t="s">
        <v>28</v>
      </c>
      <c r="CL1026" s="78" t="s">
        <v>922</v>
      </c>
      <c r="CM1026" s="79" t="s">
        <v>923</v>
      </c>
      <c r="CO1026" s="116" t="str">
        <f t="shared" si="15"/>
        <v>5A20</v>
      </c>
    </row>
    <row r="1027" spans="89:93">
      <c r="CK1027" s="77" t="s">
        <v>28</v>
      </c>
      <c r="CL1027" s="78" t="s">
        <v>924</v>
      </c>
      <c r="CM1027" s="79" t="s">
        <v>925</v>
      </c>
      <c r="CO1027" s="116" t="str">
        <f t="shared" si="15"/>
        <v>5A30</v>
      </c>
    </row>
    <row r="1028" spans="89:93">
      <c r="CK1028" s="77" t="s">
        <v>28</v>
      </c>
      <c r="CL1028" s="78" t="s">
        <v>926</v>
      </c>
      <c r="CM1028" s="79" t="s">
        <v>927</v>
      </c>
      <c r="CO1028" s="116" t="str">
        <f t="shared" si="15"/>
        <v>5A40</v>
      </c>
    </row>
    <row r="1029" spans="89:93">
      <c r="CK1029" s="77" t="s">
        <v>28</v>
      </c>
      <c r="CL1029" s="78" t="s">
        <v>928</v>
      </c>
      <c r="CM1029" s="79" t="s">
        <v>929</v>
      </c>
      <c r="CO1029" s="116" t="str">
        <f t="shared" si="15"/>
        <v>5A50</v>
      </c>
    </row>
    <row r="1030" spans="89:93">
      <c r="CK1030" s="77" t="s">
        <v>28</v>
      </c>
      <c r="CL1030" s="78" t="s">
        <v>930</v>
      </c>
      <c r="CM1030" s="79" t="s">
        <v>887</v>
      </c>
      <c r="CO1030" s="116" t="str">
        <f t="shared" si="15"/>
        <v>5A98</v>
      </c>
    </row>
    <row r="1031" spans="89:93">
      <c r="CK1031" s="77" t="s">
        <v>28</v>
      </c>
      <c r="CL1031" s="78" t="s">
        <v>931</v>
      </c>
      <c r="CM1031" s="79" t="s">
        <v>932</v>
      </c>
      <c r="CO1031" s="116" t="str">
        <f t="shared" si="15"/>
        <v>5A99</v>
      </c>
    </row>
    <row r="1032" spans="89:93">
      <c r="CK1032" s="77" t="s">
        <v>28</v>
      </c>
      <c r="CL1032" s="78" t="s">
        <v>933</v>
      </c>
      <c r="CM1032" s="79" t="s">
        <v>934</v>
      </c>
      <c r="CO1032" s="116" t="str">
        <f t="shared" si="15"/>
        <v>5F97</v>
      </c>
    </row>
    <row r="1033" spans="89:93">
      <c r="CK1033" s="77" t="s">
        <v>28</v>
      </c>
      <c r="CL1033" s="78" t="s">
        <v>935</v>
      </c>
      <c r="CM1033" s="79" t="s">
        <v>936</v>
      </c>
      <c r="CO1033" s="116" t="str">
        <f t="shared" si="15"/>
        <v>5F99</v>
      </c>
    </row>
    <row r="1034" spans="89:93">
      <c r="CK1034" s="77" t="s">
        <v>28</v>
      </c>
      <c r="CL1034" s="78" t="s">
        <v>937</v>
      </c>
      <c r="CM1034" s="79" t="s">
        <v>938</v>
      </c>
      <c r="CO1034" s="116" t="str">
        <f t="shared" si="15"/>
        <v>5G99</v>
      </c>
    </row>
    <row r="1035" spans="89:93">
      <c r="CK1035" s="77" t="s">
        <v>28</v>
      </c>
      <c r="CL1035" s="78" t="s">
        <v>939</v>
      </c>
      <c r="CM1035" s="79" t="s">
        <v>940</v>
      </c>
      <c r="CO1035" s="116" t="str">
        <f t="shared" si="15"/>
        <v>5R10</v>
      </c>
    </row>
    <row r="1036" spans="89:93">
      <c r="CK1036" s="77" t="s">
        <v>28</v>
      </c>
      <c r="CL1036" s="78" t="s">
        <v>941</v>
      </c>
      <c r="CM1036" s="79" t="s">
        <v>942</v>
      </c>
      <c r="CO1036" s="116" t="str">
        <f t="shared" si="15"/>
        <v>5R17</v>
      </c>
    </row>
    <row r="1037" spans="89:93">
      <c r="CK1037" s="77" t="s">
        <v>28</v>
      </c>
      <c r="CL1037" s="78" t="s">
        <v>943</v>
      </c>
      <c r="CM1037" s="79" t="s">
        <v>944</v>
      </c>
      <c r="CO1037" s="116" t="str">
        <f t="shared" si="15"/>
        <v>5R19</v>
      </c>
    </row>
    <row r="1038" spans="89:93">
      <c r="CK1038" s="77" t="s">
        <v>28</v>
      </c>
      <c r="CL1038" s="78" t="s">
        <v>1461</v>
      </c>
      <c r="CM1038" s="79" t="s">
        <v>1417</v>
      </c>
      <c r="CO1038" s="116" t="str">
        <f>CL1038</f>
        <v>5Y20</v>
      </c>
    </row>
    <row r="1039" spans="89:93">
      <c r="CK1039" s="77" t="s">
        <v>28</v>
      </c>
      <c r="CL1039" s="78" t="s">
        <v>1983</v>
      </c>
      <c r="CM1039" s="79" t="s">
        <v>1984</v>
      </c>
      <c r="CO1039" s="116" t="str">
        <f t="shared" si="15"/>
        <v>5P97</v>
      </c>
    </row>
    <row r="1040" spans="89:93">
      <c r="CK1040" s="77" t="s">
        <v>28</v>
      </c>
      <c r="CL1040" s="78" t="s">
        <v>1980</v>
      </c>
      <c r="CM1040" s="79" t="s">
        <v>1981</v>
      </c>
      <c r="CO1040" s="116" t="str">
        <f t="shared" si="15"/>
        <v>5P98</v>
      </c>
    </row>
    <row r="1041" spans="89:93">
      <c r="CK1041" s="77" t="s">
        <v>28</v>
      </c>
      <c r="CL1041" s="78" t="s">
        <v>1462</v>
      </c>
      <c r="CM1041" s="79" t="s">
        <v>1463</v>
      </c>
      <c r="CO1041" s="116" t="str">
        <f t="shared" ref="CO1041:CO1076" si="16">CL1041</f>
        <v>5Y29</v>
      </c>
    </row>
    <row r="1042" spans="89:93">
      <c r="CK1042" s="77" t="s">
        <v>28</v>
      </c>
      <c r="CL1042" s="78" t="s">
        <v>945</v>
      </c>
      <c r="CM1042" s="79" t="s">
        <v>946</v>
      </c>
      <c r="CO1042" s="116" t="str">
        <f t="shared" si="16"/>
        <v>5Y10</v>
      </c>
    </row>
    <row r="1043" spans="89:93">
      <c r="CK1043" s="77" t="s">
        <v>28</v>
      </c>
      <c r="CL1043" s="78" t="s">
        <v>947</v>
      </c>
      <c r="CM1043" s="79" t="s">
        <v>948</v>
      </c>
      <c r="CO1043" s="116" t="str">
        <f t="shared" si="16"/>
        <v>5Y19</v>
      </c>
    </row>
    <row r="1044" spans="89:93">
      <c r="CK1044" s="77" t="s">
        <v>28</v>
      </c>
      <c r="CL1044" s="78" t="s">
        <v>1698</v>
      </c>
      <c r="CM1044" s="79" t="s">
        <v>1699</v>
      </c>
      <c r="CO1044" s="116" t="str">
        <f t="shared" si="16"/>
        <v>5D99</v>
      </c>
    </row>
    <row r="1045" spans="89:93">
      <c r="CK1045" s="77" t="s">
        <v>28</v>
      </c>
      <c r="CL1045" s="78" t="s">
        <v>1989</v>
      </c>
      <c r="CM1045" s="79" t="s">
        <v>952</v>
      </c>
      <c r="CO1045" s="116" t="str">
        <f t="shared" si="16"/>
        <v>5P10</v>
      </c>
    </row>
    <row r="1046" spans="89:93">
      <c r="CK1046" s="77" t="s">
        <v>28</v>
      </c>
      <c r="CL1046" s="78" t="s">
        <v>1990</v>
      </c>
      <c r="CM1046" s="79" t="s">
        <v>956</v>
      </c>
      <c r="CO1046" s="116" t="str">
        <f t="shared" si="16"/>
        <v>5P20</v>
      </c>
    </row>
    <row r="1047" spans="89:93">
      <c r="CK1047" s="77" t="s">
        <v>28</v>
      </c>
      <c r="CL1047" s="78" t="s">
        <v>1991</v>
      </c>
      <c r="CM1047" s="79" t="s">
        <v>874</v>
      </c>
      <c r="CO1047" s="116" t="str">
        <f t="shared" si="16"/>
        <v>5P30</v>
      </c>
    </row>
    <row r="1048" spans="89:93">
      <c r="CK1048" s="77" t="s">
        <v>28</v>
      </c>
      <c r="CL1048" s="78" t="s">
        <v>1992</v>
      </c>
      <c r="CM1048" s="79" t="s">
        <v>875</v>
      </c>
      <c r="CO1048" s="116" t="str">
        <f t="shared" si="16"/>
        <v>5P40</v>
      </c>
    </row>
    <row r="1049" spans="89:93">
      <c r="CK1049" s="77" t="s">
        <v>28</v>
      </c>
      <c r="CL1049" s="78" t="s">
        <v>1993</v>
      </c>
      <c r="CM1049" s="79" t="s">
        <v>876</v>
      </c>
      <c r="CO1049" s="116" t="str">
        <f t="shared" si="16"/>
        <v>5P50</v>
      </c>
    </row>
    <row r="1050" spans="89:93">
      <c r="CK1050" s="77" t="s">
        <v>28</v>
      </c>
      <c r="CL1050" s="78" t="s">
        <v>1994</v>
      </c>
      <c r="CM1050" s="79" t="s">
        <v>1995</v>
      </c>
      <c r="CO1050" s="116" t="str">
        <f t="shared" si="16"/>
        <v>5P60</v>
      </c>
    </row>
    <row r="1051" spans="89:93">
      <c r="CK1051" s="77" t="s">
        <v>28</v>
      </c>
      <c r="CL1051" s="78" t="s">
        <v>1996</v>
      </c>
      <c r="CM1051" s="79" t="s">
        <v>1997</v>
      </c>
      <c r="CO1051" s="116" t="str">
        <f t="shared" si="16"/>
        <v>5P70</v>
      </c>
    </row>
    <row r="1052" spans="89:93">
      <c r="CK1052" s="77" t="s">
        <v>28</v>
      </c>
      <c r="CL1052" s="78" t="s">
        <v>1998</v>
      </c>
      <c r="CM1052" s="79" t="s">
        <v>1999</v>
      </c>
      <c r="CO1052" s="116" t="str">
        <f t="shared" si="16"/>
        <v>5P80</v>
      </c>
    </row>
    <row r="1053" spans="89:93">
      <c r="CK1053" s="77" t="s">
        <v>28</v>
      </c>
      <c r="CL1053" s="78" t="s">
        <v>2000</v>
      </c>
      <c r="CM1053" s="79" t="s">
        <v>883</v>
      </c>
      <c r="CO1053" s="116" t="str">
        <f t="shared" si="16"/>
        <v>5P90</v>
      </c>
    </row>
    <row r="1054" spans="89:93">
      <c r="CK1054" s="77" t="s">
        <v>28</v>
      </c>
      <c r="CL1054" s="78" t="s">
        <v>2001</v>
      </c>
      <c r="CM1054" s="79" t="s">
        <v>2002</v>
      </c>
      <c r="CO1054" s="116" t="str">
        <f t="shared" si="16"/>
        <v>5PA0</v>
      </c>
    </row>
    <row r="1055" spans="89:93">
      <c r="CK1055" s="77" t="s">
        <v>28</v>
      </c>
      <c r="CL1055" s="78" t="s">
        <v>2045</v>
      </c>
      <c r="CM1055" s="79" t="s">
        <v>2044</v>
      </c>
      <c r="CO1055" s="116" t="str">
        <f t="shared" si="16"/>
        <v>53S0</v>
      </c>
    </row>
    <row r="1056" spans="89:93">
      <c r="CK1056" s="77" t="s">
        <v>28</v>
      </c>
      <c r="CL1056" s="78">
        <v>5221</v>
      </c>
      <c r="CM1056" s="79" t="s">
        <v>2093</v>
      </c>
      <c r="CO1056" s="116">
        <f t="shared" si="16"/>
        <v>5221</v>
      </c>
    </row>
    <row r="1057" spans="89:93">
      <c r="CK1057" s="77" t="s">
        <v>28</v>
      </c>
      <c r="CL1057" s="78">
        <v>5340</v>
      </c>
      <c r="CM1057" s="79" t="s">
        <v>2094</v>
      </c>
      <c r="CO1057" s="116">
        <f t="shared" si="16"/>
        <v>5340</v>
      </c>
    </row>
    <row r="1058" spans="89:93">
      <c r="CK1058" s="77" t="s">
        <v>28</v>
      </c>
      <c r="CL1058" s="78">
        <v>5389</v>
      </c>
      <c r="CM1058" s="79" t="s">
        <v>2095</v>
      </c>
      <c r="CO1058" s="116">
        <f t="shared" si="16"/>
        <v>5389</v>
      </c>
    </row>
    <row r="1059" spans="89:93">
      <c r="CK1059" s="77" t="s">
        <v>28</v>
      </c>
      <c r="CL1059" s="78" t="s">
        <v>2096</v>
      </c>
      <c r="CM1059" s="79" t="s">
        <v>2097</v>
      </c>
      <c r="CO1059" s="116" t="str">
        <f t="shared" si="16"/>
        <v>5S10</v>
      </c>
    </row>
    <row r="1060" spans="89:93">
      <c r="CK1060" s="77" t="s">
        <v>28</v>
      </c>
      <c r="CL1060" s="78" t="s">
        <v>2098</v>
      </c>
      <c r="CM1060" s="79" t="s">
        <v>2099</v>
      </c>
      <c r="CO1060" s="116" t="str">
        <f t="shared" si="16"/>
        <v>5S20</v>
      </c>
    </row>
    <row r="1061" spans="89:93">
      <c r="CK1061" s="77" t="s">
        <v>28</v>
      </c>
      <c r="CL1061" s="78" t="s">
        <v>2100</v>
      </c>
      <c r="CM1061" s="79" t="s">
        <v>2101</v>
      </c>
      <c r="CO1061" s="116" t="str">
        <f t="shared" si="16"/>
        <v>5S30</v>
      </c>
    </row>
    <row r="1062" spans="89:93">
      <c r="CK1062" s="77" t="s">
        <v>28</v>
      </c>
      <c r="CL1062" s="78" t="s">
        <v>2102</v>
      </c>
      <c r="CM1062" s="79" t="s">
        <v>2103</v>
      </c>
      <c r="CO1062" s="116" t="str">
        <f t="shared" si="16"/>
        <v>5S40</v>
      </c>
    </row>
    <row r="1063" spans="89:93">
      <c r="CK1063" s="77" t="s">
        <v>28</v>
      </c>
      <c r="CL1063" s="78" t="s">
        <v>2104</v>
      </c>
      <c r="CM1063" s="79" t="s">
        <v>2105</v>
      </c>
      <c r="CO1063" s="116" t="str">
        <f t="shared" si="16"/>
        <v>5S50</v>
      </c>
    </row>
    <row r="1064" spans="89:93">
      <c r="CK1064" s="77" t="s">
        <v>28</v>
      </c>
      <c r="CL1064" s="78" t="s">
        <v>2106</v>
      </c>
      <c r="CM1064" s="79" t="s">
        <v>2107</v>
      </c>
      <c r="CO1064" s="116" t="str">
        <f t="shared" si="16"/>
        <v>5S60</v>
      </c>
    </row>
    <row r="1065" spans="89:93">
      <c r="CK1065" s="77" t="s">
        <v>28</v>
      </c>
      <c r="CL1065" s="78" t="s">
        <v>2108</v>
      </c>
      <c r="CM1065" s="79" t="s">
        <v>2109</v>
      </c>
      <c r="CO1065" s="116" t="str">
        <f t="shared" si="16"/>
        <v>5S70</v>
      </c>
    </row>
    <row r="1066" spans="89:93">
      <c r="CK1066" s="77" t="s">
        <v>28</v>
      </c>
      <c r="CL1066" s="78" t="s">
        <v>2110</v>
      </c>
      <c r="CM1066" s="79" t="s">
        <v>2111</v>
      </c>
      <c r="CO1066" s="116" t="str">
        <f t="shared" si="16"/>
        <v>5S80</v>
      </c>
    </row>
    <row r="1067" spans="89:93">
      <c r="CK1067" s="77" t="s">
        <v>28</v>
      </c>
      <c r="CL1067" s="78" t="s">
        <v>2112</v>
      </c>
      <c r="CM1067" s="79" t="s">
        <v>2113</v>
      </c>
      <c r="CO1067" s="116" t="str">
        <f t="shared" si="16"/>
        <v>5S85</v>
      </c>
    </row>
    <row r="1068" spans="89:93">
      <c r="CK1068" s="77" t="s">
        <v>28</v>
      </c>
      <c r="CL1068" s="78" t="s">
        <v>2114</v>
      </c>
      <c r="CM1068" s="79" t="s">
        <v>882</v>
      </c>
      <c r="CO1068" s="116" t="str">
        <f t="shared" si="16"/>
        <v>5S88</v>
      </c>
    </row>
    <row r="1069" spans="89:93">
      <c r="CK1069" s="77" t="s">
        <v>28</v>
      </c>
      <c r="CL1069" s="78" t="s">
        <v>2115</v>
      </c>
      <c r="CM1069" s="79" t="s">
        <v>2116</v>
      </c>
      <c r="CO1069" s="116" t="str">
        <f t="shared" si="16"/>
        <v>5S90</v>
      </c>
    </row>
    <row r="1070" spans="89:93">
      <c r="CK1070" s="77" t="s">
        <v>28</v>
      </c>
      <c r="CL1070" s="78" t="s">
        <v>2117</v>
      </c>
      <c r="CM1070" s="79" t="s">
        <v>2118</v>
      </c>
      <c r="CO1070" s="116" t="str">
        <f t="shared" si="16"/>
        <v>5S93</v>
      </c>
    </row>
    <row r="1071" spans="89:93">
      <c r="CK1071" s="77" t="s">
        <v>28</v>
      </c>
      <c r="CL1071" s="78" t="s">
        <v>2119</v>
      </c>
      <c r="CM1071" s="79" t="s">
        <v>2120</v>
      </c>
      <c r="CO1071" s="116" t="str">
        <f t="shared" si="16"/>
        <v>5S96</v>
      </c>
    </row>
    <row r="1072" spans="89:93">
      <c r="CK1072" s="77" t="s">
        <v>28</v>
      </c>
      <c r="CL1072" s="78" t="s">
        <v>2121</v>
      </c>
      <c r="CM1072" s="79" t="s">
        <v>2118</v>
      </c>
      <c r="CO1072" s="116" t="str">
        <f t="shared" si="16"/>
        <v>5S97</v>
      </c>
    </row>
    <row r="1073" spans="89:93">
      <c r="CK1073" s="77" t="s">
        <v>28</v>
      </c>
      <c r="CL1073" s="78" t="s">
        <v>2122</v>
      </c>
      <c r="CM1073" s="79" t="s">
        <v>2123</v>
      </c>
      <c r="CO1073" s="116" t="str">
        <f t="shared" si="16"/>
        <v>5S98</v>
      </c>
    </row>
    <row r="1074" spans="89:93">
      <c r="CK1074" s="77" t="s">
        <v>28</v>
      </c>
      <c r="CL1074" s="78" t="s">
        <v>2124</v>
      </c>
      <c r="CM1074" s="79" t="s">
        <v>938</v>
      </c>
      <c r="CO1074" s="116" t="str">
        <f t="shared" si="16"/>
        <v>5S99</v>
      </c>
    </row>
    <row r="1075" spans="89:93">
      <c r="CK1075" s="77" t="s">
        <v>28</v>
      </c>
      <c r="CL1075" s="78" t="s">
        <v>2125</v>
      </c>
      <c r="CM1075" s="79" t="s">
        <v>2126</v>
      </c>
      <c r="CO1075" s="116" t="str">
        <f t="shared" si="16"/>
        <v>5SA0</v>
      </c>
    </row>
    <row r="1076" spans="89:93">
      <c r="CK1076" s="77" t="s">
        <v>28</v>
      </c>
      <c r="CL1076" s="78" t="s">
        <v>2127</v>
      </c>
      <c r="CM1076" s="79" t="s">
        <v>2128</v>
      </c>
      <c r="CO1076" s="116" t="str">
        <f t="shared" si="16"/>
        <v>5SAD</v>
      </c>
    </row>
    <row r="1077" spans="89:93">
      <c r="CK1077" s="77" t="s">
        <v>28</v>
      </c>
      <c r="CL1077" t="s">
        <v>2143</v>
      </c>
      <c r="CM1077" s="79" t="s">
        <v>2144</v>
      </c>
      <c r="CO1077" s="116" t="s">
        <v>2143</v>
      </c>
    </row>
    <row r="1078" spans="89:93">
      <c r="CK1078" s="77" t="s">
        <v>25</v>
      </c>
      <c r="CL1078" s="78">
        <v>2000</v>
      </c>
      <c r="CM1078" s="79" t="s">
        <v>871</v>
      </c>
      <c r="CO1078" s="116">
        <f t="shared" ref="CO1078:CO1109" si="17">CL1078</f>
        <v>2000</v>
      </c>
    </row>
    <row r="1079" spans="89:93">
      <c r="CK1079" s="77" t="s">
        <v>25</v>
      </c>
      <c r="CL1079" s="78">
        <v>2100</v>
      </c>
      <c r="CM1079" s="79" t="s">
        <v>949</v>
      </c>
      <c r="CO1079" s="116">
        <f t="shared" si="17"/>
        <v>2100</v>
      </c>
    </row>
    <row r="1080" spans="89:93">
      <c r="CK1080" s="77" t="s">
        <v>25</v>
      </c>
      <c r="CL1080" s="78">
        <v>2102</v>
      </c>
      <c r="CM1080" s="79" t="s">
        <v>1244</v>
      </c>
      <c r="CO1080" s="116">
        <f t="shared" si="17"/>
        <v>2102</v>
      </c>
    </row>
    <row r="1081" spans="89:93">
      <c r="CK1081" s="77" t="s">
        <v>25</v>
      </c>
      <c r="CL1081" s="78">
        <v>2103</v>
      </c>
      <c r="CM1081" s="79" t="s">
        <v>950</v>
      </c>
      <c r="CO1081" s="116">
        <f t="shared" si="17"/>
        <v>2103</v>
      </c>
    </row>
    <row r="1082" spans="89:93">
      <c r="CK1082" s="77" t="s">
        <v>25</v>
      </c>
      <c r="CL1082" s="78" t="s">
        <v>1481</v>
      </c>
      <c r="CM1082" s="79" t="s">
        <v>1482</v>
      </c>
      <c r="CO1082" s="116" t="str">
        <f t="shared" si="17"/>
        <v>21O5</v>
      </c>
    </row>
    <row r="1083" spans="89:93">
      <c r="CK1083" s="77" t="s">
        <v>25</v>
      </c>
      <c r="CL1083" s="78" t="s">
        <v>1483</v>
      </c>
      <c r="CM1083" s="79" t="s">
        <v>1484</v>
      </c>
      <c r="CO1083" s="116" t="str">
        <f t="shared" si="17"/>
        <v>21O6</v>
      </c>
    </row>
    <row r="1084" spans="89:93">
      <c r="CK1084" s="77" t="s">
        <v>25</v>
      </c>
      <c r="CL1084" s="78" t="s">
        <v>1480</v>
      </c>
      <c r="CM1084" s="79" t="s">
        <v>1512</v>
      </c>
      <c r="CO1084" s="116" t="str">
        <f t="shared" si="17"/>
        <v>21O7</v>
      </c>
    </row>
    <row r="1085" spans="89:93">
      <c r="CK1085" s="77" t="s">
        <v>25</v>
      </c>
      <c r="CL1085" s="78" t="s">
        <v>1485</v>
      </c>
      <c r="CM1085" s="79" t="s">
        <v>1486</v>
      </c>
      <c r="CO1085" s="116" t="str">
        <f t="shared" si="17"/>
        <v>21O8</v>
      </c>
    </row>
    <row r="1086" spans="89:93">
      <c r="CK1086" s="77" t="s">
        <v>25</v>
      </c>
      <c r="CL1086" s="78" t="s">
        <v>1487</v>
      </c>
      <c r="CM1086" s="79" t="s">
        <v>1488</v>
      </c>
      <c r="CO1086" s="116" t="str">
        <f t="shared" si="17"/>
        <v>21O9</v>
      </c>
    </row>
    <row r="1087" spans="89:93">
      <c r="CK1087" s="77" t="s">
        <v>25</v>
      </c>
      <c r="CL1087" s="78" t="s">
        <v>1489</v>
      </c>
      <c r="CM1087" s="79" t="s">
        <v>1490</v>
      </c>
      <c r="CO1087" s="116" t="str">
        <f t="shared" si="17"/>
        <v>21S5</v>
      </c>
    </row>
    <row r="1088" spans="89:93">
      <c r="CK1088" s="77" t="s">
        <v>25</v>
      </c>
      <c r="CL1088" s="78" t="s">
        <v>1491</v>
      </c>
      <c r="CM1088" s="79" t="s">
        <v>1492</v>
      </c>
      <c r="CO1088" s="116" t="str">
        <f t="shared" si="17"/>
        <v>21S6</v>
      </c>
    </row>
    <row r="1089" spans="89:93">
      <c r="CK1089" s="77" t="s">
        <v>25</v>
      </c>
      <c r="CL1089" s="78" t="s">
        <v>1493</v>
      </c>
      <c r="CM1089" s="79" t="s">
        <v>1494</v>
      </c>
      <c r="CO1089" s="116" t="str">
        <f t="shared" si="17"/>
        <v>21S7</v>
      </c>
    </row>
    <row r="1090" spans="89:93">
      <c r="CK1090" s="77" t="s">
        <v>25</v>
      </c>
      <c r="CL1090" s="78" t="s">
        <v>1495</v>
      </c>
      <c r="CM1090" s="79" t="s">
        <v>1496</v>
      </c>
      <c r="CO1090" s="116" t="str">
        <f t="shared" si="17"/>
        <v>21S8</v>
      </c>
    </row>
    <row r="1091" spans="89:93">
      <c r="CK1091" s="77" t="s">
        <v>25</v>
      </c>
      <c r="CL1091" s="78" t="s">
        <v>1497</v>
      </c>
      <c r="CM1091" s="79" t="s">
        <v>980</v>
      </c>
      <c r="CO1091" s="116" t="str">
        <f t="shared" si="17"/>
        <v>21S9</v>
      </c>
    </row>
    <row r="1092" spans="89:93">
      <c r="CK1092" s="77" t="s">
        <v>25</v>
      </c>
      <c r="CL1092" s="78" t="s">
        <v>1498</v>
      </c>
      <c r="CM1092" s="79" t="s">
        <v>1499</v>
      </c>
      <c r="CO1092" s="116" t="str">
        <f t="shared" si="17"/>
        <v>21T5</v>
      </c>
    </row>
    <row r="1093" spans="89:93">
      <c r="CK1093" s="77" t="s">
        <v>25</v>
      </c>
      <c r="CL1093" s="78" t="s">
        <v>1500</v>
      </c>
      <c r="CM1093" s="79" t="s">
        <v>1501</v>
      </c>
      <c r="CO1093" s="116" t="str">
        <f t="shared" si="17"/>
        <v>21T8</v>
      </c>
    </row>
    <row r="1094" spans="89:93">
      <c r="CK1094" s="77" t="s">
        <v>25</v>
      </c>
      <c r="CL1094" s="78">
        <v>2104</v>
      </c>
      <c r="CM1094" s="79" t="s">
        <v>951</v>
      </c>
      <c r="CO1094" s="116">
        <f t="shared" si="17"/>
        <v>2104</v>
      </c>
    </row>
    <row r="1095" spans="89:93">
      <c r="CK1095" s="77" t="s">
        <v>25</v>
      </c>
      <c r="CL1095" s="78">
        <v>2110</v>
      </c>
      <c r="CM1095" s="79" t="s">
        <v>952</v>
      </c>
      <c r="CO1095" s="116">
        <f t="shared" si="17"/>
        <v>2110</v>
      </c>
    </row>
    <row r="1096" spans="89:93">
      <c r="CK1096" s="77" t="s">
        <v>25</v>
      </c>
      <c r="CL1096" s="78">
        <v>2112</v>
      </c>
      <c r="CM1096" s="79" t="s">
        <v>1245</v>
      </c>
      <c r="CO1096" s="116">
        <f t="shared" si="17"/>
        <v>2112</v>
      </c>
    </row>
    <row r="1097" spans="89:93">
      <c r="CK1097" s="77" t="s">
        <v>25</v>
      </c>
      <c r="CL1097" s="78">
        <v>2113</v>
      </c>
      <c r="CM1097" s="79" t="s">
        <v>953</v>
      </c>
      <c r="CO1097" s="116">
        <f t="shared" si="17"/>
        <v>2113</v>
      </c>
    </row>
    <row r="1098" spans="89:93">
      <c r="CK1098" s="77" t="s">
        <v>25</v>
      </c>
      <c r="CL1098" s="78">
        <v>2114</v>
      </c>
      <c r="CM1098" s="79" t="s">
        <v>954</v>
      </c>
      <c r="CO1098" s="116">
        <f t="shared" si="17"/>
        <v>2114</v>
      </c>
    </row>
    <row r="1099" spans="89:93">
      <c r="CK1099" s="77" t="s">
        <v>25</v>
      </c>
      <c r="CL1099" s="78">
        <v>2115</v>
      </c>
      <c r="CM1099" s="79" t="s">
        <v>955</v>
      </c>
      <c r="CO1099" s="116">
        <f t="shared" si="17"/>
        <v>2115</v>
      </c>
    </row>
    <row r="1100" spans="89:93">
      <c r="CK1100" s="77" t="s">
        <v>25</v>
      </c>
      <c r="CL1100" s="78">
        <v>2120</v>
      </c>
      <c r="CM1100" s="79" t="s">
        <v>956</v>
      </c>
      <c r="CO1100" s="116">
        <f t="shared" si="17"/>
        <v>2120</v>
      </c>
    </row>
    <row r="1101" spans="89:93">
      <c r="CK1101" s="77" t="s">
        <v>25</v>
      </c>
      <c r="CL1101" s="78">
        <v>2122</v>
      </c>
      <c r="CM1101" s="79" t="s">
        <v>1245</v>
      </c>
      <c r="CO1101" s="116">
        <f t="shared" si="17"/>
        <v>2122</v>
      </c>
    </row>
    <row r="1102" spans="89:93">
      <c r="CK1102" s="77" t="s">
        <v>25</v>
      </c>
      <c r="CL1102" s="78">
        <v>2123</v>
      </c>
      <c r="CM1102" s="79" t="s">
        <v>957</v>
      </c>
      <c r="CO1102" s="116">
        <f t="shared" si="17"/>
        <v>2123</v>
      </c>
    </row>
    <row r="1103" spans="89:93">
      <c r="CK1103" s="77" t="s">
        <v>25</v>
      </c>
      <c r="CL1103" s="78">
        <v>2124</v>
      </c>
      <c r="CM1103" s="79" t="s">
        <v>958</v>
      </c>
      <c r="CO1103" s="116">
        <f t="shared" si="17"/>
        <v>2124</v>
      </c>
    </row>
    <row r="1104" spans="89:93">
      <c r="CK1104" s="77" t="s">
        <v>25</v>
      </c>
      <c r="CL1104" s="78">
        <v>2130</v>
      </c>
      <c r="CM1104" s="79" t="s">
        <v>874</v>
      </c>
      <c r="CO1104" s="116">
        <f t="shared" si="17"/>
        <v>2130</v>
      </c>
    </row>
    <row r="1105" spans="89:93">
      <c r="CK1105" s="77" t="s">
        <v>25</v>
      </c>
      <c r="CL1105" s="78">
        <v>2132</v>
      </c>
      <c r="CM1105" s="79" t="s">
        <v>1246</v>
      </c>
      <c r="CO1105" s="116">
        <f t="shared" si="17"/>
        <v>2132</v>
      </c>
    </row>
    <row r="1106" spans="89:93">
      <c r="CK1106" s="77" t="s">
        <v>25</v>
      </c>
      <c r="CL1106" s="78">
        <v>2133</v>
      </c>
      <c r="CM1106" s="79" t="s">
        <v>959</v>
      </c>
      <c r="CO1106" s="116">
        <f t="shared" si="17"/>
        <v>2133</v>
      </c>
    </row>
    <row r="1107" spans="89:93">
      <c r="CK1107" s="77" t="s">
        <v>25</v>
      </c>
      <c r="CL1107" s="78">
        <v>2134</v>
      </c>
      <c r="CM1107" s="79" t="s">
        <v>960</v>
      </c>
      <c r="CO1107" s="116">
        <f t="shared" si="17"/>
        <v>2134</v>
      </c>
    </row>
    <row r="1108" spans="89:93">
      <c r="CK1108" s="77" t="s">
        <v>25</v>
      </c>
      <c r="CL1108" s="78">
        <v>2140</v>
      </c>
      <c r="CM1108" s="79" t="s">
        <v>875</v>
      </c>
      <c r="CO1108" s="116">
        <f t="shared" si="17"/>
        <v>2140</v>
      </c>
    </row>
    <row r="1109" spans="89:93">
      <c r="CK1109" s="77" t="s">
        <v>25</v>
      </c>
      <c r="CL1109" s="78">
        <v>2142</v>
      </c>
      <c r="CM1109" s="79" t="s">
        <v>1247</v>
      </c>
      <c r="CO1109" s="116">
        <f t="shared" si="17"/>
        <v>2142</v>
      </c>
    </row>
    <row r="1110" spans="89:93">
      <c r="CK1110" s="77" t="s">
        <v>25</v>
      </c>
      <c r="CL1110" s="78">
        <v>2143</v>
      </c>
      <c r="CM1110" s="79" t="s">
        <v>961</v>
      </c>
      <c r="CO1110" s="116">
        <f t="shared" ref="CO1110:CO1127" si="18">CL1110</f>
        <v>2143</v>
      </c>
    </row>
    <row r="1111" spans="89:93">
      <c r="CK1111" s="77" t="s">
        <v>25</v>
      </c>
      <c r="CL1111" s="78">
        <v>2144</v>
      </c>
      <c r="CM1111" s="79" t="s">
        <v>962</v>
      </c>
      <c r="CO1111" s="116">
        <f t="shared" si="18"/>
        <v>2144</v>
      </c>
    </row>
    <row r="1112" spans="89:93">
      <c r="CK1112" s="77" t="s">
        <v>25</v>
      </c>
      <c r="CL1112" s="78">
        <v>2150</v>
      </c>
      <c r="CM1112" s="79" t="s">
        <v>876</v>
      </c>
      <c r="CO1112" s="116">
        <f t="shared" si="18"/>
        <v>2150</v>
      </c>
    </row>
    <row r="1113" spans="89:93">
      <c r="CK1113" s="77" t="s">
        <v>25</v>
      </c>
      <c r="CL1113" s="78">
        <v>2152</v>
      </c>
      <c r="CM1113" s="79" t="s">
        <v>1248</v>
      </c>
      <c r="CO1113" s="116">
        <f t="shared" si="18"/>
        <v>2152</v>
      </c>
    </row>
    <row r="1114" spans="89:93">
      <c r="CK1114" s="77" t="s">
        <v>25</v>
      </c>
      <c r="CL1114" s="78">
        <v>2153</v>
      </c>
      <c r="CM1114" s="79" t="s">
        <v>963</v>
      </c>
      <c r="CO1114" s="116">
        <f t="shared" si="18"/>
        <v>2153</v>
      </c>
    </row>
    <row r="1115" spans="89:93">
      <c r="CK1115" s="77" t="s">
        <v>25</v>
      </c>
      <c r="CL1115" s="78">
        <v>2154</v>
      </c>
      <c r="CM1115" s="79" t="s">
        <v>964</v>
      </c>
      <c r="CO1115" s="116">
        <f t="shared" si="18"/>
        <v>2154</v>
      </c>
    </row>
    <row r="1116" spans="89:93">
      <c r="CK1116" s="77" t="s">
        <v>25</v>
      </c>
      <c r="CL1116" s="78">
        <v>2160</v>
      </c>
      <c r="CM1116" s="79" t="s">
        <v>877</v>
      </c>
      <c r="CO1116" s="116">
        <f t="shared" si="18"/>
        <v>2160</v>
      </c>
    </row>
    <row r="1117" spans="89:93">
      <c r="CK1117" s="77" t="s">
        <v>25</v>
      </c>
      <c r="CL1117" s="78">
        <v>2162</v>
      </c>
      <c r="CM1117" s="79" t="s">
        <v>1249</v>
      </c>
      <c r="CO1117" s="116">
        <f t="shared" si="18"/>
        <v>2162</v>
      </c>
    </row>
    <row r="1118" spans="89:93">
      <c r="CK1118" s="77" t="s">
        <v>25</v>
      </c>
      <c r="CL1118" s="78">
        <v>2163</v>
      </c>
      <c r="CM1118" s="79" t="s">
        <v>965</v>
      </c>
      <c r="CO1118" s="116">
        <f t="shared" si="18"/>
        <v>2163</v>
      </c>
    </row>
    <row r="1119" spans="89:93">
      <c r="CK1119" s="77" t="s">
        <v>25</v>
      </c>
      <c r="CL1119" s="78">
        <v>2164</v>
      </c>
      <c r="CM1119" s="79" t="s">
        <v>966</v>
      </c>
      <c r="CO1119" s="116">
        <f t="shared" si="18"/>
        <v>2164</v>
      </c>
    </row>
    <row r="1120" spans="89:93">
      <c r="CK1120" s="77" t="s">
        <v>25</v>
      </c>
      <c r="CL1120" s="78">
        <v>2166</v>
      </c>
      <c r="CM1120" s="79" t="s">
        <v>1250</v>
      </c>
      <c r="CO1120" s="116">
        <f t="shared" si="18"/>
        <v>2166</v>
      </c>
    </row>
    <row r="1121" spans="89:93">
      <c r="CK1121" s="77" t="s">
        <v>25</v>
      </c>
      <c r="CL1121" s="78">
        <v>2167</v>
      </c>
      <c r="CM1121" s="79" t="s">
        <v>1251</v>
      </c>
      <c r="CO1121" s="116">
        <f t="shared" si="18"/>
        <v>2167</v>
      </c>
    </row>
    <row r="1122" spans="89:93">
      <c r="CK1122" s="77" t="s">
        <v>25</v>
      </c>
      <c r="CL1122" s="78">
        <v>2168</v>
      </c>
      <c r="CM1122" s="79" t="s">
        <v>1252</v>
      </c>
      <c r="CO1122" s="116">
        <f t="shared" si="18"/>
        <v>2168</v>
      </c>
    </row>
    <row r="1123" spans="89:93">
      <c r="CK1123" s="77" t="s">
        <v>25</v>
      </c>
      <c r="CL1123" s="78">
        <v>2169</v>
      </c>
      <c r="CM1123" s="79" t="s">
        <v>1242</v>
      </c>
      <c r="CO1123" s="116">
        <f t="shared" si="18"/>
        <v>2169</v>
      </c>
    </row>
    <row r="1124" spans="89:93">
      <c r="CK1124" s="77" t="s">
        <v>25</v>
      </c>
      <c r="CL1124" s="78">
        <v>2170</v>
      </c>
      <c r="CM1124" s="79" t="s">
        <v>878</v>
      </c>
      <c r="CO1124" s="116">
        <f t="shared" si="18"/>
        <v>2170</v>
      </c>
    </row>
    <row r="1125" spans="89:93">
      <c r="CK1125" s="77" t="s">
        <v>25</v>
      </c>
      <c r="CL1125" s="78">
        <v>2171</v>
      </c>
      <c r="CM1125" s="79" t="s">
        <v>967</v>
      </c>
      <c r="CO1125" s="116">
        <f t="shared" si="18"/>
        <v>2171</v>
      </c>
    </row>
    <row r="1126" spans="89:93">
      <c r="CK1126" s="77" t="s">
        <v>25</v>
      </c>
      <c r="CL1126" s="78">
        <v>2172</v>
      </c>
      <c r="CM1126" s="79" t="s">
        <v>1253</v>
      </c>
      <c r="CO1126" s="116">
        <f t="shared" si="18"/>
        <v>2172</v>
      </c>
    </row>
    <row r="1127" spans="89:93">
      <c r="CK1127" s="77" t="s">
        <v>25</v>
      </c>
      <c r="CL1127" s="78">
        <v>2173</v>
      </c>
      <c r="CM1127" s="79" t="s">
        <v>968</v>
      </c>
      <c r="CO1127" s="116">
        <f t="shared" si="18"/>
        <v>2173</v>
      </c>
    </row>
    <row r="1128" spans="89:93">
      <c r="CK1128" s="77" t="s">
        <v>25</v>
      </c>
      <c r="CL1128" s="78">
        <v>2174</v>
      </c>
      <c r="CM1128" s="79" t="s">
        <v>969</v>
      </c>
      <c r="CO1128" s="116">
        <f t="shared" ref="CO1128:CO1191" si="19">CL1128</f>
        <v>2174</v>
      </c>
    </row>
    <row r="1129" spans="89:93">
      <c r="CK1129" s="77" t="s">
        <v>25</v>
      </c>
      <c r="CL1129" s="78">
        <v>2175</v>
      </c>
      <c r="CM1129" s="79" t="s">
        <v>970</v>
      </c>
      <c r="CO1129" s="116">
        <f t="shared" si="19"/>
        <v>2175</v>
      </c>
    </row>
    <row r="1130" spans="89:93">
      <c r="CK1130" s="77" t="s">
        <v>25</v>
      </c>
      <c r="CL1130" s="78">
        <v>2176</v>
      </c>
      <c r="CM1130" s="79" t="s">
        <v>971</v>
      </c>
      <c r="CO1130" s="116">
        <f t="shared" si="19"/>
        <v>2176</v>
      </c>
    </row>
    <row r="1131" spans="89:93">
      <c r="CK1131" s="77" t="s">
        <v>25</v>
      </c>
      <c r="CL1131" s="78">
        <v>2177</v>
      </c>
      <c r="CM1131" s="79" t="s">
        <v>972</v>
      </c>
      <c r="CO1131" s="116">
        <f t="shared" si="19"/>
        <v>2177</v>
      </c>
    </row>
    <row r="1132" spans="89:93">
      <c r="CK1132" s="77" t="s">
        <v>25</v>
      </c>
      <c r="CL1132" s="78">
        <v>2178</v>
      </c>
      <c r="CM1132" s="79" t="s">
        <v>973</v>
      </c>
      <c r="CO1132" s="116">
        <f t="shared" si="19"/>
        <v>2178</v>
      </c>
    </row>
    <row r="1133" spans="89:93">
      <c r="CK1133" s="77" t="s">
        <v>25</v>
      </c>
      <c r="CL1133" s="78">
        <v>2179</v>
      </c>
      <c r="CM1133" s="79" t="s">
        <v>1254</v>
      </c>
      <c r="CO1133" s="116">
        <f t="shared" si="19"/>
        <v>2179</v>
      </c>
    </row>
    <row r="1134" spans="89:93">
      <c r="CK1134" s="77" t="s">
        <v>25</v>
      </c>
      <c r="CL1134" s="78">
        <v>2180</v>
      </c>
      <c r="CM1134" s="79" t="s">
        <v>880</v>
      </c>
      <c r="CO1134" s="116">
        <f t="shared" si="19"/>
        <v>2180</v>
      </c>
    </row>
    <row r="1135" spans="89:93">
      <c r="CK1135" s="77" t="s">
        <v>25</v>
      </c>
      <c r="CL1135" s="78">
        <v>2181</v>
      </c>
      <c r="CM1135" s="79" t="s">
        <v>977</v>
      </c>
      <c r="CO1135" s="116">
        <f t="shared" si="19"/>
        <v>2181</v>
      </c>
    </row>
    <row r="1136" spans="89:93">
      <c r="CK1136" s="77" t="s">
        <v>25</v>
      </c>
      <c r="CL1136" s="78">
        <v>2182</v>
      </c>
      <c r="CM1136" s="79" t="s">
        <v>1255</v>
      </c>
      <c r="CO1136" s="116">
        <f t="shared" si="19"/>
        <v>2182</v>
      </c>
    </row>
    <row r="1137" spans="89:93">
      <c r="CK1137" s="77" t="s">
        <v>25</v>
      </c>
      <c r="CL1137" s="78">
        <v>2183</v>
      </c>
      <c r="CM1137" s="79" t="s">
        <v>974</v>
      </c>
      <c r="CO1137" s="116">
        <f t="shared" si="19"/>
        <v>2183</v>
      </c>
    </row>
    <row r="1138" spans="89:93">
      <c r="CK1138" s="77" t="s">
        <v>25</v>
      </c>
      <c r="CL1138" s="78">
        <v>2184</v>
      </c>
      <c r="CM1138" s="79" t="s">
        <v>1256</v>
      </c>
      <c r="CO1138" s="116">
        <f t="shared" si="19"/>
        <v>2184</v>
      </c>
    </row>
    <row r="1139" spans="89:93">
      <c r="CK1139" s="77" t="s">
        <v>25</v>
      </c>
      <c r="CL1139" s="78">
        <v>2185</v>
      </c>
      <c r="CM1139" s="79" t="s">
        <v>975</v>
      </c>
      <c r="CO1139" s="116">
        <f t="shared" si="19"/>
        <v>2185</v>
      </c>
    </row>
    <row r="1140" spans="89:93">
      <c r="CK1140" s="77" t="s">
        <v>25</v>
      </c>
      <c r="CL1140" s="78">
        <v>2186</v>
      </c>
      <c r="CM1140" s="79" t="s">
        <v>976</v>
      </c>
      <c r="CO1140" s="116">
        <f t="shared" si="19"/>
        <v>2186</v>
      </c>
    </row>
    <row r="1141" spans="89:93">
      <c r="CK1141" s="77" t="s">
        <v>25</v>
      </c>
      <c r="CL1141" s="78">
        <v>2187</v>
      </c>
      <c r="CM1141" s="79" t="s">
        <v>881</v>
      </c>
      <c r="CO1141" s="116">
        <f t="shared" si="19"/>
        <v>2187</v>
      </c>
    </row>
    <row r="1142" spans="89:93">
      <c r="CK1142" s="77" t="s">
        <v>25</v>
      </c>
      <c r="CL1142" s="78">
        <v>2188</v>
      </c>
      <c r="CM1142" s="79" t="s">
        <v>882</v>
      </c>
      <c r="CO1142" s="116">
        <f t="shared" si="19"/>
        <v>2188</v>
      </c>
    </row>
    <row r="1143" spans="89:93">
      <c r="CK1143" s="77" t="s">
        <v>25</v>
      </c>
      <c r="CL1143" s="78">
        <v>2189</v>
      </c>
      <c r="CM1143" s="79" t="s">
        <v>977</v>
      </c>
      <c r="CO1143" s="116">
        <f t="shared" si="19"/>
        <v>2189</v>
      </c>
    </row>
    <row r="1144" spans="89:93">
      <c r="CK1144" s="77" t="s">
        <v>25</v>
      </c>
      <c r="CL1144" s="78">
        <v>2190</v>
      </c>
      <c r="CM1144" s="79" t="s">
        <v>883</v>
      </c>
      <c r="CO1144" s="116">
        <f t="shared" si="19"/>
        <v>2190</v>
      </c>
    </row>
    <row r="1145" spans="89:93">
      <c r="CK1145" s="77" t="s">
        <v>25</v>
      </c>
      <c r="CL1145" s="78">
        <v>2192</v>
      </c>
      <c r="CM1145" s="79" t="s">
        <v>1257</v>
      </c>
      <c r="CO1145" s="116">
        <f t="shared" si="19"/>
        <v>2192</v>
      </c>
    </row>
    <row r="1146" spans="89:93">
      <c r="CK1146" s="77" t="s">
        <v>25</v>
      </c>
      <c r="CL1146" s="78">
        <v>2193</v>
      </c>
      <c r="CM1146" s="79" t="s">
        <v>978</v>
      </c>
      <c r="CO1146" s="116">
        <f t="shared" si="19"/>
        <v>2193</v>
      </c>
    </row>
    <row r="1147" spans="89:93">
      <c r="CK1147" s="77" t="s">
        <v>25</v>
      </c>
      <c r="CL1147" s="78">
        <v>2194</v>
      </c>
      <c r="CM1147" s="79" t="s">
        <v>979</v>
      </c>
      <c r="CO1147" s="116">
        <f t="shared" si="19"/>
        <v>2194</v>
      </c>
    </row>
    <row r="1148" spans="89:93">
      <c r="CK1148" s="77" t="s">
        <v>25</v>
      </c>
      <c r="CL1148" s="78">
        <v>2196</v>
      </c>
      <c r="CM1148" s="79" t="s">
        <v>885</v>
      </c>
      <c r="CO1148" s="116">
        <f t="shared" si="19"/>
        <v>2196</v>
      </c>
    </row>
    <row r="1149" spans="89:93">
      <c r="CK1149" s="77" t="s">
        <v>25</v>
      </c>
      <c r="CL1149" s="78">
        <v>2197</v>
      </c>
      <c r="CM1149" s="79" t="s">
        <v>1258</v>
      </c>
      <c r="CO1149" s="116">
        <f t="shared" si="19"/>
        <v>2197</v>
      </c>
    </row>
    <row r="1150" spans="89:93">
      <c r="CK1150" s="77" t="s">
        <v>25</v>
      </c>
      <c r="CL1150" s="78">
        <v>2198</v>
      </c>
      <c r="CM1150" s="79" t="s">
        <v>887</v>
      </c>
      <c r="CO1150" s="116">
        <f t="shared" si="19"/>
        <v>2198</v>
      </c>
    </row>
    <row r="1151" spans="89:93">
      <c r="CK1151" s="77" t="s">
        <v>25</v>
      </c>
      <c r="CL1151" s="78">
        <v>2199</v>
      </c>
      <c r="CM1151" s="79" t="s">
        <v>1259</v>
      </c>
      <c r="CO1151" s="116">
        <f t="shared" si="19"/>
        <v>2199</v>
      </c>
    </row>
    <row r="1152" spans="89:93">
      <c r="CK1152" s="77" t="s">
        <v>25</v>
      </c>
      <c r="CL1152" s="78" t="s">
        <v>981</v>
      </c>
      <c r="CM1152" s="79" t="s">
        <v>890</v>
      </c>
      <c r="CO1152" s="116" t="str">
        <f t="shared" si="19"/>
        <v>21A0</v>
      </c>
    </row>
    <row r="1153" spans="89:93">
      <c r="CK1153" s="77" t="s">
        <v>25</v>
      </c>
      <c r="CL1153" s="78" t="s">
        <v>1260</v>
      </c>
      <c r="CM1153" s="79" t="s">
        <v>1261</v>
      </c>
      <c r="CO1153" s="116" t="str">
        <f t="shared" si="19"/>
        <v>21A3</v>
      </c>
    </row>
    <row r="1154" spans="89:93">
      <c r="CK1154" s="77" t="s">
        <v>25</v>
      </c>
      <c r="CL1154" s="78" t="s">
        <v>1262</v>
      </c>
      <c r="CM1154" s="79" t="s">
        <v>1263</v>
      </c>
      <c r="CO1154" s="116" t="str">
        <f t="shared" si="19"/>
        <v>21A4</v>
      </c>
    </row>
    <row r="1155" spans="89:93">
      <c r="CK1155" s="77" t="s">
        <v>25</v>
      </c>
      <c r="CL1155" s="78" t="s">
        <v>982</v>
      </c>
      <c r="CM1155" s="79" t="s">
        <v>983</v>
      </c>
      <c r="CO1155" s="116" t="str">
        <f t="shared" si="19"/>
        <v>21A5</v>
      </c>
    </row>
    <row r="1156" spans="89:93">
      <c r="CK1156" s="77" t="s">
        <v>25</v>
      </c>
      <c r="CL1156" s="78" t="s">
        <v>1396</v>
      </c>
      <c r="CM1156" s="79" t="s">
        <v>1397</v>
      </c>
      <c r="CO1156" s="116" t="str">
        <f t="shared" si="19"/>
        <v>214M</v>
      </c>
    </row>
    <row r="1157" spans="89:93">
      <c r="CK1157" s="77" t="s">
        <v>25</v>
      </c>
      <c r="CL1157" s="78" t="s">
        <v>1398</v>
      </c>
      <c r="CM1157" s="79" t="s">
        <v>1399</v>
      </c>
      <c r="CO1157" s="116" t="str">
        <f t="shared" si="19"/>
        <v>21K0</v>
      </c>
    </row>
    <row r="1158" spans="89:93">
      <c r="CK1158" s="77" t="s">
        <v>25</v>
      </c>
      <c r="CL1158" s="78" t="s">
        <v>1400</v>
      </c>
      <c r="CM1158" s="79" t="s">
        <v>1401</v>
      </c>
      <c r="CO1158" s="116" t="str">
        <f t="shared" si="19"/>
        <v>21T0</v>
      </c>
    </row>
    <row r="1159" spans="89:93">
      <c r="CK1159" s="77" t="s">
        <v>25</v>
      </c>
      <c r="CL1159" s="78" t="s">
        <v>1402</v>
      </c>
      <c r="CM1159" s="79" t="s">
        <v>1403</v>
      </c>
      <c r="CO1159" s="116" t="str">
        <f t="shared" si="19"/>
        <v>21T7</v>
      </c>
    </row>
    <row r="1160" spans="89:93">
      <c r="CK1160" s="77" t="s">
        <v>25</v>
      </c>
      <c r="CL1160" s="78" t="s">
        <v>1404</v>
      </c>
      <c r="CM1160" s="79" t="s">
        <v>1405</v>
      </c>
      <c r="CO1160" s="116" t="str">
        <f t="shared" si="19"/>
        <v>21U0</v>
      </c>
    </row>
    <row r="1161" spans="89:93">
      <c r="CK1161" s="77" t="s">
        <v>25</v>
      </c>
      <c r="CL1161" s="78" t="s">
        <v>1406</v>
      </c>
      <c r="CM1161" s="79" t="s">
        <v>1407</v>
      </c>
      <c r="CO1161" s="116" t="str">
        <f t="shared" si="19"/>
        <v>25A3</v>
      </c>
    </row>
    <row r="1162" spans="89:93">
      <c r="CK1162" s="77" t="s">
        <v>25</v>
      </c>
      <c r="CL1162" s="78" t="s">
        <v>1408</v>
      </c>
      <c r="CM1162" s="79" t="s">
        <v>1409</v>
      </c>
      <c r="CO1162" s="116" t="str">
        <f t="shared" si="19"/>
        <v>25A6</v>
      </c>
    </row>
    <row r="1163" spans="89:93">
      <c r="CK1163" s="77" t="s">
        <v>25</v>
      </c>
      <c r="CL1163" s="78" t="s">
        <v>1410</v>
      </c>
      <c r="CM1163" s="79" t="s">
        <v>1411</v>
      </c>
      <c r="CO1163" s="116" t="str">
        <f t="shared" si="19"/>
        <v>25A7</v>
      </c>
    </row>
    <row r="1164" spans="89:93">
      <c r="CK1164" s="77" t="s">
        <v>25</v>
      </c>
      <c r="CL1164" s="78" t="s">
        <v>1412</v>
      </c>
      <c r="CM1164" s="79" t="s">
        <v>1413</v>
      </c>
      <c r="CO1164" s="116" t="str">
        <f t="shared" si="19"/>
        <v>25A8</v>
      </c>
    </row>
    <row r="1165" spans="89:93">
      <c r="CK1165" s="77" t="s">
        <v>25</v>
      </c>
      <c r="CL1165" s="78" t="s">
        <v>1414</v>
      </c>
      <c r="CM1165" s="79" t="s">
        <v>1415</v>
      </c>
      <c r="CO1165" s="116" t="str">
        <f t="shared" si="19"/>
        <v>25A9</v>
      </c>
    </row>
    <row r="1166" spans="89:93">
      <c r="CK1166" s="77" t="s">
        <v>25</v>
      </c>
      <c r="CL1166" s="78" t="s">
        <v>1416</v>
      </c>
      <c r="CM1166" s="79" t="s">
        <v>1417</v>
      </c>
      <c r="CO1166" s="116" t="str">
        <f t="shared" si="19"/>
        <v>2Y20</v>
      </c>
    </row>
    <row r="1167" spans="89:93">
      <c r="CK1167" s="77" t="s">
        <v>25</v>
      </c>
      <c r="CL1167" s="78">
        <v>2210</v>
      </c>
      <c r="CM1167" s="79" t="s">
        <v>878</v>
      </c>
      <c r="CO1167" s="116">
        <f t="shared" si="19"/>
        <v>2210</v>
      </c>
    </row>
    <row r="1168" spans="89:93">
      <c r="CK1168" s="77" t="s">
        <v>25</v>
      </c>
      <c r="CL1168" s="78">
        <v>2215</v>
      </c>
      <c r="CM1168" s="79" t="s">
        <v>984</v>
      </c>
      <c r="CO1168" s="116">
        <f t="shared" si="19"/>
        <v>2215</v>
      </c>
    </row>
    <row r="1169" spans="89:93">
      <c r="CK1169" s="77" t="s">
        <v>25</v>
      </c>
      <c r="CL1169" s="78">
        <v>2220</v>
      </c>
      <c r="CM1169" s="79" t="s">
        <v>891</v>
      </c>
      <c r="CO1169" s="116">
        <f t="shared" si="19"/>
        <v>2220</v>
      </c>
    </row>
    <row r="1170" spans="89:93">
      <c r="CK1170" s="77" t="s">
        <v>25</v>
      </c>
      <c r="CL1170" s="78">
        <v>2227</v>
      </c>
      <c r="CM1170" s="79" t="s">
        <v>985</v>
      </c>
      <c r="CO1170" s="116">
        <f t="shared" si="19"/>
        <v>2227</v>
      </c>
    </row>
    <row r="1171" spans="89:93">
      <c r="CK1171" s="77" t="s">
        <v>25</v>
      </c>
      <c r="CL1171" s="78">
        <v>2228</v>
      </c>
      <c r="CM1171" s="79" t="s">
        <v>892</v>
      </c>
      <c r="CO1171" s="116">
        <f t="shared" si="19"/>
        <v>2228</v>
      </c>
    </row>
    <row r="1172" spans="89:93">
      <c r="CK1172" s="77" t="s">
        <v>25</v>
      </c>
      <c r="CL1172" s="78">
        <v>2229</v>
      </c>
      <c r="CM1172" s="79" t="s">
        <v>893</v>
      </c>
      <c r="CO1172" s="116">
        <f t="shared" si="19"/>
        <v>2229</v>
      </c>
    </row>
    <row r="1173" spans="89:93">
      <c r="CK1173" s="77" t="s">
        <v>25</v>
      </c>
      <c r="CL1173" s="78">
        <v>2230</v>
      </c>
      <c r="CM1173" s="79" t="s">
        <v>986</v>
      </c>
      <c r="CO1173" s="116">
        <f t="shared" si="19"/>
        <v>2230</v>
      </c>
    </row>
    <row r="1174" spans="89:93">
      <c r="CK1174" s="77" t="s">
        <v>25</v>
      </c>
      <c r="CL1174" s="78">
        <v>2250</v>
      </c>
      <c r="CM1174" s="79" t="s">
        <v>987</v>
      </c>
      <c r="CO1174" s="116">
        <f t="shared" si="19"/>
        <v>2250</v>
      </c>
    </row>
    <row r="1175" spans="89:93">
      <c r="CK1175" s="77" t="s">
        <v>25</v>
      </c>
      <c r="CL1175" s="78">
        <v>2259</v>
      </c>
      <c r="CM1175" s="79" t="s">
        <v>988</v>
      </c>
      <c r="CO1175" s="116">
        <f t="shared" si="19"/>
        <v>2259</v>
      </c>
    </row>
    <row r="1176" spans="89:93">
      <c r="CK1176" s="77" t="s">
        <v>25</v>
      </c>
      <c r="CL1176" s="78">
        <v>2260</v>
      </c>
      <c r="CM1176" s="79" t="s">
        <v>989</v>
      </c>
      <c r="CO1176" s="116">
        <f t="shared" si="19"/>
        <v>2260</v>
      </c>
    </row>
    <row r="1177" spans="89:93">
      <c r="CK1177" s="77" t="s">
        <v>25</v>
      </c>
      <c r="CL1177" s="78">
        <v>2269</v>
      </c>
      <c r="CM1177" s="79" t="s">
        <v>990</v>
      </c>
      <c r="CO1177" s="116">
        <f t="shared" si="19"/>
        <v>2269</v>
      </c>
    </row>
    <row r="1178" spans="89:93">
      <c r="CK1178" s="77" t="s">
        <v>25</v>
      </c>
      <c r="CL1178" s="78">
        <v>2297</v>
      </c>
      <c r="CM1178" s="79" t="s">
        <v>991</v>
      </c>
      <c r="CO1178" s="116">
        <f t="shared" si="19"/>
        <v>2297</v>
      </c>
    </row>
    <row r="1179" spans="89:93">
      <c r="CK1179" s="77" t="s">
        <v>25</v>
      </c>
      <c r="CL1179" s="78">
        <v>2299</v>
      </c>
      <c r="CM1179" s="79" t="s">
        <v>992</v>
      </c>
      <c r="CO1179" s="116">
        <f t="shared" si="19"/>
        <v>2299</v>
      </c>
    </row>
    <row r="1180" spans="89:93">
      <c r="CK1180" s="77" t="s">
        <v>25</v>
      </c>
      <c r="CL1180" s="78">
        <v>2310</v>
      </c>
      <c r="CM1180" s="79" t="s">
        <v>993</v>
      </c>
      <c r="CO1180" s="116">
        <f t="shared" si="19"/>
        <v>2310</v>
      </c>
    </row>
    <row r="1181" spans="89:93">
      <c r="CK1181" s="77" t="s">
        <v>25</v>
      </c>
      <c r="CL1181" s="78">
        <v>2320</v>
      </c>
      <c r="CM1181" s="79" t="s">
        <v>994</v>
      </c>
      <c r="CO1181" s="116">
        <f t="shared" si="19"/>
        <v>2320</v>
      </c>
    </row>
    <row r="1182" spans="89:93">
      <c r="CK1182" s="77" t="s">
        <v>25</v>
      </c>
      <c r="CL1182" s="78">
        <v>2330</v>
      </c>
      <c r="CM1182" s="79" t="s">
        <v>995</v>
      </c>
      <c r="CO1182" s="116">
        <f t="shared" si="19"/>
        <v>2330</v>
      </c>
    </row>
    <row r="1183" spans="89:93">
      <c r="CK1183" s="77" t="s">
        <v>25</v>
      </c>
      <c r="CL1183" s="78">
        <v>2340</v>
      </c>
      <c r="CM1183" s="79" t="s">
        <v>996</v>
      </c>
      <c r="CO1183" s="116">
        <f t="shared" si="19"/>
        <v>2340</v>
      </c>
    </row>
    <row r="1184" spans="89:93">
      <c r="CK1184" s="77" t="s">
        <v>25</v>
      </c>
      <c r="CL1184" s="78">
        <v>2349</v>
      </c>
      <c r="CM1184" s="79" t="s">
        <v>997</v>
      </c>
      <c r="CO1184" s="116">
        <f t="shared" si="19"/>
        <v>2349</v>
      </c>
    </row>
    <row r="1185" spans="89:93">
      <c r="CK1185" s="77" t="s">
        <v>25</v>
      </c>
      <c r="CL1185" s="78">
        <v>2350</v>
      </c>
      <c r="CM1185" s="79" t="s">
        <v>998</v>
      </c>
      <c r="CO1185" s="116">
        <f t="shared" si="19"/>
        <v>2350</v>
      </c>
    </row>
    <row r="1186" spans="89:93">
      <c r="CK1186" s="77" t="s">
        <v>25</v>
      </c>
      <c r="CL1186" s="78">
        <v>2357</v>
      </c>
      <c r="CM1186" s="79" t="s">
        <v>1520</v>
      </c>
      <c r="CO1186" s="116">
        <f t="shared" si="19"/>
        <v>2357</v>
      </c>
    </row>
    <row r="1187" spans="89:93">
      <c r="CK1187" s="77" t="s">
        <v>25</v>
      </c>
      <c r="CL1187" s="78">
        <v>2359</v>
      </c>
      <c r="CM1187" s="79" t="s">
        <v>999</v>
      </c>
      <c r="CO1187" s="116">
        <f t="shared" si="19"/>
        <v>2359</v>
      </c>
    </row>
    <row r="1188" spans="89:93">
      <c r="CK1188" s="77" t="s">
        <v>25</v>
      </c>
      <c r="CL1188" s="78">
        <v>2360</v>
      </c>
      <c r="CM1188" s="79" t="s">
        <v>1000</v>
      </c>
      <c r="CO1188" s="116">
        <f t="shared" si="19"/>
        <v>2360</v>
      </c>
    </row>
    <row r="1189" spans="89:93">
      <c r="CK1189" s="77" t="s">
        <v>25</v>
      </c>
      <c r="CL1189" s="78">
        <v>2367</v>
      </c>
      <c r="CM1189" s="79" t="s">
        <v>1001</v>
      </c>
      <c r="CO1189" s="116">
        <f t="shared" si="19"/>
        <v>2367</v>
      </c>
    </row>
    <row r="1190" spans="89:93">
      <c r="CK1190" s="77" t="s">
        <v>25</v>
      </c>
      <c r="CL1190" s="78">
        <v>2369</v>
      </c>
      <c r="CM1190" s="79" t="s">
        <v>977</v>
      </c>
      <c r="CO1190" s="116">
        <f t="shared" si="19"/>
        <v>2369</v>
      </c>
    </row>
    <row r="1191" spans="89:93">
      <c r="CK1191" s="77" t="s">
        <v>25</v>
      </c>
      <c r="CL1191" s="78">
        <v>2390</v>
      </c>
      <c r="CM1191" s="79" t="s">
        <v>896</v>
      </c>
      <c r="CO1191" s="116">
        <f t="shared" si="19"/>
        <v>2390</v>
      </c>
    </row>
    <row r="1192" spans="89:93">
      <c r="CK1192" s="77" t="s">
        <v>25</v>
      </c>
      <c r="CL1192" s="78">
        <v>2391</v>
      </c>
      <c r="CM1192" s="79" t="s">
        <v>1002</v>
      </c>
      <c r="CO1192" s="116">
        <f t="shared" ref="CO1192:CO1256" si="20">CL1192</f>
        <v>2391</v>
      </c>
    </row>
    <row r="1193" spans="89:93">
      <c r="CK1193" s="77" t="s">
        <v>25</v>
      </c>
      <c r="CL1193" s="78">
        <v>2392</v>
      </c>
      <c r="CM1193" s="79" t="s">
        <v>1003</v>
      </c>
      <c r="CO1193" s="116">
        <f t="shared" si="20"/>
        <v>2392</v>
      </c>
    </row>
    <row r="1194" spans="89:93">
      <c r="CK1194" s="77" t="s">
        <v>25</v>
      </c>
      <c r="CL1194" s="78">
        <v>2393</v>
      </c>
      <c r="CM1194" s="79" t="s">
        <v>897</v>
      </c>
      <c r="CO1194" s="116">
        <f t="shared" si="20"/>
        <v>2393</v>
      </c>
    </row>
    <row r="1195" spans="89:93">
      <c r="CK1195" s="77" t="s">
        <v>25</v>
      </c>
      <c r="CL1195" s="78">
        <v>2395</v>
      </c>
      <c r="CM1195" s="79" t="s">
        <v>1004</v>
      </c>
      <c r="CO1195" s="116">
        <f t="shared" si="20"/>
        <v>2395</v>
      </c>
    </row>
    <row r="1196" spans="89:93">
      <c r="CK1196" s="77" t="s">
        <v>25</v>
      </c>
      <c r="CL1196" s="78">
        <v>2396</v>
      </c>
      <c r="CM1196" s="79" t="s">
        <v>887</v>
      </c>
      <c r="CO1196" s="116">
        <f t="shared" si="20"/>
        <v>2396</v>
      </c>
    </row>
    <row r="1197" spans="89:93">
      <c r="CK1197" s="77" t="s">
        <v>25</v>
      </c>
      <c r="CL1197" s="78">
        <v>2397</v>
      </c>
      <c r="CM1197" s="79" t="s">
        <v>985</v>
      </c>
      <c r="CO1197" s="116">
        <f t="shared" si="20"/>
        <v>2397</v>
      </c>
    </row>
    <row r="1198" spans="89:93">
      <c r="CK1198" s="77" t="s">
        <v>25</v>
      </c>
      <c r="CL1198" s="78">
        <v>2398</v>
      </c>
      <c r="CM1198" s="79" t="s">
        <v>898</v>
      </c>
      <c r="CO1198" s="116">
        <f t="shared" si="20"/>
        <v>2398</v>
      </c>
    </row>
    <row r="1199" spans="89:93">
      <c r="CK1199" s="77" t="s">
        <v>25</v>
      </c>
      <c r="CL1199" s="78">
        <v>2399</v>
      </c>
      <c r="CM1199" s="79" t="s">
        <v>1005</v>
      </c>
      <c r="CO1199" s="116">
        <f t="shared" si="20"/>
        <v>2399</v>
      </c>
    </row>
    <row r="1200" spans="89:93">
      <c r="CK1200" s="77" t="s">
        <v>25</v>
      </c>
      <c r="CL1200" s="78">
        <v>2410</v>
      </c>
      <c r="CM1200" s="79" t="s">
        <v>1006</v>
      </c>
      <c r="CO1200" s="116">
        <f t="shared" si="20"/>
        <v>2410</v>
      </c>
    </row>
    <row r="1201" spans="89:93">
      <c r="CK1201" s="77" t="s">
        <v>25</v>
      </c>
      <c r="CL1201" s="78">
        <v>2411</v>
      </c>
      <c r="CM1201" s="79" t="s">
        <v>901</v>
      </c>
      <c r="CO1201" s="116">
        <f t="shared" si="20"/>
        <v>2411</v>
      </c>
    </row>
    <row r="1202" spans="89:93">
      <c r="CK1202" s="77" t="s">
        <v>25</v>
      </c>
      <c r="CL1202" s="78">
        <v>2412</v>
      </c>
      <c r="CM1202" s="79" t="s">
        <v>902</v>
      </c>
      <c r="CO1202" s="116">
        <f t="shared" si="20"/>
        <v>2412</v>
      </c>
    </row>
    <row r="1203" spans="89:93">
      <c r="CK1203" s="77" t="s">
        <v>25</v>
      </c>
      <c r="CL1203" s="78" t="s">
        <v>1007</v>
      </c>
      <c r="CM1203" s="79" t="s">
        <v>1008</v>
      </c>
      <c r="CO1203" s="116" t="str">
        <f t="shared" si="20"/>
        <v>241A</v>
      </c>
    </row>
    <row r="1204" spans="89:93">
      <c r="CK1204" s="77" t="s">
        <v>25</v>
      </c>
      <c r="CL1204" s="78" t="s">
        <v>1009</v>
      </c>
      <c r="CM1204" s="79" t="s">
        <v>1010</v>
      </c>
      <c r="CO1204" s="116" t="str">
        <f t="shared" si="20"/>
        <v>241S</v>
      </c>
    </row>
    <row r="1205" spans="89:93">
      <c r="CK1205" s="77" t="s">
        <v>25</v>
      </c>
      <c r="CL1205" s="78">
        <v>2420</v>
      </c>
      <c r="CM1205" s="79" t="s">
        <v>1011</v>
      </c>
      <c r="CO1205" s="116">
        <f t="shared" si="20"/>
        <v>2420</v>
      </c>
    </row>
    <row r="1206" spans="89:93">
      <c r="CK1206" s="77" t="s">
        <v>25</v>
      </c>
      <c r="CL1206" s="78" t="s">
        <v>1012</v>
      </c>
      <c r="CM1206" s="79" t="s">
        <v>1013</v>
      </c>
      <c r="CO1206" s="116" t="str">
        <f t="shared" si="20"/>
        <v>242A</v>
      </c>
    </row>
    <row r="1207" spans="89:93">
      <c r="CK1207" s="77" t="s">
        <v>25</v>
      </c>
      <c r="CL1207" s="78" t="s">
        <v>1014</v>
      </c>
      <c r="CM1207" s="79" t="s">
        <v>1015</v>
      </c>
      <c r="CO1207" s="116" t="str">
        <f t="shared" si="20"/>
        <v>242S</v>
      </c>
    </row>
    <row r="1208" spans="89:93">
      <c r="CK1208" s="77" t="s">
        <v>25</v>
      </c>
      <c r="CL1208" s="78">
        <v>2430</v>
      </c>
      <c r="CM1208" s="79" t="s">
        <v>1016</v>
      </c>
      <c r="CO1208" s="116">
        <f t="shared" si="20"/>
        <v>2430</v>
      </c>
    </row>
    <row r="1209" spans="89:93">
      <c r="CK1209" s="77" t="s">
        <v>25</v>
      </c>
      <c r="CL1209" s="78">
        <v>2431</v>
      </c>
      <c r="CM1209" s="79" t="s">
        <v>1017</v>
      </c>
      <c r="CO1209" s="116">
        <f t="shared" si="20"/>
        <v>2431</v>
      </c>
    </row>
    <row r="1210" spans="89:93">
      <c r="CK1210" s="77" t="s">
        <v>25</v>
      </c>
      <c r="CL1210" s="78" t="s">
        <v>1018</v>
      </c>
      <c r="CM1210" s="79" t="s">
        <v>913</v>
      </c>
      <c r="CO1210" s="116" t="str">
        <f t="shared" si="20"/>
        <v>24SM</v>
      </c>
    </row>
    <row r="1211" spans="89:93">
      <c r="CK1211" s="77" t="s">
        <v>25</v>
      </c>
      <c r="CL1211" s="78">
        <v>2510</v>
      </c>
      <c r="CM1211" s="79" t="s">
        <v>1019</v>
      </c>
      <c r="CO1211" s="116">
        <f t="shared" si="20"/>
        <v>2510</v>
      </c>
    </row>
    <row r="1212" spans="89:93">
      <c r="CK1212" s="77" t="s">
        <v>25</v>
      </c>
      <c r="CL1212" s="78">
        <v>2512</v>
      </c>
      <c r="CM1212" s="79" t="s">
        <v>1020</v>
      </c>
      <c r="CO1212" s="116">
        <f t="shared" si="20"/>
        <v>2512</v>
      </c>
    </row>
    <row r="1213" spans="89:93">
      <c r="CK1213" s="77" t="s">
        <v>25</v>
      </c>
      <c r="CL1213" s="78">
        <v>2513</v>
      </c>
      <c r="CM1213" s="79" t="s">
        <v>1021</v>
      </c>
      <c r="CO1213" s="116">
        <f t="shared" si="20"/>
        <v>2513</v>
      </c>
    </row>
    <row r="1214" spans="89:93">
      <c r="CK1214" s="77" t="s">
        <v>25</v>
      </c>
      <c r="CL1214" s="78">
        <v>2516</v>
      </c>
      <c r="CM1214" s="79" t="s">
        <v>1022</v>
      </c>
      <c r="CO1214" s="116">
        <f t="shared" si="20"/>
        <v>2516</v>
      </c>
    </row>
    <row r="1215" spans="89:93">
      <c r="CK1215" s="77" t="s">
        <v>25</v>
      </c>
      <c r="CL1215" s="78">
        <v>2517</v>
      </c>
      <c r="CM1215" s="79" t="s">
        <v>1023</v>
      </c>
      <c r="CO1215" s="116">
        <f t="shared" si="20"/>
        <v>2517</v>
      </c>
    </row>
    <row r="1216" spans="89:93">
      <c r="CK1216" s="77" t="s">
        <v>25</v>
      </c>
      <c r="CL1216" s="78">
        <v>2518</v>
      </c>
      <c r="CM1216" s="79" t="s">
        <v>1024</v>
      </c>
      <c r="CO1216" s="116">
        <f t="shared" si="20"/>
        <v>2518</v>
      </c>
    </row>
    <row r="1217" spans="89:93">
      <c r="CK1217" s="77" t="s">
        <v>25</v>
      </c>
      <c r="CL1217" s="78">
        <v>2519</v>
      </c>
      <c r="CM1217" s="79" t="s">
        <v>1025</v>
      </c>
      <c r="CO1217" s="116">
        <f t="shared" si="20"/>
        <v>2519</v>
      </c>
    </row>
    <row r="1218" spans="89:93">
      <c r="CK1218" s="77" t="s">
        <v>25</v>
      </c>
      <c r="CL1218" s="78" t="s">
        <v>1026</v>
      </c>
      <c r="CM1218" s="79" t="s">
        <v>1027</v>
      </c>
      <c r="CO1218" s="116" t="str">
        <f t="shared" si="20"/>
        <v>251S</v>
      </c>
    </row>
    <row r="1219" spans="89:93">
      <c r="CK1219" s="77" t="s">
        <v>25</v>
      </c>
      <c r="CL1219" s="78">
        <v>2520</v>
      </c>
      <c r="CM1219" s="79" t="s">
        <v>1028</v>
      </c>
      <c r="CO1219" s="116">
        <f t="shared" si="20"/>
        <v>2520</v>
      </c>
    </row>
    <row r="1220" spans="89:93">
      <c r="CK1220" s="77" t="s">
        <v>25</v>
      </c>
      <c r="CL1220" s="78">
        <v>2522</v>
      </c>
      <c r="CM1220" s="79" t="s">
        <v>1029</v>
      </c>
      <c r="CO1220" s="116">
        <f t="shared" si="20"/>
        <v>2522</v>
      </c>
    </row>
    <row r="1221" spans="89:93">
      <c r="CK1221" s="77" t="s">
        <v>25</v>
      </c>
      <c r="CL1221" s="78">
        <v>2523</v>
      </c>
      <c r="CM1221" s="79" t="s">
        <v>1030</v>
      </c>
      <c r="CO1221" s="116">
        <f t="shared" si="20"/>
        <v>2523</v>
      </c>
    </row>
    <row r="1222" spans="89:93">
      <c r="CK1222" s="77" t="s">
        <v>25</v>
      </c>
      <c r="CL1222" s="78">
        <v>2526</v>
      </c>
      <c r="CM1222" s="79" t="s">
        <v>1031</v>
      </c>
      <c r="CO1222" s="116">
        <f t="shared" si="20"/>
        <v>2526</v>
      </c>
    </row>
    <row r="1223" spans="89:93">
      <c r="CK1223" s="77" t="s">
        <v>25</v>
      </c>
      <c r="CL1223" s="78">
        <v>2527</v>
      </c>
      <c r="CM1223" s="79" t="s">
        <v>1032</v>
      </c>
      <c r="CO1223" s="116">
        <f t="shared" si="20"/>
        <v>2527</v>
      </c>
    </row>
    <row r="1224" spans="89:93">
      <c r="CK1224" s="77" t="s">
        <v>25</v>
      </c>
      <c r="CL1224" s="78">
        <v>2528</v>
      </c>
      <c r="CM1224" s="79" t="s">
        <v>1033</v>
      </c>
      <c r="CO1224" s="116">
        <f t="shared" si="20"/>
        <v>2528</v>
      </c>
    </row>
    <row r="1225" spans="89:93">
      <c r="CK1225" s="77" t="s">
        <v>25</v>
      </c>
      <c r="CL1225" s="78">
        <v>2529</v>
      </c>
      <c r="CM1225" s="79" t="s">
        <v>1034</v>
      </c>
      <c r="CO1225" s="116">
        <f t="shared" si="20"/>
        <v>2529</v>
      </c>
    </row>
    <row r="1226" spans="89:93">
      <c r="CK1226" s="77" t="s">
        <v>25</v>
      </c>
      <c r="CL1226" s="78" t="s">
        <v>1035</v>
      </c>
      <c r="CM1226" s="79" t="s">
        <v>1036</v>
      </c>
      <c r="CO1226" s="116" t="str">
        <f t="shared" si="20"/>
        <v>252S</v>
      </c>
    </row>
    <row r="1227" spans="89:93">
      <c r="CK1227" s="77" t="s">
        <v>25</v>
      </c>
      <c r="CL1227" s="78">
        <v>2530</v>
      </c>
      <c r="CM1227" s="79" t="s">
        <v>1037</v>
      </c>
      <c r="CO1227" s="116">
        <f t="shared" si="20"/>
        <v>2530</v>
      </c>
    </row>
    <row r="1228" spans="89:93">
      <c r="CK1228" s="77" t="s">
        <v>25</v>
      </c>
      <c r="CL1228" s="78">
        <v>2536</v>
      </c>
      <c r="CM1228" s="79" t="s">
        <v>1038</v>
      </c>
      <c r="CO1228" s="116">
        <f t="shared" si="20"/>
        <v>2536</v>
      </c>
    </row>
    <row r="1229" spans="89:93">
      <c r="CK1229" s="77" t="s">
        <v>25</v>
      </c>
      <c r="CL1229" s="78">
        <v>2537</v>
      </c>
      <c r="CM1229" s="79" t="s">
        <v>1039</v>
      </c>
      <c r="CO1229" s="116">
        <f t="shared" si="20"/>
        <v>2537</v>
      </c>
    </row>
    <row r="1230" spans="89:93">
      <c r="CK1230" s="77" t="s">
        <v>25</v>
      </c>
      <c r="CL1230" s="78">
        <v>2538</v>
      </c>
      <c r="CM1230" s="79" t="s">
        <v>1040</v>
      </c>
      <c r="CO1230" s="116">
        <f t="shared" si="20"/>
        <v>2538</v>
      </c>
    </row>
    <row r="1231" spans="89:93">
      <c r="CK1231" s="77" t="s">
        <v>25</v>
      </c>
      <c r="CL1231" s="78">
        <v>2539</v>
      </c>
      <c r="CM1231" s="79" t="s">
        <v>1041</v>
      </c>
      <c r="CO1231" s="116">
        <f t="shared" si="20"/>
        <v>2539</v>
      </c>
    </row>
    <row r="1232" spans="89:93">
      <c r="CK1232" s="77" t="s">
        <v>25</v>
      </c>
      <c r="CL1232" s="78">
        <v>2550</v>
      </c>
      <c r="CM1232" s="79" t="s">
        <v>1042</v>
      </c>
      <c r="CO1232" s="116">
        <f t="shared" si="20"/>
        <v>2550</v>
      </c>
    </row>
    <row r="1233" spans="89:93">
      <c r="CK1233" s="77" t="s">
        <v>25</v>
      </c>
      <c r="CL1233" s="78">
        <v>2552</v>
      </c>
      <c r="CM1233" s="79" t="s">
        <v>1043</v>
      </c>
      <c r="CO1233" s="116">
        <f t="shared" si="20"/>
        <v>2552</v>
      </c>
    </row>
    <row r="1234" spans="89:93">
      <c r="CK1234" s="77" t="s">
        <v>25</v>
      </c>
      <c r="CL1234" s="78">
        <v>2553</v>
      </c>
      <c r="CM1234" s="79" t="s">
        <v>1044</v>
      </c>
      <c r="CO1234" s="116">
        <f t="shared" si="20"/>
        <v>2553</v>
      </c>
    </row>
    <row r="1235" spans="89:93">
      <c r="CK1235" s="77" t="s">
        <v>25</v>
      </c>
      <c r="CL1235" s="78">
        <v>2556</v>
      </c>
      <c r="CM1235" s="79" t="s">
        <v>1045</v>
      </c>
      <c r="CO1235" s="116">
        <f t="shared" si="20"/>
        <v>2556</v>
      </c>
    </row>
    <row r="1236" spans="89:93">
      <c r="CK1236" s="77" t="s">
        <v>25</v>
      </c>
      <c r="CL1236" s="78">
        <v>2557</v>
      </c>
      <c r="CM1236" s="79" t="s">
        <v>1046</v>
      </c>
      <c r="CO1236" s="116">
        <f t="shared" si="20"/>
        <v>2557</v>
      </c>
    </row>
    <row r="1237" spans="89:93">
      <c r="CK1237" s="77" t="s">
        <v>25</v>
      </c>
      <c r="CL1237" s="78">
        <v>2558</v>
      </c>
      <c r="CM1237" s="80" t="s">
        <v>1047</v>
      </c>
      <c r="CO1237" s="116">
        <f t="shared" si="20"/>
        <v>2558</v>
      </c>
    </row>
    <row r="1238" spans="89:93">
      <c r="CK1238" s="77" t="s">
        <v>25</v>
      </c>
      <c r="CL1238" s="78">
        <v>2559</v>
      </c>
      <c r="CM1238" s="80" t="s">
        <v>1048</v>
      </c>
      <c r="CO1238" s="116">
        <f t="shared" si="20"/>
        <v>2559</v>
      </c>
    </row>
    <row r="1239" spans="89:93">
      <c r="CK1239" s="77" t="s">
        <v>25</v>
      </c>
      <c r="CL1239" s="78" t="s">
        <v>2235</v>
      </c>
      <c r="CM1239" s="80" t="s">
        <v>2236</v>
      </c>
      <c r="CO1239" s="116" t="str">
        <f t="shared" si="20"/>
        <v>255D</v>
      </c>
    </row>
    <row r="1240" spans="89:93">
      <c r="CK1240" s="77" t="s">
        <v>25</v>
      </c>
      <c r="CL1240" s="78">
        <v>2610</v>
      </c>
      <c r="CM1240" s="80" t="s">
        <v>1049</v>
      </c>
      <c r="CO1240" s="116">
        <f t="shared" si="20"/>
        <v>2610</v>
      </c>
    </row>
    <row r="1241" spans="89:93">
      <c r="CK1241" s="77" t="s">
        <v>25</v>
      </c>
      <c r="CL1241" s="78">
        <v>2699</v>
      </c>
      <c r="CM1241" s="80" t="s">
        <v>1050</v>
      </c>
      <c r="CO1241" s="116">
        <f t="shared" si="20"/>
        <v>2699</v>
      </c>
    </row>
    <row r="1242" spans="89:93">
      <c r="CK1242" s="77" t="s">
        <v>25</v>
      </c>
      <c r="CL1242" s="78">
        <v>2710</v>
      </c>
      <c r="CM1242" s="80" t="s">
        <v>915</v>
      </c>
      <c r="CO1242" s="116">
        <f t="shared" si="20"/>
        <v>2710</v>
      </c>
    </row>
    <row r="1243" spans="89:93">
      <c r="CK1243" s="77" t="s">
        <v>25</v>
      </c>
      <c r="CL1243" s="78">
        <v>2790</v>
      </c>
      <c r="CM1243" s="80" t="s">
        <v>1051</v>
      </c>
      <c r="CO1243" s="116">
        <f t="shared" si="20"/>
        <v>2790</v>
      </c>
    </row>
    <row r="1244" spans="89:93">
      <c r="CK1244" s="77" t="s">
        <v>25</v>
      </c>
      <c r="CL1244" s="78">
        <v>2810</v>
      </c>
      <c r="CM1244" s="80" t="s">
        <v>917</v>
      </c>
      <c r="CO1244" s="116">
        <f t="shared" si="20"/>
        <v>2810</v>
      </c>
    </row>
    <row r="1245" spans="89:93">
      <c r="CK1245" s="77" t="s">
        <v>25</v>
      </c>
      <c r="CL1245" s="78">
        <v>2910</v>
      </c>
      <c r="CM1245" s="80" t="s">
        <v>1243</v>
      </c>
      <c r="CO1245" s="116">
        <f t="shared" si="20"/>
        <v>2910</v>
      </c>
    </row>
    <row r="1246" spans="89:93">
      <c r="CK1246" s="77" t="s">
        <v>25</v>
      </c>
      <c r="CL1246" s="78">
        <v>2917</v>
      </c>
      <c r="CM1246" s="80" t="s">
        <v>1264</v>
      </c>
      <c r="CO1246" s="116">
        <f t="shared" si="20"/>
        <v>2917</v>
      </c>
    </row>
    <row r="1247" spans="89:93">
      <c r="CK1247" s="77" t="s">
        <v>25</v>
      </c>
      <c r="CL1247" s="78" t="s">
        <v>1052</v>
      </c>
      <c r="CM1247" s="80" t="s">
        <v>1053</v>
      </c>
      <c r="CO1247" s="116" t="str">
        <f t="shared" si="20"/>
        <v>2A10</v>
      </c>
    </row>
    <row r="1248" spans="89:93">
      <c r="CK1248" s="77" t="s">
        <v>25</v>
      </c>
      <c r="CL1248" s="78" t="s">
        <v>1054</v>
      </c>
      <c r="CM1248" s="80" t="s">
        <v>887</v>
      </c>
      <c r="CO1248" s="116" t="str">
        <f t="shared" si="20"/>
        <v>2A18</v>
      </c>
    </row>
    <row r="1249" spans="89:93">
      <c r="CK1249" s="77" t="s">
        <v>25</v>
      </c>
      <c r="CL1249" s="78" t="s">
        <v>1055</v>
      </c>
      <c r="CM1249" s="80" t="s">
        <v>886</v>
      </c>
      <c r="CO1249" s="116" t="str">
        <f t="shared" si="20"/>
        <v>2A19</v>
      </c>
    </row>
    <row r="1250" spans="89:93">
      <c r="CK1250" s="77" t="s">
        <v>25</v>
      </c>
      <c r="CL1250" s="78" t="s">
        <v>1056</v>
      </c>
      <c r="CM1250" s="80" t="s">
        <v>923</v>
      </c>
      <c r="CO1250" s="116" t="str">
        <f t="shared" si="20"/>
        <v>2A20</v>
      </c>
    </row>
    <row r="1251" spans="89:93">
      <c r="CK1251" s="77" t="s">
        <v>25</v>
      </c>
      <c r="CL1251" s="78" t="s">
        <v>1057</v>
      </c>
      <c r="CM1251" s="80" t="s">
        <v>925</v>
      </c>
      <c r="CO1251" s="116" t="str">
        <f t="shared" si="20"/>
        <v>2A30</v>
      </c>
    </row>
    <row r="1252" spans="89:93">
      <c r="CK1252" s="77" t="s">
        <v>25</v>
      </c>
      <c r="CL1252" s="78" t="s">
        <v>1058</v>
      </c>
      <c r="CM1252" s="80" t="s">
        <v>927</v>
      </c>
      <c r="CO1252" s="116" t="str">
        <f t="shared" si="20"/>
        <v>2A40</v>
      </c>
    </row>
    <row r="1253" spans="89:93">
      <c r="CK1253" s="77" t="s">
        <v>25</v>
      </c>
      <c r="CL1253" s="78" t="s">
        <v>1059</v>
      </c>
      <c r="CM1253" s="80" t="s">
        <v>929</v>
      </c>
      <c r="CO1253" s="116" t="str">
        <f t="shared" si="20"/>
        <v>2A50</v>
      </c>
    </row>
    <row r="1254" spans="89:93">
      <c r="CK1254" s="77" t="s">
        <v>25</v>
      </c>
      <c r="CL1254" s="78" t="s">
        <v>1060</v>
      </c>
      <c r="CM1254" s="80" t="s">
        <v>887</v>
      </c>
      <c r="CO1254" s="116" t="str">
        <f t="shared" si="20"/>
        <v>2A98</v>
      </c>
    </row>
    <row r="1255" spans="89:93">
      <c r="CK1255" s="77" t="s">
        <v>25</v>
      </c>
      <c r="CL1255" s="78" t="s">
        <v>1061</v>
      </c>
      <c r="CM1255" s="80" t="s">
        <v>932</v>
      </c>
      <c r="CO1255" s="116" t="str">
        <f t="shared" si="20"/>
        <v>2A99</v>
      </c>
    </row>
    <row r="1256" spans="89:93">
      <c r="CK1256" s="77" t="s">
        <v>25</v>
      </c>
      <c r="CL1256" s="78" t="s">
        <v>1062</v>
      </c>
      <c r="CM1256" s="80" t="s">
        <v>1063</v>
      </c>
      <c r="CO1256" s="116" t="str">
        <f t="shared" si="20"/>
        <v>2C99</v>
      </c>
    </row>
    <row r="1257" spans="89:93">
      <c r="CK1257" s="77" t="s">
        <v>25</v>
      </c>
      <c r="CL1257" s="78" t="s">
        <v>1064</v>
      </c>
      <c r="CM1257" s="80" t="s">
        <v>934</v>
      </c>
      <c r="CO1257" s="116" t="str">
        <f t="shared" ref="CO1257:CO1295" si="21">CL1257</f>
        <v>2F97</v>
      </c>
    </row>
    <row r="1258" spans="89:93">
      <c r="CK1258" s="77" t="s">
        <v>25</v>
      </c>
      <c r="CL1258" s="78" t="s">
        <v>1065</v>
      </c>
      <c r="CM1258" s="80" t="s">
        <v>936</v>
      </c>
      <c r="CO1258" s="116" t="str">
        <f t="shared" si="21"/>
        <v>2F99</v>
      </c>
    </row>
    <row r="1259" spans="89:93">
      <c r="CK1259" s="77" t="s">
        <v>25</v>
      </c>
      <c r="CL1259" s="78" t="s">
        <v>1066</v>
      </c>
      <c r="CM1259" s="80" t="s">
        <v>938</v>
      </c>
      <c r="CO1259" s="116" t="str">
        <f t="shared" si="21"/>
        <v>2G99</v>
      </c>
    </row>
    <row r="1260" spans="89:93">
      <c r="CK1260" s="77" t="s">
        <v>25</v>
      </c>
      <c r="CL1260" s="78" t="s">
        <v>1067</v>
      </c>
      <c r="CM1260" s="80" t="s">
        <v>940</v>
      </c>
      <c r="CO1260" s="116" t="str">
        <f t="shared" si="21"/>
        <v>2R10</v>
      </c>
    </row>
    <row r="1261" spans="89:93">
      <c r="CK1261" s="77" t="s">
        <v>25</v>
      </c>
      <c r="CL1261" s="78" t="s">
        <v>1068</v>
      </c>
      <c r="CM1261" s="80" t="s">
        <v>942</v>
      </c>
      <c r="CO1261" s="116" t="str">
        <f t="shared" si="21"/>
        <v>2R17</v>
      </c>
    </row>
    <row r="1262" spans="89:93">
      <c r="CK1262" s="77" t="s">
        <v>25</v>
      </c>
      <c r="CL1262" s="78" t="s">
        <v>1069</v>
      </c>
      <c r="CM1262" s="80" t="s">
        <v>944</v>
      </c>
      <c r="CO1262" s="116" t="str">
        <f t="shared" si="21"/>
        <v>2R19</v>
      </c>
    </row>
    <row r="1263" spans="89:93">
      <c r="CK1263" s="77" t="s">
        <v>25</v>
      </c>
      <c r="CL1263" s="78" t="s">
        <v>1070</v>
      </c>
      <c r="CM1263" s="80" t="s">
        <v>946</v>
      </c>
      <c r="CO1263" s="116" t="str">
        <f t="shared" si="21"/>
        <v>2Y10</v>
      </c>
    </row>
    <row r="1264" spans="89:93">
      <c r="CK1264" s="77" t="s">
        <v>25</v>
      </c>
      <c r="CL1264" s="78" t="s">
        <v>1464</v>
      </c>
      <c r="CM1264" s="80" t="s">
        <v>1463</v>
      </c>
      <c r="CO1264" s="116" t="str">
        <f t="shared" si="21"/>
        <v>2Y29</v>
      </c>
    </row>
    <row r="1265" spans="89:93">
      <c r="CK1265" s="77" t="s">
        <v>25</v>
      </c>
      <c r="CL1265" s="78" t="s">
        <v>1071</v>
      </c>
      <c r="CM1265" s="80" t="s">
        <v>1072</v>
      </c>
      <c r="CO1265" s="116" t="str">
        <f t="shared" si="21"/>
        <v>2Y19</v>
      </c>
    </row>
    <row r="1266" spans="89:93">
      <c r="CK1266" s="77" t="s">
        <v>25</v>
      </c>
      <c r="CL1266" s="78" t="s">
        <v>1560</v>
      </c>
      <c r="CM1266" s="80" t="s">
        <v>978</v>
      </c>
      <c r="CO1266" s="116" t="str">
        <f t="shared" si="21"/>
        <v>219O</v>
      </c>
    </row>
    <row r="1267" spans="89:93">
      <c r="CK1267" s="77" t="s">
        <v>25</v>
      </c>
      <c r="CL1267" s="78" t="s">
        <v>1561</v>
      </c>
      <c r="CM1267" s="80" t="s">
        <v>1568</v>
      </c>
      <c r="CO1267" s="116" t="str">
        <f t="shared" si="21"/>
        <v>219S</v>
      </c>
    </row>
    <row r="1268" spans="89:93">
      <c r="CK1268" s="77" t="s">
        <v>25</v>
      </c>
      <c r="CL1268" s="78" t="s">
        <v>1562</v>
      </c>
      <c r="CM1268" s="80" t="s">
        <v>1569</v>
      </c>
      <c r="CO1268" s="116" t="str">
        <f t="shared" si="21"/>
        <v>251R</v>
      </c>
    </row>
    <row r="1269" spans="89:93">
      <c r="CK1269" s="77" t="s">
        <v>25</v>
      </c>
      <c r="CL1269" s="78" t="s">
        <v>1563</v>
      </c>
      <c r="CM1269" s="80" t="s">
        <v>1570</v>
      </c>
      <c r="CO1269" s="116" t="str">
        <f t="shared" si="21"/>
        <v>252R</v>
      </c>
    </row>
    <row r="1270" spans="89:93">
      <c r="CK1270" s="77" t="s">
        <v>25</v>
      </c>
      <c r="CL1270" s="78" t="s">
        <v>1564</v>
      </c>
      <c r="CM1270" s="80" t="s">
        <v>1571</v>
      </c>
      <c r="CO1270" s="116" t="str">
        <f t="shared" si="21"/>
        <v>255R</v>
      </c>
    </row>
    <row r="1271" spans="89:93">
      <c r="CK1271" s="77" t="s">
        <v>25</v>
      </c>
      <c r="CL1271" s="78" t="s">
        <v>1565</v>
      </c>
      <c r="CM1271" s="80" t="s">
        <v>1572</v>
      </c>
      <c r="CO1271" s="116" t="str">
        <f t="shared" si="21"/>
        <v>2O88</v>
      </c>
    </row>
    <row r="1272" spans="89:93">
      <c r="CK1272" s="77" t="s">
        <v>25</v>
      </c>
      <c r="CL1272" s="78" t="s">
        <v>1566</v>
      </c>
      <c r="CM1272" s="80" t="s">
        <v>1573</v>
      </c>
      <c r="CO1272" s="116" t="str">
        <f t="shared" si="21"/>
        <v>2PID</v>
      </c>
    </row>
    <row r="1273" spans="89:93">
      <c r="CK1273" s="77" t="s">
        <v>25</v>
      </c>
      <c r="CL1273" s="78" t="s">
        <v>1567</v>
      </c>
      <c r="CM1273" s="80" t="s">
        <v>1574</v>
      </c>
      <c r="CO1273" s="116" t="str">
        <f t="shared" si="21"/>
        <v>2S88</v>
      </c>
    </row>
    <row r="1274" spans="89:93">
      <c r="CK1274" s="77" t="s">
        <v>25</v>
      </c>
      <c r="CL1274" s="78" t="s">
        <v>1686</v>
      </c>
      <c r="CM1274" s="80" t="s">
        <v>1689</v>
      </c>
      <c r="CO1274" s="116" t="str">
        <f t="shared" si="21"/>
        <v>2D99</v>
      </c>
    </row>
    <row r="1275" spans="89:93">
      <c r="CK1275" s="77" t="s">
        <v>25</v>
      </c>
      <c r="CL1275" s="78" t="s">
        <v>1687</v>
      </c>
      <c r="CM1275" s="80" t="s">
        <v>1690</v>
      </c>
      <c r="CO1275" s="116" t="str">
        <f t="shared" si="21"/>
        <v>2DS9</v>
      </c>
    </row>
    <row r="1276" spans="89:93">
      <c r="CK1276" s="77" t="s">
        <v>25</v>
      </c>
      <c r="CL1276" s="78" t="s">
        <v>1688</v>
      </c>
      <c r="CM1276" s="80" t="s">
        <v>1691</v>
      </c>
      <c r="CO1276" s="116" t="str">
        <f t="shared" si="21"/>
        <v>2DO9</v>
      </c>
    </row>
    <row r="1277" spans="89:93">
      <c r="CK1277" s="77" t="s">
        <v>25</v>
      </c>
      <c r="CL1277" s="78" t="s">
        <v>1888</v>
      </c>
      <c r="CM1277" s="80" t="s">
        <v>1889</v>
      </c>
      <c r="CO1277" s="116" t="str">
        <f t="shared" si="21"/>
        <v>23S0</v>
      </c>
    </row>
    <row r="1278" spans="89:93">
      <c r="CK1278" s="77" t="s">
        <v>25</v>
      </c>
      <c r="CL1278" s="78" t="s">
        <v>1987</v>
      </c>
      <c r="CM1278" s="80" t="s">
        <v>1988</v>
      </c>
      <c r="CO1278" s="116" t="str">
        <f t="shared" si="21"/>
        <v>2K85</v>
      </c>
    </row>
    <row r="1279" spans="89:93">
      <c r="CK1279" s="77" t="s">
        <v>25</v>
      </c>
      <c r="CL1279" s="78" t="s">
        <v>2047</v>
      </c>
      <c r="CM1279" s="80" t="s">
        <v>2048</v>
      </c>
      <c r="CO1279" s="116" t="str">
        <f t="shared" si="21"/>
        <v>2K11</v>
      </c>
    </row>
    <row r="1280" spans="89:93">
      <c r="CK1280" s="77" t="s">
        <v>1073</v>
      </c>
      <c r="CL1280" s="78">
        <v>6000</v>
      </c>
      <c r="CM1280" s="80" t="s">
        <v>871</v>
      </c>
      <c r="CO1280" s="116">
        <f t="shared" si="21"/>
        <v>6000</v>
      </c>
    </row>
    <row r="1281" spans="89:93">
      <c r="CK1281" s="77" t="s">
        <v>1073</v>
      </c>
      <c r="CL1281" s="78">
        <v>6110</v>
      </c>
      <c r="CM1281" s="80" t="s">
        <v>952</v>
      </c>
      <c r="CO1281" s="116">
        <f t="shared" si="21"/>
        <v>6110</v>
      </c>
    </row>
    <row r="1282" spans="89:93">
      <c r="CK1282" s="77" t="s">
        <v>1073</v>
      </c>
      <c r="CL1282" s="78">
        <v>6120</v>
      </c>
      <c r="CM1282" s="80" t="s">
        <v>956</v>
      </c>
      <c r="CO1282" s="116">
        <f t="shared" si="21"/>
        <v>6120</v>
      </c>
    </row>
    <row r="1283" spans="89:93">
      <c r="CK1283" s="77" t="s">
        <v>1073</v>
      </c>
      <c r="CL1283" s="78">
        <v>6130</v>
      </c>
      <c r="CM1283" s="80" t="s">
        <v>2187</v>
      </c>
      <c r="CO1283" s="116">
        <f t="shared" si="21"/>
        <v>6130</v>
      </c>
    </row>
    <row r="1284" spans="89:93">
      <c r="CK1284" s="77" t="s">
        <v>1073</v>
      </c>
      <c r="CL1284" s="78">
        <v>6140</v>
      </c>
      <c r="CM1284" s="80"/>
      <c r="CO1284" s="116">
        <f t="shared" si="21"/>
        <v>6140</v>
      </c>
    </row>
    <row r="1285" spans="89:93">
      <c r="CK1285" s="77" t="s">
        <v>1073</v>
      </c>
      <c r="CL1285" s="78">
        <v>6150</v>
      </c>
      <c r="CM1285" s="80" t="s">
        <v>2046</v>
      </c>
      <c r="CO1285" s="116">
        <f t="shared" si="21"/>
        <v>6150</v>
      </c>
    </row>
    <row r="1286" spans="89:93">
      <c r="CK1286" s="77" t="s">
        <v>1073</v>
      </c>
      <c r="CL1286" s="78">
        <v>6170</v>
      </c>
      <c r="CM1286" s="80" t="s">
        <v>878</v>
      </c>
      <c r="CO1286" s="116">
        <f t="shared" si="21"/>
        <v>6170</v>
      </c>
    </row>
    <row r="1287" spans="89:93">
      <c r="CK1287" s="77" t="s">
        <v>1073</v>
      </c>
      <c r="CL1287" s="78">
        <v>6190</v>
      </c>
      <c r="CM1287" s="80" t="s">
        <v>883</v>
      </c>
      <c r="CO1287" s="116">
        <f t="shared" si="21"/>
        <v>6190</v>
      </c>
    </row>
    <row r="1288" spans="89:93">
      <c r="CK1288" s="77" t="s">
        <v>1073</v>
      </c>
      <c r="CL1288" s="78">
        <v>6180</v>
      </c>
      <c r="CM1288" s="80" t="s">
        <v>880</v>
      </c>
      <c r="CO1288" s="116">
        <f t="shared" si="21"/>
        <v>6180</v>
      </c>
    </row>
    <row r="1289" spans="89:93">
      <c r="CK1289" s="77" t="s">
        <v>1073</v>
      </c>
      <c r="CL1289" s="78">
        <v>6198</v>
      </c>
      <c r="CM1289" s="80" t="s">
        <v>887</v>
      </c>
      <c r="CO1289" s="116">
        <f t="shared" si="21"/>
        <v>6198</v>
      </c>
    </row>
    <row r="1290" spans="89:93">
      <c r="CK1290" s="77" t="s">
        <v>1073</v>
      </c>
      <c r="CL1290" s="78">
        <v>6197</v>
      </c>
      <c r="CM1290" s="80" t="s">
        <v>2038</v>
      </c>
      <c r="CO1290" s="116">
        <f t="shared" si="21"/>
        <v>6197</v>
      </c>
    </row>
    <row r="1291" spans="89:93">
      <c r="CK1291" s="77" t="s">
        <v>1073</v>
      </c>
      <c r="CL1291" s="78">
        <v>6199</v>
      </c>
      <c r="CM1291" s="80" t="s">
        <v>980</v>
      </c>
      <c r="CO1291" s="116">
        <f t="shared" si="21"/>
        <v>6199</v>
      </c>
    </row>
    <row r="1292" spans="89:93">
      <c r="CK1292" s="77" t="s">
        <v>1073</v>
      </c>
      <c r="CL1292" s="78">
        <v>6185</v>
      </c>
      <c r="CM1292" s="80" t="s">
        <v>1680</v>
      </c>
      <c r="CO1292" s="116">
        <f t="shared" si="21"/>
        <v>6185</v>
      </c>
    </row>
    <row r="1293" spans="89:93">
      <c r="CK1293" s="77" t="s">
        <v>1073</v>
      </c>
      <c r="CL1293" s="78">
        <v>6210</v>
      </c>
      <c r="CM1293" s="80" t="s">
        <v>2027</v>
      </c>
      <c r="CO1293" s="116">
        <f t="shared" si="21"/>
        <v>6210</v>
      </c>
    </row>
    <row r="1294" spans="89:93">
      <c r="CK1294" s="77" t="s">
        <v>1073</v>
      </c>
      <c r="CL1294" s="78">
        <v>6310</v>
      </c>
      <c r="CM1294" s="80" t="s">
        <v>1074</v>
      </c>
      <c r="CO1294" s="116">
        <f t="shared" si="21"/>
        <v>6310</v>
      </c>
    </row>
    <row r="1295" spans="89:93">
      <c r="CK1295" s="77" t="s">
        <v>1073</v>
      </c>
      <c r="CL1295" s="78">
        <v>6790</v>
      </c>
      <c r="CM1295" s="80" t="s">
        <v>1184</v>
      </c>
      <c r="CO1295" s="116">
        <f t="shared" si="21"/>
        <v>6790</v>
      </c>
    </row>
    <row r="1296" spans="89:93">
      <c r="CK1296" s="77" t="s">
        <v>1073</v>
      </c>
      <c r="CL1296" s="78" t="s">
        <v>2043</v>
      </c>
      <c r="CM1296" s="80" t="s">
        <v>2044</v>
      </c>
      <c r="CO1296" s="116" t="str">
        <f t="shared" ref="CO1296:CO1360" si="22">CL1296</f>
        <v>63S0</v>
      </c>
    </row>
    <row r="1297" spans="89:93">
      <c r="CK1297" s="77" t="s">
        <v>1073</v>
      </c>
      <c r="CL1297" s="78">
        <v>6390</v>
      </c>
      <c r="CM1297" s="80" t="s">
        <v>896</v>
      </c>
      <c r="CO1297" s="116">
        <f t="shared" si="22"/>
        <v>6390</v>
      </c>
    </row>
    <row r="1298" spans="89:93">
      <c r="CK1298" s="77" t="s">
        <v>1073</v>
      </c>
      <c r="CL1298" s="78">
        <v>6410</v>
      </c>
      <c r="CM1298" s="80" t="s">
        <v>1006</v>
      </c>
      <c r="CO1298" s="116">
        <f t="shared" si="22"/>
        <v>6410</v>
      </c>
    </row>
    <row r="1299" spans="89:93">
      <c r="CK1299" s="77" t="s">
        <v>1073</v>
      </c>
      <c r="CL1299" s="78">
        <v>6420</v>
      </c>
      <c r="CM1299" s="80" t="s">
        <v>1011</v>
      </c>
      <c r="CO1299" s="116">
        <f t="shared" si="22"/>
        <v>6420</v>
      </c>
    </row>
    <row r="1300" spans="89:93">
      <c r="CK1300" s="77" t="s">
        <v>1073</v>
      </c>
      <c r="CL1300" s="78" t="s">
        <v>2132</v>
      </c>
      <c r="CM1300" s="80" t="s">
        <v>1053</v>
      </c>
      <c r="CO1300" s="116" t="str">
        <f t="shared" si="22"/>
        <v>6A10</v>
      </c>
    </row>
    <row r="1301" spans="89:93">
      <c r="CK1301" s="77" t="s">
        <v>1073</v>
      </c>
      <c r="CL1301" s="78" t="s">
        <v>2203</v>
      </c>
      <c r="CM1301" s="80" t="s">
        <v>2204</v>
      </c>
      <c r="CO1301" s="116" t="str">
        <f t="shared" si="22"/>
        <v>61A0</v>
      </c>
    </row>
    <row r="1302" spans="89:93">
      <c r="CK1302" s="77" t="s">
        <v>1073</v>
      </c>
      <c r="CL1302" s="78" t="s">
        <v>2135</v>
      </c>
      <c r="CM1302" s="80" t="s">
        <v>2136</v>
      </c>
      <c r="CO1302" s="116" t="str">
        <f t="shared" si="22"/>
        <v>6ER0</v>
      </c>
    </row>
    <row r="1303" spans="89:93">
      <c r="CK1303" s="77" t="s">
        <v>1073</v>
      </c>
      <c r="CL1303" s="78" t="s">
        <v>1075</v>
      </c>
      <c r="CM1303" s="80" t="s">
        <v>1076</v>
      </c>
      <c r="CO1303" s="116" t="str">
        <f t="shared" si="22"/>
        <v>6G99</v>
      </c>
    </row>
    <row r="1304" spans="89:93">
      <c r="CK1304" s="77" t="s">
        <v>1073</v>
      </c>
      <c r="CL1304" s="78" t="s">
        <v>2032</v>
      </c>
      <c r="CM1304" s="80" t="s">
        <v>2033</v>
      </c>
      <c r="CO1304" s="116" t="str">
        <f t="shared" si="22"/>
        <v>6W10</v>
      </c>
    </row>
    <row r="1305" spans="89:93">
      <c r="CK1305" s="77" t="s">
        <v>1073</v>
      </c>
      <c r="CL1305" s="78" t="s">
        <v>2036</v>
      </c>
      <c r="CM1305" s="80" t="s">
        <v>2037</v>
      </c>
      <c r="CO1305" s="116" t="str">
        <f t="shared" si="22"/>
        <v>64SM</v>
      </c>
    </row>
    <row r="1306" spans="89:93">
      <c r="CK1306" s="77" t="s">
        <v>1073</v>
      </c>
      <c r="CL1306" s="78">
        <v>6357</v>
      </c>
      <c r="CM1306" s="80" t="s">
        <v>2034</v>
      </c>
      <c r="CO1306" s="116">
        <f t="shared" si="22"/>
        <v>6357</v>
      </c>
    </row>
    <row r="1307" spans="89:93">
      <c r="CK1307" s="77" t="s">
        <v>1073</v>
      </c>
      <c r="CL1307" s="78" t="s">
        <v>2161</v>
      </c>
      <c r="CM1307" s="80" t="s">
        <v>2162</v>
      </c>
      <c r="CO1307" s="116" t="str">
        <f t="shared" si="22"/>
        <v>6Y10</v>
      </c>
    </row>
    <row r="1308" spans="89:93">
      <c r="CK1308" s="77" t="s">
        <v>1073</v>
      </c>
      <c r="CL1308" s="78">
        <v>6299</v>
      </c>
      <c r="CM1308" s="80" t="s">
        <v>2239</v>
      </c>
      <c r="CO1308" s="116">
        <f t="shared" si="22"/>
        <v>6299</v>
      </c>
    </row>
    <row r="1309" spans="89:93">
      <c r="CK1309" s="77" t="s">
        <v>1073</v>
      </c>
      <c r="CL1309" s="78" t="s">
        <v>2251</v>
      </c>
      <c r="CM1309" s="80" t="s">
        <v>2252</v>
      </c>
      <c r="CO1309" s="116" t="str">
        <f t="shared" si="22"/>
        <v>6R17</v>
      </c>
    </row>
    <row r="1310" spans="89:93">
      <c r="CK1310" s="77" t="s">
        <v>1265</v>
      </c>
      <c r="CL1310" s="78" t="s">
        <v>1266</v>
      </c>
      <c r="CM1310" s="80" t="s">
        <v>1453</v>
      </c>
      <c r="CO1310" s="116" t="str">
        <f t="shared" si="22"/>
        <v>71I0</v>
      </c>
    </row>
    <row r="1311" spans="89:93">
      <c r="CK1311" s="77" t="s">
        <v>1265</v>
      </c>
      <c r="CL1311" s="78" t="s">
        <v>1449</v>
      </c>
      <c r="CM1311" s="80" t="s">
        <v>1454</v>
      </c>
      <c r="CO1311" s="116" t="str">
        <f t="shared" si="22"/>
        <v>71I1</v>
      </c>
    </row>
    <row r="1312" spans="89:93">
      <c r="CK1312" s="77" t="s">
        <v>1265</v>
      </c>
      <c r="CL1312" s="78" t="s">
        <v>1450</v>
      </c>
      <c r="CM1312" s="80" t="s">
        <v>1455</v>
      </c>
      <c r="CO1312" s="116" t="str">
        <f t="shared" si="22"/>
        <v>71I2</v>
      </c>
    </row>
    <row r="1313" spans="89:93">
      <c r="CK1313" s="77" t="s">
        <v>1265</v>
      </c>
      <c r="CL1313" s="78">
        <v>7199</v>
      </c>
      <c r="CM1313" s="80" t="s">
        <v>980</v>
      </c>
      <c r="CO1313" s="116">
        <f t="shared" si="22"/>
        <v>7199</v>
      </c>
    </row>
    <row r="1314" spans="89:93">
      <c r="CK1314" s="77" t="s">
        <v>1265</v>
      </c>
      <c r="CL1314" s="78" t="s">
        <v>2172</v>
      </c>
      <c r="CM1314" s="80" t="s">
        <v>2173</v>
      </c>
      <c r="CO1314" s="116" t="str">
        <f t="shared" si="22"/>
        <v>7G99</v>
      </c>
    </row>
    <row r="1315" spans="89:93">
      <c r="CK1315" s="77" t="s">
        <v>1265</v>
      </c>
      <c r="CL1315" s="78" t="s">
        <v>1451</v>
      </c>
      <c r="CM1315" s="80" t="s">
        <v>1456</v>
      </c>
      <c r="CO1315" s="116" t="str">
        <f t="shared" si="22"/>
        <v>71I8</v>
      </c>
    </row>
    <row r="1316" spans="89:93">
      <c r="CK1316" s="77" t="s">
        <v>1265</v>
      </c>
      <c r="CL1316" s="78" t="s">
        <v>1452</v>
      </c>
      <c r="CM1316" s="80" t="s">
        <v>1457</v>
      </c>
      <c r="CO1316" s="116" t="str">
        <f t="shared" si="22"/>
        <v>71I9</v>
      </c>
    </row>
    <row r="1317" spans="89:93">
      <c r="CK1317" s="77" t="s">
        <v>17</v>
      </c>
      <c r="CL1317" s="78" t="s">
        <v>2042</v>
      </c>
      <c r="CM1317" s="80" t="s">
        <v>2041</v>
      </c>
      <c r="CO1317" s="116" t="str">
        <f t="shared" si="22"/>
        <v>1A00</v>
      </c>
    </row>
    <row r="1318" spans="89:93">
      <c r="CK1318" s="77" t="s">
        <v>28</v>
      </c>
      <c r="CL1318" s="78" t="s">
        <v>2177</v>
      </c>
      <c r="CM1318" s="80" t="s">
        <v>2128</v>
      </c>
      <c r="CO1318" s="116" t="str">
        <f t="shared" si="22"/>
        <v>5ER0</v>
      </c>
    </row>
    <row r="1319" spans="89:93">
      <c r="CK1319" s="77" t="s">
        <v>1521</v>
      </c>
      <c r="CL1319" s="213" t="s">
        <v>2183</v>
      </c>
      <c r="CM1319" s="80" t="s">
        <v>2128</v>
      </c>
      <c r="CO1319" s="116" t="str">
        <f t="shared" si="22"/>
        <v>8ER0</v>
      </c>
    </row>
    <row r="1320" spans="89:93">
      <c r="CK1320" s="77" t="s">
        <v>25</v>
      </c>
      <c r="CL1320" s="213" t="s">
        <v>2184</v>
      </c>
      <c r="CM1320" s="80" t="s">
        <v>2128</v>
      </c>
      <c r="CO1320" s="116" t="str">
        <f t="shared" si="22"/>
        <v>2ER0</v>
      </c>
    </row>
    <row r="1321" spans="89:93">
      <c r="CK1321" s="77" t="s">
        <v>1073</v>
      </c>
      <c r="CL1321" s="77" t="s">
        <v>2179</v>
      </c>
      <c r="CM1321" s="80" t="s">
        <v>2181</v>
      </c>
      <c r="CO1321" s="116" t="str">
        <f t="shared" si="22"/>
        <v>6Y29</v>
      </c>
    </row>
    <row r="1322" spans="89:93">
      <c r="CK1322" s="77" t="s">
        <v>1073</v>
      </c>
      <c r="CL1322" s="78" t="s">
        <v>2180</v>
      </c>
      <c r="CM1322" s="80" t="s">
        <v>2182</v>
      </c>
      <c r="CO1322" s="116" t="str">
        <f t="shared" si="22"/>
        <v>6Y19</v>
      </c>
    </row>
    <row r="1323" spans="89:93">
      <c r="CK1323" s="77" t="s">
        <v>17</v>
      </c>
      <c r="CL1323" s="78">
        <v>1000</v>
      </c>
      <c r="CM1323" s="80" t="s">
        <v>871</v>
      </c>
      <c r="CO1323" s="116">
        <f t="shared" si="22"/>
        <v>1000</v>
      </c>
    </row>
    <row r="1324" spans="89:93">
      <c r="CK1324" s="77" t="s">
        <v>17</v>
      </c>
      <c r="CL1324" s="78">
        <v>1100</v>
      </c>
      <c r="CM1324" s="80" t="s">
        <v>949</v>
      </c>
      <c r="CO1324" s="116">
        <f t="shared" si="22"/>
        <v>1100</v>
      </c>
    </row>
    <row r="1325" spans="89:93">
      <c r="CK1325" s="77" t="s">
        <v>17</v>
      </c>
      <c r="CL1325" s="78">
        <v>1102</v>
      </c>
      <c r="CM1325" s="80" t="s">
        <v>1077</v>
      </c>
      <c r="CO1325" s="116">
        <f t="shared" si="22"/>
        <v>1102</v>
      </c>
    </row>
    <row r="1326" spans="89:93">
      <c r="CK1326" s="77" t="s">
        <v>17</v>
      </c>
      <c r="CL1326" s="78">
        <v>1110</v>
      </c>
      <c r="CM1326" s="80" t="s">
        <v>872</v>
      </c>
      <c r="CO1326" s="116">
        <f t="shared" si="22"/>
        <v>1110</v>
      </c>
    </row>
    <row r="1327" spans="89:93">
      <c r="CK1327" s="77" t="s">
        <v>17</v>
      </c>
      <c r="CL1327" s="78">
        <v>1112</v>
      </c>
      <c r="CM1327" s="80" t="s">
        <v>1078</v>
      </c>
      <c r="CO1327" s="116">
        <f t="shared" si="22"/>
        <v>1112</v>
      </c>
    </row>
    <row r="1328" spans="89:93">
      <c r="CK1328" s="77" t="s">
        <v>17</v>
      </c>
      <c r="CL1328" s="78">
        <v>1120</v>
      </c>
      <c r="CM1328" s="80" t="s">
        <v>873</v>
      </c>
      <c r="CO1328" s="116">
        <f t="shared" si="22"/>
        <v>1120</v>
      </c>
    </row>
    <row r="1329" spans="89:93">
      <c r="CK1329" s="77" t="s">
        <v>17</v>
      </c>
      <c r="CL1329" s="78">
        <v>1122</v>
      </c>
      <c r="CM1329" s="80" t="s">
        <v>1079</v>
      </c>
      <c r="CO1329" s="116">
        <f t="shared" si="22"/>
        <v>1122</v>
      </c>
    </row>
    <row r="1330" spans="89:93">
      <c r="CK1330" s="77" t="s">
        <v>17</v>
      </c>
      <c r="CL1330" s="78">
        <v>1130</v>
      </c>
      <c r="CM1330" s="80" t="s">
        <v>874</v>
      </c>
      <c r="CO1330" s="116">
        <f t="shared" si="22"/>
        <v>1130</v>
      </c>
    </row>
    <row r="1331" spans="89:93">
      <c r="CK1331" s="77" t="s">
        <v>17</v>
      </c>
      <c r="CL1331" s="78">
        <v>1131</v>
      </c>
      <c r="CM1331" s="80" t="s">
        <v>1080</v>
      </c>
      <c r="CO1331" s="116">
        <f t="shared" si="22"/>
        <v>1131</v>
      </c>
    </row>
    <row r="1332" spans="89:93">
      <c r="CK1332" s="77" t="s">
        <v>17</v>
      </c>
      <c r="CL1332" s="78">
        <v>1132</v>
      </c>
      <c r="CM1332" s="80" t="s">
        <v>1081</v>
      </c>
      <c r="CO1332" s="116">
        <f t="shared" si="22"/>
        <v>1132</v>
      </c>
    </row>
    <row r="1333" spans="89:93">
      <c r="CK1333" s="77" t="s">
        <v>17</v>
      </c>
      <c r="CL1333" s="78">
        <v>1140</v>
      </c>
      <c r="CM1333" s="80" t="s">
        <v>875</v>
      </c>
      <c r="CO1333" s="116">
        <f t="shared" si="22"/>
        <v>1140</v>
      </c>
    </row>
    <row r="1334" spans="89:93">
      <c r="CK1334" s="77" t="s">
        <v>17</v>
      </c>
      <c r="CL1334" s="78">
        <v>1142</v>
      </c>
      <c r="CM1334" s="80" t="s">
        <v>1082</v>
      </c>
      <c r="CO1334" s="116">
        <f t="shared" si="22"/>
        <v>1142</v>
      </c>
    </row>
    <row r="1335" spans="89:93">
      <c r="CK1335" s="77" t="s">
        <v>17</v>
      </c>
      <c r="CL1335" s="78">
        <v>1150</v>
      </c>
      <c r="CM1335" s="80" t="s">
        <v>876</v>
      </c>
      <c r="CO1335" s="116">
        <f t="shared" si="22"/>
        <v>1150</v>
      </c>
    </row>
    <row r="1336" spans="89:93">
      <c r="CK1336" s="77" t="s">
        <v>17</v>
      </c>
      <c r="CL1336" s="78">
        <v>1152</v>
      </c>
      <c r="CM1336" s="80" t="s">
        <v>1083</v>
      </c>
      <c r="CO1336" s="116">
        <f t="shared" si="22"/>
        <v>1152</v>
      </c>
    </row>
    <row r="1337" spans="89:93">
      <c r="CK1337" s="77" t="s">
        <v>17</v>
      </c>
      <c r="CL1337" s="78">
        <v>1160</v>
      </c>
      <c r="CM1337" s="80" t="s">
        <v>877</v>
      </c>
      <c r="CO1337" s="116">
        <f t="shared" si="22"/>
        <v>1160</v>
      </c>
    </row>
    <row r="1338" spans="89:93">
      <c r="CK1338" s="77" t="s">
        <v>17</v>
      </c>
      <c r="CL1338" s="78">
        <v>1162</v>
      </c>
      <c r="CM1338" s="80" t="s">
        <v>1084</v>
      </c>
      <c r="CO1338" s="116">
        <f t="shared" si="22"/>
        <v>1162</v>
      </c>
    </row>
    <row r="1339" spans="89:93">
      <c r="CK1339" s="77" t="s">
        <v>17</v>
      </c>
      <c r="CL1339" s="78">
        <v>1170</v>
      </c>
      <c r="CM1339" s="80" t="s">
        <v>878</v>
      </c>
      <c r="CO1339" s="116">
        <f t="shared" si="22"/>
        <v>1170</v>
      </c>
    </row>
    <row r="1340" spans="89:93">
      <c r="CK1340" s="77" t="s">
        <v>17</v>
      </c>
      <c r="CL1340" s="78">
        <v>1171</v>
      </c>
      <c r="CM1340" s="80" t="s">
        <v>879</v>
      </c>
      <c r="CO1340" s="116">
        <f t="shared" si="22"/>
        <v>1171</v>
      </c>
    </row>
    <row r="1341" spans="89:93">
      <c r="CK1341" s="77" t="s">
        <v>17</v>
      </c>
      <c r="CL1341" s="78">
        <v>1172</v>
      </c>
      <c r="CM1341" s="80" t="s">
        <v>1085</v>
      </c>
      <c r="CO1341" s="116">
        <f t="shared" si="22"/>
        <v>1172</v>
      </c>
    </row>
    <row r="1342" spans="89:93">
      <c r="CK1342" s="77" t="s">
        <v>17</v>
      </c>
      <c r="CL1342" s="78">
        <v>1180</v>
      </c>
      <c r="CM1342" s="80" t="s">
        <v>880</v>
      </c>
      <c r="CO1342" s="116">
        <f t="shared" si="22"/>
        <v>1180</v>
      </c>
    </row>
    <row r="1343" spans="89:93">
      <c r="CK1343" s="77" t="s">
        <v>17</v>
      </c>
      <c r="CL1343" s="78">
        <v>1182</v>
      </c>
      <c r="CM1343" s="80" t="s">
        <v>1086</v>
      </c>
      <c r="CO1343" s="116">
        <f t="shared" si="22"/>
        <v>1182</v>
      </c>
    </row>
    <row r="1344" spans="89:93">
      <c r="CK1344" s="77" t="s">
        <v>17</v>
      </c>
      <c r="CL1344" s="78">
        <v>1185</v>
      </c>
      <c r="CM1344" s="80" t="s">
        <v>1680</v>
      </c>
      <c r="CO1344" s="116">
        <f t="shared" si="22"/>
        <v>1185</v>
      </c>
    </row>
    <row r="1345" spans="89:93">
      <c r="CK1345" s="77" t="s">
        <v>17</v>
      </c>
      <c r="CL1345" s="78">
        <v>1187</v>
      </c>
      <c r="CM1345" s="80" t="s">
        <v>881</v>
      </c>
      <c r="CO1345" s="116">
        <f t="shared" si="22"/>
        <v>1187</v>
      </c>
    </row>
    <row r="1346" spans="89:93">
      <c r="CK1346" s="77" t="s">
        <v>17</v>
      </c>
      <c r="CL1346" s="78">
        <v>1188</v>
      </c>
      <c r="CM1346" s="80" t="s">
        <v>882</v>
      </c>
      <c r="CO1346" s="116">
        <f t="shared" si="22"/>
        <v>1188</v>
      </c>
    </row>
    <row r="1347" spans="89:93">
      <c r="CK1347" s="77" t="s">
        <v>17</v>
      </c>
      <c r="CL1347" s="78">
        <v>1189</v>
      </c>
      <c r="CM1347" s="80" t="s">
        <v>1087</v>
      </c>
      <c r="CO1347" s="116">
        <f t="shared" si="22"/>
        <v>1189</v>
      </c>
    </row>
    <row r="1348" spans="89:93">
      <c r="CK1348" s="77" t="s">
        <v>17</v>
      </c>
      <c r="CL1348" s="78">
        <v>1190</v>
      </c>
      <c r="CM1348" s="80" t="s">
        <v>883</v>
      </c>
      <c r="CO1348" s="116">
        <f t="shared" si="22"/>
        <v>1190</v>
      </c>
    </row>
    <row r="1349" spans="89:93">
      <c r="CK1349" s="77" t="s">
        <v>17</v>
      </c>
      <c r="CL1349" s="78">
        <v>1191</v>
      </c>
      <c r="CM1349" s="80" t="s">
        <v>1088</v>
      </c>
      <c r="CO1349" s="116">
        <f t="shared" si="22"/>
        <v>1191</v>
      </c>
    </row>
    <row r="1350" spans="89:93">
      <c r="CK1350" s="77" t="s">
        <v>17</v>
      </c>
      <c r="CL1350" s="78">
        <v>1192</v>
      </c>
      <c r="CM1350" s="80" t="s">
        <v>1089</v>
      </c>
      <c r="CO1350" s="116">
        <f t="shared" si="22"/>
        <v>1192</v>
      </c>
    </row>
    <row r="1351" spans="89:93">
      <c r="CK1351" s="77" t="s">
        <v>17</v>
      </c>
      <c r="CL1351" s="78">
        <v>1193</v>
      </c>
      <c r="CM1351" s="80" t="s">
        <v>1090</v>
      </c>
      <c r="CO1351" s="116">
        <f t="shared" si="22"/>
        <v>1193</v>
      </c>
    </row>
    <row r="1352" spans="89:93">
      <c r="CK1352" s="77" t="s">
        <v>17</v>
      </c>
      <c r="CL1352" s="78">
        <v>1194</v>
      </c>
      <c r="CM1352" s="80" t="s">
        <v>1091</v>
      </c>
      <c r="CO1352" s="116">
        <f t="shared" si="22"/>
        <v>1194</v>
      </c>
    </row>
    <row r="1353" spans="89:93">
      <c r="CK1353" s="77" t="s">
        <v>17</v>
      </c>
      <c r="CL1353" s="78">
        <v>1195</v>
      </c>
      <c r="CM1353" s="80" t="s">
        <v>1092</v>
      </c>
      <c r="CO1353" s="116">
        <f t="shared" si="22"/>
        <v>1195</v>
      </c>
    </row>
    <row r="1354" spans="89:93">
      <c r="CK1354" s="77" t="s">
        <v>17</v>
      </c>
      <c r="CL1354" s="78">
        <v>1196</v>
      </c>
      <c r="CM1354" s="80" t="s">
        <v>885</v>
      </c>
      <c r="CO1354" s="116">
        <f t="shared" si="22"/>
        <v>1196</v>
      </c>
    </row>
    <row r="1355" spans="89:93">
      <c r="CK1355" s="77" t="s">
        <v>17</v>
      </c>
      <c r="CL1355" s="78">
        <v>1197</v>
      </c>
      <c r="CM1355" s="80" t="s">
        <v>886</v>
      </c>
      <c r="CO1355" s="116">
        <f t="shared" si="22"/>
        <v>1197</v>
      </c>
    </row>
    <row r="1356" spans="89:93">
      <c r="CK1356" s="77" t="s">
        <v>17</v>
      </c>
      <c r="CL1356" s="78">
        <v>1198</v>
      </c>
      <c r="CM1356" s="80" t="s">
        <v>887</v>
      </c>
      <c r="CO1356" s="116">
        <f t="shared" si="22"/>
        <v>1198</v>
      </c>
    </row>
    <row r="1357" spans="89:93">
      <c r="CK1357" s="77" t="s">
        <v>17</v>
      </c>
      <c r="CL1357" s="78">
        <v>1199</v>
      </c>
      <c r="CM1357" s="80" t="s">
        <v>888</v>
      </c>
      <c r="CO1357" s="116">
        <f t="shared" si="22"/>
        <v>1199</v>
      </c>
    </row>
    <row r="1358" spans="89:93">
      <c r="CK1358" s="77" t="s">
        <v>17</v>
      </c>
      <c r="CL1358" s="78" t="s">
        <v>1093</v>
      </c>
      <c r="CM1358" s="80" t="s">
        <v>890</v>
      </c>
      <c r="CO1358" s="116" t="str">
        <f t="shared" si="22"/>
        <v>11A0</v>
      </c>
    </row>
    <row r="1359" spans="89:93">
      <c r="CK1359" s="77" t="s">
        <v>17</v>
      </c>
      <c r="CL1359" s="78" t="s">
        <v>1502</v>
      </c>
      <c r="CM1359" s="80" t="s">
        <v>1503</v>
      </c>
      <c r="CO1359" s="116" t="str">
        <f t="shared" si="22"/>
        <v>11D5</v>
      </c>
    </row>
    <row r="1360" spans="89:93">
      <c r="CK1360" s="77" t="s">
        <v>17</v>
      </c>
      <c r="CL1360" s="78" t="s">
        <v>1504</v>
      </c>
      <c r="CM1360" s="80" t="s">
        <v>1505</v>
      </c>
      <c r="CO1360" s="116" t="str">
        <f t="shared" si="22"/>
        <v>11D6</v>
      </c>
    </row>
    <row r="1361" spans="89:93">
      <c r="CK1361" s="77" t="s">
        <v>17</v>
      </c>
      <c r="CL1361" s="78" t="s">
        <v>1506</v>
      </c>
      <c r="CM1361" s="80" t="s">
        <v>1507</v>
      </c>
      <c r="CO1361" s="116" t="str">
        <f t="shared" ref="CO1361:CO1424" si="23">CL1361</f>
        <v>11D7</v>
      </c>
    </row>
    <row r="1362" spans="89:93">
      <c r="CK1362" s="77" t="s">
        <v>17</v>
      </c>
      <c r="CL1362" s="78" t="s">
        <v>1508</v>
      </c>
      <c r="CM1362" s="80" t="s">
        <v>1509</v>
      </c>
      <c r="CO1362" s="116" t="str">
        <f t="shared" si="23"/>
        <v>11D8</v>
      </c>
    </row>
    <row r="1363" spans="89:93">
      <c r="CK1363" s="77" t="s">
        <v>17</v>
      </c>
      <c r="CL1363" s="78" t="s">
        <v>1510</v>
      </c>
      <c r="CM1363" s="80" t="s">
        <v>1511</v>
      </c>
      <c r="CO1363" s="116" t="str">
        <f t="shared" si="23"/>
        <v>11D9</v>
      </c>
    </row>
    <row r="1364" spans="89:93">
      <c r="CK1364" s="77" t="s">
        <v>17</v>
      </c>
      <c r="CL1364" s="78" t="s">
        <v>1873</v>
      </c>
      <c r="CM1364" s="80" t="s">
        <v>1874</v>
      </c>
      <c r="CO1364" s="116" t="str">
        <f t="shared" si="23"/>
        <v>11AD</v>
      </c>
    </row>
    <row r="1365" spans="89:93">
      <c r="CK1365" s="77" t="s">
        <v>17</v>
      </c>
      <c r="CL1365" s="78" t="s">
        <v>2224</v>
      </c>
      <c r="CM1365" s="80" t="s">
        <v>2225</v>
      </c>
      <c r="CO1365" s="116" t="str">
        <f t="shared" si="23"/>
        <v>11A2</v>
      </c>
    </row>
    <row r="1366" spans="89:93">
      <c r="CK1366" s="77" t="s">
        <v>17</v>
      </c>
      <c r="CL1366" s="78">
        <v>1210</v>
      </c>
      <c r="CM1366" s="80" t="s">
        <v>878</v>
      </c>
      <c r="CO1366" s="116">
        <f t="shared" si="23"/>
        <v>1210</v>
      </c>
    </row>
    <row r="1367" spans="89:93">
      <c r="CK1367" s="77" t="s">
        <v>17</v>
      </c>
      <c r="CL1367" s="78">
        <v>1220</v>
      </c>
      <c r="CM1367" s="80" t="s">
        <v>891</v>
      </c>
      <c r="CO1367" s="116">
        <f t="shared" si="23"/>
        <v>1220</v>
      </c>
    </row>
    <row r="1368" spans="89:93">
      <c r="CK1368" s="77" t="s">
        <v>17</v>
      </c>
      <c r="CL1368" s="78">
        <v>1221</v>
      </c>
      <c r="CM1368" s="80" t="s">
        <v>1094</v>
      </c>
      <c r="CO1368" s="116">
        <f t="shared" si="23"/>
        <v>1221</v>
      </c>
    </row>
    <row r="1369" spans="89:93">
      <c r="CK1369" s="77" t="s">
        <v>17</v>
      </c>
      <c r="CL1369" s="78">
        <v>1228</v>
      </c>
      <c r="CM1369" s="80" t="s">
        <v>892</v>
      </c>
      <c r="CO1369" s="116">
        <f t="shared" si="23"/>
        <v>1228</v>
      </c>
    </row>
    <row r="1370" spans="89:93">
      <c r="CK1370" s="77" t="s">
        <v>17</v>
      </c>
      <c r="CL1370" s="78">
        <v>1229</v>
      </c>
      <c r="CM1370" s="80" t="s">
        <v>893</v>
      </c>
      <c r="CO1370" s="116">
        <f t="shared" si="23"/>
        <v>1229</v>
      </c>
    </row>
    <row r="1371" spans="89:93">
      <c r="CK1371" s="77" t="s">
        <v>17</v>
      </c>
      <c r="CL1371" s="78">
        <v>1239</v>
      </c>
      <c r="CM1371" s="80" t="s">
        <v>1095</v>
      </c>
      <c r="CO1371" s="116">
        <f t="shared" si="23"/>
        <v>1239</v>
      </c>
    </row>
    <row r="1372" spans="89:93">
      <c r="CK1372" s="77" t="s">
        <v>17</v>
      </c>
      <c r="CL1372" s="78">
        <v>1299</v>
      </c>
      <c r="CM1372" s="80" t="s">
        <v>894</v>
      </c>
      <c r="CO1372" s="116">
        <f t="shared" si="23"/>
        <v>1299</v>
      </c>
    </row>
    <row r="1373" spans="89:93">
      <c r="CK1373" s="77" t="s">
        <v>17</v>
      </c>
      <c r="CL1373" s="78">
        <v>1310</v>
      </c>
      <c r="CM1373" s="80" t="s">
        <v>993</v>
      </c>
      <c r="CO1373" s="116">
        <f t="shared" si="23"/>
        <v>1310</v>
      </c>
    </row>
    <row r="1374" spans="89:93">
      <c r="CK1374" s="77" t="s">
        <v>17</v>
      </c>
      <c r="CL1374" s="78">
        <v>1311</v>
      </c>
      <c r="CM1374" s="80" t="s">
        <v>1096</v>
      </c>
      <c r="CO1374" s="116">
        <f t="shared" si="23"/>
        <v>1311</v>
      </c>
    </row>
    <row r="1375" spans="89:93">
      <c r="CK1375" s="77" t="s">
        <v>17</v>
      </c>
      <c r="CL1375" s="78">
        <v>1312</v>
      </c>
      <c r="CM1375" s="80" t="s">
        <v>1097</v>
      </c>
      <c r="CO1375" s="116">
        <f t="shared" si="23"/>
        <v>1312</v>
      </c>
    </row>
    <row r="1376" spans="89:93">
      <c r="CK1376" s="77" t="s">
        <v>17</v>
      </c>
      <c r="CL1376" s="78">
        <v>1313</v>
      </c>
      <c r="CM1376" s="80" t="s">
        <v>1098</v>
      </c>
      <c r="CO1376" s="116">
        <f t="shared" si="23"/>
        <v>1313</v>
      </c>
    </row>
    <row r="1377" spans="89:93">
      <c r="CK1377" s="77" t="s">
        <v>17</v>
      </c>
      <c r="CL1377" s="78">
        <v>1314</v>
      </c>
      <c r="CM1377" s="80" t="s">
        <v>1099</v>
      </c>
      <c r="CO1377" s="116">
        <f t="shared" si="23"/>
        <v>1314</v>
      </c>
    </row>
    <row r="1378" spans="89:93">
      <c r="CK1378" s="77" t="s">
        <v>17</v>
      </c>
      <c r="CL1378" s="78">
        <v>1320</v>
      </c>
      <c r="CM1378" s="80" t="s">
        <v>994</v>
      </c>
      <c r="CO1378" s="116">
        <f t="shared" si="23"/>
        <v>1320</v>
      </c>
    </row>
    <row r="1379" spans="89:93">
      <c r="CK1379" s="77" t="s">
        <v>17</v>
      </c>
      <c r="CL1379" s="78">
        <v>1330</v>
      </c>
      <c r="CM1379" s="80" t="s">
        <v>895</v>
      </c>
      <c r="CO1379" s="116">
        <f t="shared" si="23"/>
        <v>1330</v>
      </c>
    </row>
    <row r="1380" spans="89:93">
      <c r="CK1380" s="77" t="s">
        <v>17</v>
      </c>
      <c r="CL1380" s="78">
        <v>1340</v>
      </c>
      <c r="CM1380" s="80" t="s">
        <v>1100</v>
      </c>
      <c r="CO1380" s="116">
        <f t="shared" si="23"/>
        <v>1340</v>
      </c>
    </row>
    <row r="1381" spans="89:93">
      <c r="CK1381" s="77" t="s">
        <v>17</v>
      </c>
      <c r="CL1381" s="78">
        <v>1349</v>
      </c>
      <c r="CM1381" s="80" t="s">
        <v>1101</v>
      </c>
      <c r="CO1381" s="116">
        <f t="shared" si="23"/>
        <v>1349</v>
      </c>
    </row>
    <row r="1382" spans="89:93">
      <c r="CK1382" s="77" t="s">
        <v>17</v>
      </c>
      <c r="CL1382" s="78">
        <v>1350</v>
      </c>
      <c r="CM1382" s="80" t="s">
        <v>1102</v>
      </c>
      <c r="CO1382" s="116">
        <f t="shared" si="23"/>
        <v>1350</v>
      </c>
    </row>
    <row r="1383" spans="89:93">
      <c r="CK1383" s="77" t="s">
        <v>17</v>
      </c>
      <c r="CL1383" s="78">
        <v>1359</v>
      </c>
      <c r="CM1383" s="80" t="s">
        <v>1103</v>
      </c>
      <c r="CO1383" s="116">
        <f t="shared" si="23"/>
        <v>1359</v>
      </c>
    </row>
    <row r="1384" spans="89:93">
      <c r="CK1384" s="77" t="s">
        <v>17</v>
      </c>
      <c r="CL1384" s="78">
        <v>1360</v>
      </c>
      <c r="CM1384" s="80" t="s">
        <v>1104</v>
      </c>
      <c r="CO1384" s="116">
        <f t="shared" si="23"/>
        <v>1360</v>
      </c>
    </row>
    <row r="1385" spans="89:93">
      <c r="CK1385" s="77" t="s">
        <v>17</v>
      </c>
      <c r="CL1385" s="78">
        <v>1361</v>
      </c>
      <c r="CM1385" s="80" t="s">
        <v>1105</v>
      </c>
      <c r="CO1385" s="116">
        <f t="shared" si="23"/>
        <v>1361</v>
      </c>
    </row>
    <row r="1386" spans="89:93">
      <c r="CK1386" s="77" t="s">
        <v>17</v>
      </c>
      <c r="CL1386" s="78">
        <v>1366</v>
      </c>
      <c r="CM1386" s="80" t="s">
        <v>1106</v>
      </c>
      <c r="CO1386" s="116">
        <f t="shared" si="23"/>
        <v>1366</v>
      </c>
    </row>
    <row r="1387" spans="89:93">
      <c r="CK1387" s="77" t="s">
        <v>17</v>
      </c>
      <c r="CL1387" s="78">
        <v>1367</v>
      </c>
      <c r="CM1387" s="80" t="s">
        <v>1107</v>
      </c>
      <c r="CO1387" s="116">
        <f t="shared" si="23"/>
        <v>1367</v>
      </c>
    </row>
    <row r="1388" spans="89:93">
      <c r="CK1388" s="77" t="s">
        <v>17</v>
      </c>
      <c r="CL1388" s="78">
        <v>1369</v>
      </c>
      <c r="CM1388" s="80" t="s">
        <v>1108</v>
      </c>
      <c r="CO1388" s="116">
        <f t="shared" si="23"/>
        <v>1369</v>
      </c>
    </row>
    <row r="1389" spans="89:93">
      <c r="CK1389" s="77" t="s">
        <v>17</v>
      </c>
      <c r="CL1389" s="78">
        <v>1390</v>
      </c>
      <c r="CM1389" s="80" t="s">
        <v>896</v>
      </c>
      <c r="CO1389" s="116">
        <f t="shared" si="23"/>
        <v>1390</v>
      </c>
    </row>
    <row r="1390" spans="89:93">
      <c r="CK1390" s="77" t="s">
        <v>17</v>
      </c>
      <c r="CL1390" s="78">
        <v>1393</v>
      </c>
      <c r="CM1390" s="80" t="s">
        <v>897</v>
      </c>
      <c r="CO1390" s="116">
        <f t="shared" si="23"/>
        <v>1393</v>
      </c>
    </row>
    <row r="1391" spans="89:93">
      <c r="CK1391" s="77" t="s">
        <v>17</v>
      </c>
      <c r="CL1391" s="78">
        <v>1398</v>
      </c>
      <c r="CM1391" s="80" t="s">
        <v>898</v>
      </c>
      <c r="CO1391" s="116">
        <f t="shared" si="23"/>
        <v>1398</v>
      </c>
    </row>
    <row r="1392" spans="89:93">
      <c r="CK1392" s="77" t="s">
        <v>17</v>
      </c>
      <c r="CL1392" s="78">
        <v>1399</v>
      </c>
      <c r="CM1392" s="80" t="s">
        <v>899</v>
      </c>
      <c r="CO1392" s="116">
        <f t="shared" si="23"/>
        <v>1399</v>
      </c>
    </row>
    <row r="1393" spans="89:93">
      <c r="CK1393" s="77" t="s">
        <v>17</v>
      </c>
      <c r="CL1393" s="78" t="s">
        <v>2007</v>
      </c>
      <c r="CM1393" s="80" t="s">
        <v>2008</v>
      </c>
      <c r="CO1393" s="116" t="str">
        <f t="shared" si="23"/>
        <v>13S0</v>
      </c>
    </row>
    <row r="1394" spans="89:93">
      <c r="CK1394" s="77" t="s">
        <v>17</v>
      </c>
      <c r="CL1394" s="78">
        <v>1410</v>
      </c>
      <c r="CM1394" s="80" t="s">
        <v>900</v>
      </c>
      <c r="CO1394" s="116">
        <f t="shared" si="23"/>
        <v>1410</v>
      </c>
    </row>
    <row r="1395" spans="89:93">
      <c r="CK1395" s="77" t="s">
        <v>17</v>
      </c>
      <c r="CL1395" s="78">
        <v>1411</v>
      </c>
      <c r="CM1395" s="80" t="s">
        <v>901</v>
      </c>
      <c r="CO1395" s="116">
        <f t="shared" si="23"/>
        <v>1411</v>
      </c>
    </row>
    <row r="1396" spans="89:93">
      <c r="CK1396" s="77" t="s">
        <v>17</v>
      </c>
      <c r="CL1396" s="78">
        <v>1412</v>
      </c>
      <c r="CM1396" s="80" t="s">
        <v>902</v>
      </c>
      <c r="CO1396" s="116">
        <f t="shared" si="23"/>
        <v>1412</v>
      </c>
    </row>
    <row r="1397" spans="89:93">
      <c r="CK1397" s="77" t="s">
        <v>17</v>
      </c>
      <c r="CL1397" s="78" t="s">
        <v>1109</v>
      </c>
      <c r="CM1397" s="80" t="s">
        <v>904</v>
      </c>
      <c r="CO1397" s="116" t="str">
        <f t="shared" si="23"/>
        <v>141A</v>
      </c>
    </row>
    <row r="1398" spans="89:93">
      <c r="CK1398" s="77" t="s">
        <v>17</v>
      </c>
      <c r="CL1398" s="78" t="s">
        <v>1110</v>
      </c>
      <c r="CM1398" s="80" t="s">
        <v>906</v>
      </c>
      <c r="CO1398" s="116" t="str">
        <f t="shared" si="23"/>
        <v>141S</v>
      </c>
    </row>
    <row r="1399" spans="89:93">
      <c r="CK1399" s="77" t="s">
        <v>17</v>
      </c>
      <c r="CL1399" s="78">
        <v>1420</v>
      </c>
      <c r="CM1399" s="80" t="s">
        <v>907</v>
      </c>
      <c r="CO1399" s="116">
        <f t="shared" si="23"/>
        <v>1420</v>
      </c>
    </row>
    <row r="1400" spans="89:93">
      <c r="CK1400" s="77" t="s">
        <v>17</v>
      </c>
      <c r="CL1400" s="78" t="s">
        <v>1111</v>
      </c>
      <c r="CM1400" s="80" t="s">
        <v>909</v>
      </c>
      <c r="CO1400" s="116" t="str">
        <f t="shared" si="23"/>
        <v>142A</v>
      </c>
    </row>
    <row r="1401" spans="89:93">
      <c r="CK1401" s="77" t="s">
        <v>17</v>
      </c>
      <c r="CL1401" s="78" t="s">
        <v>1112</v>
      </c>
      <c r="CM1401" s="80" t="s">
        <v>911</v>
      </c>
      <c r="CO1401" s="116" t="str">
        <f t="shared" si="23"/>
        <v>142S</v>
      </c>
    </row>
    <row r="1402" spans="89:93">
      <c r="CK1402" s="77" t="s">
        <v>17</v>
      </c>
      <c r="CL1402" s="78" t="s">
        <v>1113</v>
      </c>
      <c r="CM1402" s="80" t="s">
        <v>913</v>
      </c>
      <c r="CO1402" s="116" t="str">
        <f t="shared" si="23"/>
        <v>14SM</v>
      </c>
    </row>
    <row r="1403" spans="89:93">
      <c r="CK1403" s="77" t="s">
        <v>17</v>
      </c>
      <c r="CL1403" s="78">
        <v>1520</v>
      </c>
      <c r="CM1403" s="80" t="s">
        <v>1114</v>
      </c>
      <c r="CO1403" s="116">
        <f t="shared" si="23"/>
        <v>1520</v>
      </c>
    </row>
    <row r="1404" spans="89:93">
      <c r="CK1404" s="77" t="s">
        <v>17</v>
      </c>
      <c r="CL1404" s="78">
        <v>1526</v>
      </c>
      <c r="CM1404" s="80" t="s">
        <v>1115</v>
      </c>
      <c r="CO1404" s="116">
        <f t="shared" si="23"/>
        <v>1526</v>
      </c>
    </row>
    <row r="1405" spans="89:93">
      <c r="CK1405" s="77" t="s">
        <v>17</v>
      </c>
      <c r="CL1405" s="78">
        <v>1527</v>
      </c>
      <c r="CM1405" s="80" t="s">
        <v>1116</v>
      </c>
      <c r="CO1405" s="116">
        <f t="shared" si="23"/>
        <v>1527</v>
      </c>
    </row>
    <row r="1406" spans="89:93">
      <c r="CK1406" s="77" t="s">
        <v>17</v>
      </c>
      <c r="CL1406" s="78">
        <v>1528</v>
      </c>
      <c r="CM1406" s="80" t="s">
        <v>1117</v>
      </c>
      <c r="CO1406" s="116">
        <f t="shared" si="23"/>
        <v>1528</v>
      </c>
    </row>
    <row r="1407" spans="89:93">
      <c r="CK1407" s="77" t="s">
        <v>17</v>
      </c>
      <c r="CL1407" s="78">
        <v>1529</v>
      </c>
      <c r="CM1407" s="80" t="s">
        <v>1118</v>
      </c>
      <c r="CO1407" s="116">
        <f t="shared" si="23"/>
        <v>1529</v>
      </c>
    </row>
    <row r="1408" spans="89:93">
      <c r="CK1408" s="77" t="s">
        <v>17</v>
      </c>
      <c r="CL1408" s="78">
        <v>1540</v>
      </c>
      <c r="CM1408" s="80" t="s">
        <v>1119</v>
      </c>
      <c r="CO1408" s="116">
        <f t="shared" si="23"/>
        <v>1540</v>
      </c>
    </row>
    <row r="1409" spans="89:93">
      <c r="CK1409" s="77" t="s">
        <v>17</v>
      </c>
      <c r="CL1409" s="78">
        <v>1542</v>
      </c>
      <c r="CM1409" s="80" t="s">
        <v>1120</v>
      </c>
      <c r="CO1409" s="116">
        <f t="shared" si="23"/>
        <v>1542</v>
      </c>
    </row>
    <row r="1410" spans="89:93">
      <c r="CK1410" s="77" t="s">
        <v>17</v>
      </c>
      <c r="CL1410" s="78">
        <v>1543</v>
      </c>
      <c r="CM1410" s="80" t="s">
        <v>1121</v>
      </c>
      <c r="CO1410" s="116">
        <f t="shared" si="23"/>
        <v>1543</v>
      </c>
    </row>
    <row r="1411" spans="89:93">
      <c r="CK1411" s="77" t="s">
        <v>17</v>
      </c>
      <c r="CL1411" s="78">
        <v>1546</v>
      </c>
      <c r="CM1411" s="80" t="s">
        <v>1031</v>
      </c>
      <c r="CO1411" s="116">
        <f t="shared" si="23"/>
        <v>1546</v>
      </c>
    </row>
    <row r="1412" spans="89:93">
      <c r="CK1412" s="77" t="s">
        <v>17</v>
      </c>
      <c r="CL1412" s="78">
        <v>1547</v>
      </c>
      <c r="CM1412" s="80" t="s">
        <v>1122</v>
      </c>
      <c r="CO1412" s="116">
        <f t="shared" si="23"/>
        <v>1547</v>
      </c>
    </row>
    <row r="1413" spans="89:93">
      <c r="CK1413" s="77" t="s">
        <v>17</v>
      </c>
      <c r="CL1413" s="78">
        <v>1548</v>
      </c>
      <c r="CM1413" s="80" t="s">
        <v>1123</v>
      </c>
      <c r="CO1413" s="116">
        <f t="shared" si="23"/>
        <v>1548</v>
      </c>
    </row>
    <row r="1414" spans="89:93">
      <c r="CK1414" s="77" t="s">
        <v>17</v>
      </c>
      <c r="CL1414" s="78">
        <v>1549</v>
      </c>
      <c r="CM1414" s="80" t="s">
        <v>1124</v>
      </c>
      <c r="CO1414" s="116">
        <f t="shared" si="23"/>
        <v>1549</v>
      </c>
    </row>
    <row r="1415" spans="89:93">
      <c r="CK1415" s="77" t="s">
        <v>17</v>
      </c>
      <c r="CL1415" s="78">
        <v>1610</v>
      </c>
      <c r="CM1415" s="80" t="s">
        <v>1049</v>
      </c>
      <c r="CO1415" s="116">
        <f t="shared" si="23"/>
        <v>1610</v>
      </c>
    </row>
    <row r="1416" spans="89:93">
      <c r="CK1416" s="77" t="s">
        <v>17</v>
      </c>
      <c r="CL1416" s="78">
        <v>1699</v>
      </c>
      <c r="CM1416" s="80" t="s">
        <v>914</v>
      </c>
      <c r="CO1416" s="116">
        <f t="shared" si="23"/>
        <v>1699</v>
      </c>
    </row>
    <row r="1417" spans="89:93">
      <c r="CK1417" s="77" t="s">
        <v>17</v>
      </c>
      <c r="CL1417" s="78">
        <v>1710</v>
      </c>
      <c r="CM1417" s="80" t="s">
        <v>915</v>
      </c>
      <c r="CO1417" s="116">
        <f t="shared" si="23"/>
        <v>1710</v>
      </c>
    </row>
    <row r="1418" spans="89:93">
      <c r="CK1418" s="77" t="s">
        <v>17</v>
      </c>
      <c r="CL1418" s="78">
        <v>1720</v>
      </c>
      <c r="CM1418" s="80" t="s">
        <v>1125</v>
      </c>
      <c r="CO1418" s="116">
        <f t="shared" si="23"/>
        <v>1720</v>
      </c>
    </row>
    <row r="1419" spans="89:93">
      <c r="CK1419" s="77" t="s">
        <v>17</v>
      </c>
      <c r="CL1419" s="78">
        <v>1790</v>
      </c>
      <c r="CM1419" s="80" t="s">
        <v>916</v>
      </c>
      <c r="CO1419" s="116">
        <f t="shared" si="23"/>
        <v>1790</v>
      </c>
    </row>
    <row r="1420" spans="89:93">
      <c r="CK1420" s="77" t="s">
        <v>17</v>
      </c>
      <c r="CL1420" s="78">
        <v>1810</v>
      </c>
      <c r="CM1420" s="80" t="s">
        <v>917</v>
      </c>
      <c r="CO1420" s="116">
        <f t="shared" si="23"/>
        <v>1810</v>
      </c>
    </row>
    <row r="1421" spans="89:93">
      <c r="CK1421" s="77" t="s">
        <v>17</v>
      </c>
      <c r="CL1421" s="78">
        <v>1910</v>
      </c>
      <c r="CM1421" s="80" t="s">
        <v>1243</v>
      </c>
      <c r="CO1421" s="116">
        <f t="shared" si="23"/>
        <v>1910</v>
      </c>
    </row>
    <row r="1422" spans="89:93">
      <c r="CK1422" s="77" t="s">
        <v>17</v>
      </c>
      <c r="CL1422" s="78">
        <v>1211</v>
      </c>
      <c r="CM1422" s="80" t="s">
        <v>1869</v>
      </c>
      <c r="CO1422" s="116">
        <f t="shared" si="23"/>
        <v>1211</v>
      </c>
    </row>
    <row r="1423" spans="89:93">
      <c r="CK1423" s="77" t="s">
        <v>17</v>
      </c>
      <c r="CL1423" s="78" t="s">
        <v>1126</v>
      </c>
      <c r="CM1423" s="80" t="s">
        <v>919</v>
      </c>
      <c r="CO1423" s="116" t="str">
        <f t="shared" si="23"/>
        <v>1A10</v>
      </c>
    </row>
    <row r="1424" spans="89:93">
      <c r="CK1424" s="77" t="s">
        <v>17</v>
      </c>
      <c r="CL1424" s="78" t="s">
        <v>1127</v>
      </c>
      <c r="CM1424" s="80" t="s">
        <v>887</v>
      </c>
      <c r="CO1424" s="116" t="str">
        <f t="shared" si="23"/>
        <v>1A18</v>
      </c>
    </row>
    <row r="1425" spans="89:93">
      <c r="CK1425" s="77" t="s">
        <v>17</v>
      </c>
      <c r="CL1425" s="78" t="s">
        <v>1128</v>
      </c>
      <c r="CM1425" s="80" t="s">
        <v>886</v>
      </c>
      <c r="CO1425" s="116" t="str">
        <f t="shared" ref="CO1425:CO1488" si="24">CL1425</f>
        <v>1A19</v>
      </c>
    </row>
    <row r="1426" spans="89:93">
      <c r="CK1426" s="77" t="s">
        <v>17</v>
      </c>
      <c r="CL1426" s="78" t="s">
        <v>1129</v>
      </c>
      <c r="CM1426" s="80" t="s">
        <v>923</v>
      </c>
      <c r="CO1426" s="116" t="str">
        <f t="shared" si="24"/>
        <v>1A20</v>
      </c>
    </row>
    <row r="1427" spans="89:93">
      <c r="CK1427" s="77" t="s">
        <v>17</v>
      </c>
      <c r="CL1427" s="78" t="s">
        <v>1130</v>
      </c>
      <c r="CM1427" s="80" t="s">
        <v>925</v>
      </c>
      <c r="CO1427" s="116" t="str">
        <f t="shared" si="24"/>
        <v>1A30</v>
      </c>
    </row>
    <row r="1428" spans="89:93">
      <c r="CK1428" s="77" t="s">
        <v>17</v>
      </c>
      <c r="CL1428" s="78" t="s">
        <v>1131</v>
      </c>
      <c r="CM1428" s="80" t="s">
        <v>927</v>
      </c>
      <c r="CO1428" s="116" t="str">
        <f t="shared" si="24"/>
        <v>1A40</v>
      </c>
    </row>
    <row r="1429" spans="89:93">
      <c r="CK1429" s="77" t="s">
        <v>17</v>
      </c>
      <c r="CL1429" s="78" t="s">
        <v>1132</v>
      </c>
      <c r="CM1429" s="80" t="s">
        <v>929</v>
      </c>
      <c r="CO1429" s="116" t="str">
        <f t="shared" si="24"/>
        <v>1A50</v>
      </c>
    </row>
    <row r="1430" spans="89:93">
      <c r="CK1430" s="77" t="s">
        <v>17</v>
      </c>
      <c r="CL1430" s="78" t="s">
        <v>1133</v>
      </c>
      <c r="CM1430" s="80" t="s">
        <v>887</v>
      </c>
      <c r="CO1430" s="116" t="str">
        <f t="shared" si="24"/>
        <v>1A98</v>
      </c>
    </row>
    <row r="1431" spans="89:93">
      <c r="CK1431" s="77" t="s">
        <v>17</v>
      </c>
      <c r="CL1431" s="78" t="s">
        <v>1134</v>
      </c>
      <c r="CM1431" s="80" t="s">
        <v>932</v>
      </c>
      <c r="CO1431" s="116" t="str">
        <f t="shared" si="24"/>
        <v>1A99</v>
      </c>
    </row>
    <row r="1432" spans="89:93">
      <c r="CK1432" s="77" t="s">
        <v>17</v>
      </c>
      <c r="CL1432" s="78" t="s">
        <v>1135</v>
      </c>
      <c r="CM1432" s="80" t="s">
        <v>1063</v>
      </c>
      <c r="CO1432" s="116" t="str">
        <f t="shared" si="24"/>
        <v>1C99</v>
      </c>
    </row>
    <row r="1433" spans="89:93">
      <c r="CK1433" s="77" t="s">
        <v>17</v>
      </c>
      <c r="CL1433" s="78" t="s">
        <v>1136</v>
      </c>
      <c r="CM1433" s="80" t="s">
        <v>1137</v>
      </c>
      <c r="CO1433" s="116" t="str">
        <f t="shared" si="24"/>
        <v>1F96</v>
      </c>
    </row>
    <row r="1434" spans="89:93">
      <c r="CK1434" s="77" t="s">
        <v>17</v>
      </c>
      <c r="CL1434" s="78" t="s">
        <v>1138</v>
      </c>
      <c r="CM1434" s="80" t="s">
        <v>1139</v>
      </c>
      <c r="CO1434" s="116" t="str">
        <f t="shared" si="24"/>
        <v>1F97</v>
      </c>
    </row>
    <row r="1435" spans="89:93">
      <c r="CK1435" s="77" t="s">
        <v>17</v>
      </c>
      <c r="CL1435" s="78" t="s">
        <v>1140</v>
      </c>
      <c r="CM1435" s="80" t="s">
        <v>1141</v>
      </c>
      <c r="CO1435" s="116" t="str">
        <f t="shared" si="24"/>
        <v>1F98</v>
      </c>
    </row>
    <row r="1436" spans="89:93">
      <c r="CK1436" s="77" t="s">
        <v>17</v>
      </c>
      <c r="CL1436" s="78" t="s">
        <v>1142</v>
      </c>
      <c r="CM1436" s="80" t="s">
        <v>1143</v>
      </c>
      <c r="CO1436" s="116" t="str">
        <f t="shared" si="24"/>
        <v>1F99</v>
      </c>
    </row>
    <row r="1437" spans="89:93">
      <c r="CK1437" s="77" t="s">
        <v>17</v>
      </c>
      <c r="CL1437" s="78" t="s">
        <v>1144</v>
      </c>
      <c r="CM1437" s="80" t="s">
        <v>938</v>
      </c>
      <c r="CO1437" s="116" t="str">
        <f t="shared" si="24"/>
        <v>1G99</v>
      </c>
    </row>
    <row r="1438" spans="89:93">
      <c r="CK1438" s="77" t="s">
        <v>17</v>
      </c>
      <c r="CL1438" s="78" t="s">
        <v>1145</v>
      </c>
      <c r="CM1438" s="80" t="s">
        <v>1146</v>
      </c>
      <c r="CO1438" s="116" t="str">
        <f t="shared" si="24"/>
        <v>1R10</v>
      </c>
    </row>
    <row r="1439" spans="89:93">
      <c r="CK1439" s="77" t="s">
        <v>17</v>
      </c>
      <c r="CL1439" s="78" t="s">
        <v>1147</v>
      </c>
      <c r="CM1439" s="80" t="s">
        <v>1148</v>
      </c>
      <c r="CO1439" s="116" t="str">
        <f t="shared" si="24"/>
        <v>1R11</v>
      </c>
    </row>
    <row r="1440" spans="89:93">
      <c r="CK1440" s="77" t="s">
        <v>17</v>
      </c>
      <c r="CL1440" s="78" t="s">
        <v>1149</v>
      </c>
      <c r="CM1440" s="80" t="s">
        <v>1150</v>
      </c>
      <c r="CO1440" s="116" t="str">
        <f t="shared" si="24"/>
        <v>1R12</v>
      </c>
    </row>
    <row r="1441" spans="89:93">
      <c r="CK1441" s="77" t="s">
        <v>17</v>
      </c>
      <c r="CL1441" s="78" t="s">
        <v>1151</v>
      </c>
      <c r="CM1441" s="80" t="s">
        <v>942</v>
      </c>
      <c r="CO1441" s="116" t="str">
        <f t="shared" si="24"/>
        <v>1R17</v>
      </c>
    </row>
    <row r="1442" spans="89:93">
      <c r="CK1442" s="77" t="s">
        <v>17</v>
      </c>
      <c r="CL1442" s="78" t="s">
        <v>1152</v>
      </c>
      <c r="CM1442" s="80" t="s">
        <v>944</v>
      </c>
      <c r="CO1442" s="116" t="str">
        <f t="shared" si="24"/>
        <v>1R19</v>
      </c>
    </row>
    <row r="1443" spans="89:93">
      <c r="CK1443" s="77" t="s">
        <v>17</v>
      </c>
      <c r="CL1443" s="78" t="s">
        <v>1418</v>
      </c>
      <c r="CM1443" s="80" t="s">
        <v>1397</v>
      </c>
      <c r="CO1443" s="116" t="str">
        <f t="shared" si="24"/>
        <v>114M</v>
      </c>
    </row>
    <row r="1444" spans="89:93">
      <c r="CK1444" s="77" t="s">
        <v>17</v>
      </c>
      <c r="CL1444" s="78" t="s">
        <v>1419</v>
      </c>
      <c r="CM1444" s="80" t="s">
        <v>1420</v>
      </c>
      <c r="CO1444" s="116" t="str">
        <f t="shared" si="24"/>
        <v>1R13</v>
      </c>
    </row>
    <row r="1445" spans="89:93">
      <c r="CK1445" s="77" t="s">
        <v>17</v>
      </c>
      <c r="CL1445" s="78" t="s">
        <v>1421</v>
      </c>
      <c r="CM1445" s="80" t="s">
        <v>1422</v>
      </c>
      <c r="CO1445" s="116" t="str">
        <f t="shared" si="24"/>
        <v>1R14</v>
      </c>
    </row>
    <row r="1446" spans="89:93">
      <c r="CK1446" s="77" t="s">
        <v>17</v>
      </c>
      <c r="CL1446" s="78" t="s">
        <v>1423</v>
      </c>
      <c r="CM1446" s="80" t="s">
        <v>1150</v>
      </c>
      <c r="CO1446" s="116" t="str">
        <f t="shared" si="24"/>
        <v>1R15</v>
      </c>
    </row>
    <row r="1447" spans="89:93">
      <c r="CK1447" s="77" t="s">
        <v>17</v>
      </c>
      <c r="CL1447" s="78" t="s">
        <v>1424</v>
      </c>
      <c r="CM1447" s="80" t="s">
        <v>1417</v>
      </c>
      <c r="CO1447" s="116" t="str">
        <f t="shared" si="24"/>
        <v>1Y20</v>
      </c>
    </row>
    <row r="1448" spans="89:93">
      <c r="CK1448" s="77" t="s">
        <v>17</v>
      </c>
      <c r="CL1448" s="78" t="s">
        <v>1153</v>
      </c>
      <c r="CM1448" s="80" t="s">
        <v>946</v>
      </c>
      <c r="CO1448" s="116" t="str">
        <f t="shared" si="24"/>
        <v>1Y10</v>
      </c>
    </row>
    <row r="1449" spans="89:93">
      <c r="CK1449" s="77" t="s">
        <v>17</v>
      </c>
      <c r="CL1449" s="78" t="s">
        <v>1465</v>
      </c>
      <c r="CM1449" s="80" t="s">
        <v>1463</v>
      </c>
      <c r="CO1449" s="116" t="str">
        <f t="shared" si="24"/>
        <v>1Y29</v>
      </c>
    </row>
    <row r="1450" spans="89:93">
      <c r="CK1450" s="77" t="s">
        <v>17</v>
      </c>
      <c r="CL1450" s="78" t="s">
        <v>1154</v>
      </c>
      <c r="CM1450" s="80" t="s">
        <v>1072</v>
      </c>
      <c r="CO1450" s="116" t="str">
        <f t="shared" si="24"/>
        <v>1Y19</v>
      </c>
    </row>
    <row r="1451" spans="89:93">
      <c r="CK1451" s="77" t="s">
        <v>17</v>
      </c>
      <c r="CL1451" s="78" t="s">
        <v>1575</v>
      </c>
      <c r="CM1451" s="80" t="s">
        <v>1578</v>
      </c>
      <c r="CO1451" s="116" t="str">
        <f t="shared" si="24"/>
        <v>119D</v>
      </c>
    </row>
    <row r="1452" spans="89:93">
      <c r="CK1452" s="77" t="s">
        <v>17</v>
      </c>
      <c r="CL1452" s="78">
        <v>1550</v>
      </c>
      <c r="CM1452" s="80" t="s">
        <v>1042</v>
      </c>
      <c r="CO1452" s="116">
        <f t="shared" si="24"/>
        <v>1550</v>
      </c>
    </row>
    <row r="1453" spans="89:93">
      <c r="CK1453" s="77" t="s">
        <v>17</v>
      </c>
      <c r="CL1453" s="78">
        <v>1552</v>
      </c>
      <c r="CM1453" s="80" t="s">
        <v>1579</v>
      </c>
      <c r="CO1453" s="116">
        <f t="shared" si="24"/>
        <v>1552</v>
      </c>
    </row>
    <row r="1454" spans="89:93">
      <c r="CK1454" s="77" t="s">
        <v>17</v>
      </c>
      <c r="CL1454" s="78">
        <v>1553</v>
      </c>
      <c r="CM1454" s="80" t="s">
        <v>1044</v>
      </c>
      <c r="CO1454" s="116">
        <f t="shared" si="24"/>
        <v>1553</v>
      </c>
    </row>
    <row r="1455" spans="89:93">
      <c r="CK1455" s="77" t="s">
        <v>17</v>
      </c>
      <c r="CL1455" s="78">
        <v>1556</v>
      </c>
      <c r="CM1455" s="80" t="s">
        <v>1045</v>
      </c>
      <c r="CO1455" s="116">
        <f t="shared" si="24"/>
        <v>1556</v>
      </c>
    </row>
    <row r="1456" spans="89:93">
      <c r="CK1456" s="77" t="s">
        <v>17</v>
      </c>
      <c r="CL1456" s="78">
        <v>1557</v>
      </c>
      <c r="CM1456" s="80" t="s">
        <v>1046</v>
      </c>
      <c r="CO1456" s="116">
        <f t="shared" si="24"/>
        <v>1557</v>
      </c>
    </row>
    <row r="1457" spans="89:93">
      <c r="CK1457" s="77" t="s">
        <v>17</v>
      </c>
      <c r="CL1457" s="78">
        <v>1558</v>
      </c>
      <c r="CM1457" s="80" t="s">
        <v>1580</v>
      </c>
      <c r="CO1457" s="116">
        <f t="shared" si="24"/>
        <v>1558</v>
      </c>
    </row>
    <row r="1458" spans="89:93">
      <c r="CK1458" s="77" t="s">
        <v>1521</v>
      </c>
      <c r="CL1458" s="78" t="s">
        <v>2238</v>
      </c>
      <c r="CM1458" s="80" t="s">
        <v>2236</v>
      </c>
      <c r="CO1458" s="116" t="str">
        <f t="shared" si="24"/>
        <v>855D</v>
      </c>
    </row>
    <row r="1459" spans="89:93">
      <c r="CK1459" s="77" t="s">
        <v>17</v>
      </c>
      <c r="CL1459" s="78" t="s">
        <v>2237</v>
      </c>
      <c r="CM1459" s="80" t="s">
        <v>2236</v>
      </c>
      <c r="CO1459" s="116" t="str">
        <f t="shared" si="24"/>
        <v>155D</v>
      </c>
    </row>
    <row r="1460" spans="89:93">
      <c r="CK1460" s="77" t="s">
        <v>17</v>
      </c>
      <c r="CL1460" s="78" t="s">
        <v>1985</v>
      </c>
      <c r="CM1460" s="80" t="s">
        <v>1986</v>
      </c>
      <c r="CO1460" s="116" t="str">
        <f t="shared" si="24"/>
        <v>1R97</v>
      </c>
    </row>
    <row r="1461" spans="89:93">
      <c r="CK1461" s="77" t="s">
        <v>17</v>
      </c>
      <c r="CL1461" s="78" t="s">
        <v>1576</v>
      </c>
      <c r="CM1461" s="80" t="s">
        <v>1571</v>
      </c>
      <c r="CO1461" s="116" t="str">
        <f t="shared" si="24"/>
        <v>155R</v>
      </c>
    </row>
    <row r="1462" spans="89:93">
      <c r="CK1462" s="77" t="s">
        <v>17</v>
      </c>
      <c r="CL1462" s="78" t="s">
        <v>1577</v>
      </c>
      <c r="CM1462" s="80" t="s">
        <v>1581</v>
      </c>
      <c r="CO1462" s="116" t="str">
        <f t="shared" si="24"/>
        <v>1D88</v>
      </c>
    </row>
    <row r="1463" spans="89:93">
      <c r="CK1463" s="77" t="s">
        <v>17</v>
      </c>
      <c r="CL1463" s="78" t="s">
        <v>1692</v>
      </c>
      <c r="CM1463" s="80" t="s">
        <v>1694</v>
      </c>
      <c r="CO1463" s="116" t="str">
        <f t="shared" si="24"/>
        <v>1DD9</v>
      </c>
    </row>
    <row r="1464" spans="89:93">
      <c r="CK1464" s="77" t="s">
        <v>17</v>
      </c>
      <c r="CL1464" s="78" t="s">
        <v>1693</v>
      </c>
      <c r="CM1464" s="80" t="s">
        <v>1695</v>
      </c>
      <c r="CO1464" s="116" t="str">
        <f t="shared" si="24"/>
        <v>1D99</v>
      </c>
    </row>
    <row r="1465" spans="89:93">
      <c r="CK1465" s="77" t="s">
        <v>1521</v>
      </c>
      <c r="CL1465" s="78">
        <v>8000</v>
      </c>
      <c r="CM1465" s="80" t="s">
        <v>871</v>
      </c>
      <c r="CO1465" s="116">
        <f t="shared" si="24"/>
        <v>8000</v>
      </c>
    </row>
    <row r="1466" spans="89:93">
      <c r="CK1466" s="77" t="s">
        <v>1521</v>
      </c>
      <c r="CL1466" s="78">
        <v>8100</v>
      </c>
      <c r="CM1466" s="80" t="s">
        <v>949</v>
      </c>
      <c r="CO1466" s="116">
        <f t="shared" si="24"/>
        <v>8100</v>
      </c>
    </row>
    <row r="1467" spans="89:93">
      <c r="CK1467" s="77" t="s">
        <v>1521</v>
      </c>
      <c r="CL1467" s="78">
        <v>8110</v>
      </c>
      <c r="CM1467" s="80" t="s">
        <v>872</v>
      </c>
      <c r="CO1467" s="116">
        <f t="shared" si="24"/>
        <v>8110</v>
      </c>
    </row>
    <row r="1468" spans="89:93">
      <c r="CK1468" s="77" t="s">
        <v>1521</v>
      </c>
      <c r="CL1468" s="78">
        <v>8120</v>
      </c>
      <c r="CM1468" s="80" t="s">
        <v>873</v>
      </c>
      <c r="CO1468" s="116">
        <f t="shared" si="24"/>
        <v>8120</v>
      </c>
    </row>
    <row r="1469" spans="89:93">
      <c r="CK1469" s="77" t="s">
        <v>1521</v>
      </c>
      <c r="CL1469" s="78">
        <v>8130</v>
      </c>
      <c r="CM1469" s="80" t="s">
        <v>874</v>
      </c>
      <c r="CO1469" s="116">
        <f t="shared" si="24"/>
        <v>8130</v>
      </c>
    </row>
    <row r="1470" spans="89:93">
      <c r="CK1470" s="77" t="s">
        <v>1521</v>
      </c>
      <c r="CL1470" s="78">
        <v>8140</v>
      </c>
      <c r="CM1470" s="80" t="s">
        <v>875</v>
      </c>
      <c r="CO1470" s="116">
        <f t="shared" si="24"/>
        <v>8140</v>
      </c>
    </row>
    <row r="1471" spans="89:93">
      <c r="CK1471" s="77" t="s">
        <v>1521</v>
      </c>
      <c r="CL1471" s="78">
        <v>8150</v>
      </c>
      <c r="CM1471" s="80" t="s">
        <v>876</v>
      </c>
      <c r="CO1471" s="116">
        <f t="shared" si="24"/>
        <v>8150</v>
      </c>
    </row>
    <row r="1472" spans="89:93">
      <c r="CK1472" s="77" t="s">
        <v>1521</v>
      </c>
      <c r="CL1472" s="78">
        <v>8160</v>
      </c>
      <c r="CM1472" s="80" t="s">
        <v>877</v>
      </c>
      <c r="CO1472" s="116">
        <f t="shared" si="24"/>
        <v>8160</v>
      </c>
    </row>
    <row r="1473" spans="89:93">
      <c r="CK1473" s="77" t="s">
        <v>1521</v>
      </c>
      <c r="CL1473" s="78">
        <v>8170</v>
      </c>
      <c r="CM1473" s="80" t="s">
        <v>878</v>
      </c>
      <c r="CO1473" s="116">
        <f t="shared" si="24"/>
        <v>8170</v>
      </c>
    </row>
    <row r="1474" spans="89:93">
      <c r="CK1474" s="77" t="s">
        <v>1521</v>
      </c>
      <c r="CL1474" s="78">
        <v>8180</v>
      </c>
      <c r="CM1474" s="80" t="s">
        <v>880</v>
      </c>
      <c r="CO1474" s="116">
        <f t="shared" si="24"/>
        <v>8180</v>
      </c>
    </row>
    <row r="1475" spans="89:93">
      <c r="CK1475" s="77" t="s">
        <v>1521</v>
      </c>
      <c r="CL1475" s="78">
        <v>8187</v>
      </c>
      <c r="CM1475" s="80" t="s">
        <v>1584</v>
      </c>
      <c r="CO1475" s="116">
        <f t="shared" si="24"/>
        <v>8187</v>
      </c>
    </row>
    <row r="1476" spans="89:93">
      <c r="CK1476" s="77" t="s">
        <v>1521</v>
      </c>
      <c r="CL1476" s="78">
        <v>8188</v>
      </c>
      <c r="CM1476" s="80" t="s">
        <v>882</v>
      </c>
      <c r="CO1476" s="116">
        <f t="shared" si="24"/>
        <v>8188</v>
      </c>
    </row>
    <row r="1477" spans="89:93">
      <c r="CK1477" s="77" t="s">
        <v>1521</v>
      </c>
      <c r="CL1477" s="78">
        <v>8190</v>
      </c>
      <c r="CM1477" s="80" t="s">
        <v>883</v>
      </c>
      <c r="CO1477" s="116">
        <f t="shared" si="24"/>
        <v>8190</v>
      </c>
    </row>
    <row r="1478" spans="89:93">
      <c r="CK1478" s="77" t="s">
        <v>1521</v>
      </c>
      <c r="CL1478" s="78">
        <v>8196</v>
      </c>
      <c r="CM1478" s="80" t="s">
        <v>1585</v>
      </c>
      <c r="CO1478" s="116">
        <f t="shared" si="24"/>
        <v>8196</v>
      </c>
    </row>
    <row r="1479" spans="89:93">
      <c r="CK1479" s="77" t="s">
        <v>1521</v>
      </c>
      <c r="CL1479" s="78">
        <v>8197</v>
      </c>
      <c r="CM1479" s="80" t="s">
        <v>886</v>
      </c>
      <c r="CO1479" s="116">
        <f t="shared" si="24"/>
        <v>8197</v>
      </c>
    </row>
    <row r="1480" spans="89:93">
      <c r="CK1480" s="77" t="s">
        <v>1521</v>
      </c>
      <c r="CL1480" s="78">
        <v>8198</v>
      </c>
      <c r="CM1480" s="80" t="s">
        <v>1586</v>
      </c>
      <c r="CO1480" s="116">
        <f t="shared" si="24"/>
        <v>8198</v>
      </c>
    </row>
    <row r="1481" spans="89:93">
      <c r="CK1481" s="77" t="s">
        <v>1521</v>
      </c>
      <c r="CL1481" s="78">
        <v>8199</v>
      </c>
      <c r="CM1481" s="80" t="s">
        <v>1587</v>
      </c>
      <c r="CO1481" s="116">
        <f t="shared" si="24"/>
        <v>8199</v>
      </c>
    </row>
    <row r="1482" spans="89:93">
      <c r="CK1482" s="77" t="s">
        <v>1521</v>
      </c>
      <c r="CL1482" s="78" t="s">
        <v>1582</v>
      </c>
      <c r="CM1482" s="80" t="s">
        <v>890</v>
      </c>
      <c r="CO1482" s="116" t="str">
        <f t="shared" si="24"/>
        <v>81A0</v>
      </c>
    </row>
    <row r="1483" spans="89:93">
      <c r="CK1483" s="77" t="s">
        <v>1521</v>
      </c>
      <c r="CL1483" s="78">
        <v>8210</v>
      </c>
      <c r="CM1483" s="80" t="s">
        <v>878</v>
      </c>
      <c r="CO1483" s="116">
        <f t="shared" si="24"/>
        <v>8210</v>
      </c>
    </row>
    <row r="1484" spans="89:93">
      <c r="CK1484" s="77" t="s">
        <v>1521</v>
      </c>
      <c r="CL1484" s="78">
        <v>8220</v>
      </c>
      <c r="CM1484" s="80" t="s">
        <v>891</v>
      </c>
      <c r="CO1484" s="116">
        <f t="shared" si="24"/>
        <v>8220</v>
      </c>
    </row>
    <row r="1485" spans="89:93">
      <c r="CK1485" s="77" t="s">
        <v>1521</v>
      </c>
      <c r="CL1485" s="78">
        <v>8229</v>
      </c>
      <c r="CM1485" s="80" t="s">
        <v>893</v>
      </c>
      <c r="CO1485" s="116">
        <f t="shared" si="24"/>
        <v>8229</v>
      </c>
    </row>
    <row r="1486" spans="89:93">
      <c r="CK1486" s="77" t="s">
        <v>1521</v>
      </c>
      <c r="CL1486" s="78">
        <v>8310</v>
      </c>
      <c r="CM1486" s="80" t="s">
        <v>993</v>
      </c>
      <c r="CO1486" s="116">
        <f t="shared" si="24"/>
        <v>8310</v>
      </c>
    </row>
    <row r="1487" spans="89:93">
      <c r="CK1487" s="77" t="s">
        <v>1521</v>
      </c>
      <c r="CL1487" s="78">
        <v>8390</v>
      </c>
      <c r="CM1487" s="80" t="s">
        <v>896</v>
      </c>
      <c r="CO1487" s="116">
        <f t="shared" si="24"/>
        <v>8390</v>
      </c>
    </row>
    <row r="1488" spans="89:93">
      <c r="CK1488" s="77" t="s">
        <v>1521</v>
      </c>
      <c r="CL1488" s="78">
        <v>8399</v>
      </c>
      <c r="CM1488" s="80" t="s">
        <v>1005</v>
      </c>
      <c r="CO1488" s="116">
        <f t="shared" si="24"/>
        <v>8399</v>
      </c>
    </row>
    <row r="1489" spans="89:93">
      <c r="CK1489" s="77" t="s">
        <v>1521</v>
      </c>
      <c r="CL1489" s="78">
        <v>8410</v>
      </c>
      <c r="CM1489" s="80" t="s">
        <v>900</v>
      </c>
      <c r="CO1489" s="116">
        <f t="shared" ref="CO1489:CO1561" si="25">CL1489</f>
        <v>8410</v>
      </c>
    </row>
    <row r="1490" spans="89:93">
      <c r="CK1490" s="77" t="s">
        <v>1521</v>
      </c>
      <c r="CL1490" s="78">
        <v>8420</v>
      </c>
      <c r="CM1490" s="80" t="s">
        <v>1588</v>
      </c>
      <c r="CO1490" s="116">
        <f t="shared" si="25"/>
        <v>8420</v>
      </c>
    </row>
    <row r="1491" spans="89:93">
      <c r="CK1491" s="77" t="s">
        <v>1521</v>
      </c>
      <c r="CL1491" s="78">
        <v>8550</v>
      </c>
      <c r="CM1491" s="80" t="s">
        <v>1042</v>
      </c>
      <c r="CO1491" s="116">
        <f t="shared" si="25"/>
        <v>8550</v>
      </c>
    </row>
    <row r="1492" spans="89:93">
      <c r="CK1492" s="77" t="s">
        <v>1521</v>
      </c>
      <c r="CL1492" s="78">
        <v>8552</v>
      </c>
      <c r="CM1492" s="80" t="s">
        <v>1043</v>
      </c>
      <c r="CO1492" s="116">
        <f t="shared" si="25"/>
        <v>8552</v>
      </c>
    </row>
    <row r="1493" spans="89:93">
      <c r="CK1493" s="77" t="s">
        <v>1521</v>
      </c>
      <c r="CL1493" s="78">
        <v>8553</v>
      </c>
      <c r="CM1493" s="80" t="s">
        <v>1044</v>
      </c>
      <c r="CO1493" s="116">
        <f t="shared" si="25"/>
        <v>8553</v>
      </c>
    </row>
    <row r="1494" spans="89:93">
      <c r="CK1494" s="77" t="s">
        <v>1521</v>
      </c>
      <c r="CL1494" s="78">
        <v>8555</v>
      </c>
      <c r="CM1494" s="80" t="s">
        <v>1047</v>
      </c>
      <c r="CO1494" s="116">
        <f t="shared" si="25"/>
        <v>8555</v>
      </c>
    </row>
    <row r="1495" spans="89:93">
      <c r="CK1495" s="77" t="s">
        <v>1521</v>
      </c>
      <c r="CL1495" s="78">
        <v>8556</v>
      </c>
      <c r="CM1495" s="80" t="s">
        <v>1045</v>
      </c>
      <c r="CO1495" s="116">
        <f t="shared" si="25"/>
        <v>8556</v>
      </c>
    </row>
    <row r="1496" spans="89:93">
      <c r="CK1496" s="77" t="s">
        <v>1521</v>
      </c>
      <c r="CL1496" s="78">
        <v>8557</v>
      </c>
      <c r="CM1496" s="80" t="s">
        <v>1046</v>
      </c>
      <c r="CO1496" s="116">
        <f t="shared" si="25"/>
        <v>8557</v>
      </c>
    </row>
    <row r="1497" spans="89:93">
      <c r="CK1497" s="77" t="s">
        <v>1521</v>
      </c>
      <c r="CL1497" s="78">
        <v>8558</v>
      </c>
      <c r="CM1497" s="80" t="s">
        <v>1047</v>
      </c>
      <c r="CO1497" s="116">
        <f t="shared" si="25"/>
        <v>8558</v>
      </c>
    </row>
    <row r="1498" spans="89:93">
      <c r="CK1498" s="77" t="s">
        <v>1521</v>
      </c>
      <c r="CL1498" s="78">
        <v>8559</v>
      </c>
      <c r="CM1498" s="80" t="s">
        <v>1048</v>
      </c>
      <c r="CO1498" s="116">
        <f t="shared" si="25"/>
        <v>8559</v>
      </c>
    </row>
    <row r="1499" spans="89:93">
      <c r="CK1499" s="77" t="s">
        <v>1521</v>
      </c>
      <c r="CL1499" s="78">
        <v>8567</v>
      </c>
      <c r="CM1499" s="80" t="s">
        <v>2006</v>
      </c>
      <c r="CO1499" s="116">
        <f t="shared" si="25"/>
        <v>8567</v>
      </c>
    </row>
    <row r="1500" spans="89:93">
      <c r="CK1500" s="77" t="s">
        <v>1521</v>
      </c>
      <c r="CL1500" s="78">
        <v>8699</v>
      </c>
      <c r="CM1500" s="80" t="s">
        <v>914</v>
      </c>
      <c r="CO1500" s="116">
        <f t="shared" si="25"/>
        <v>8699</v>
      </c>
    </row>
    <row r="1501" spans="89:93">
      <c r="CK1501" s="77" t="s">
        <v>1521</v>
      </c>
      <c r="CL1501" s="78">
        <v>8910</v>
      </c>
      <c r="CM1501" s="80" t="s">
        <v>1243</v>
      </c>
      <c r="CO1501" s="116">
        <f t="shared" si="25"/>
        <v>8910</v>
      </c>
    </row>
    <row r="1502" spans="89:93">
      <c r="CK1502" s="77" t="s">
        <v>1521</v>
      </c>
      <c r="CL1502" s="78">
        <v>8917</v>
      </c>
      <c r="CM1502" s="80" t="s">
        <v>1264</v>
      </c>
      <c r="CO1502" s="116">
        <f t="shared" si="25"/>
        <v>8917</v>
      </c>
    </row>
    <row r="1503" spans="89:93">
      <c r="CK1503" s="77" t="s">
        <v>1521</v>
      </c>
      <c r="CL1503" s="78" t="s">
        <v>2015</v>
      </c>
      <c r="CM1503" s="80" t="s">
        <v>1988</v>
      </c>
      <c r="CO1503" s="116" t="str">
        <f t="shared" si="25"/>
        <v>8K85</v>
      </c>
    </row>
    <row r="1504" spans="89:93">
      <c r="CK1504" s="77" t="s">
        <v>1521</v>
      </c>
      <c r="CL1504" s="78">
        <v>8172</v>
      </c>
      <c r="CM1504" s="80" t="s">
        <v>1875</v>
      </c>
      <c r="CO1504" s="116">
        <f t="shared" si="25"/>
        <v>8172</v>
      </c>
    </row>
    <row r="1505" spans="89:93">
      <c r="CK1505" s="77" t="s">
        <v>1521</v>
      </c>
      <c r="CL1505" s="78" t="s">
        <v>1583</v>
      </c>
      <c r="CM1505" s="80" t="s">
        <v>938</v>
      </c>
      <c r="CO1505" s="116" t="str">
        <f t="shared" si="25"/>
        <v>8G99</v>
      </c>
    </row>
    <row r="1506" spans="89:93">
      <c r="CK1506" s="77" t="s">
        <v>1521</v>
      </c>
      <c r="CL1506" s="78" t="s">
        <v>1700</v>
      </c>
      <c r="CM1506" s="80" t="s">
        <v>1701</v>
      </c>
      <c r="CO1506" s="116" t="str">
        <f t="shared" si="25"/>
        <v>8D99</v>
      </c>
    </row>
    <row r="1507" spans="89:93">
      <c r="CK1507" s="77" t="s">
        <v>1521</v>
      </c>
      <c r="CL1507" s="78" t="s">
        <v>2141</v>
      </c>
      <c r="CM1507" s="80" t="s">
        <v>2142</v>
      </c>
      <c r="CO1507" s="116" t="str">
        <f t="shared" si="25"/>
        <v>8R19</v>
      </c>
    </row>
    <row r="1508" spans="89:93">
      <c r="CK1508" s="77" t="s">
        <v>1521</v>
      </c>
      <c r="CL1508" s="78" t="s">
        <v>1702</v>
      </c>
      <c r="CM1508" s="80" t="s">
        <v>1705</v>
      </c>
      <c r="CO1508" s="116" t="str">
        <f t="shared" si="25"/>
        <v>8Y10</v>
      </c>
    </row>
    <row r="1509" spans="89:93">
      <c r="CK1509" s="77" t="s">
        <v>1521</v>
      </c>
      <c r="CL1509" s="78" t="s">
        <v>1703</v>
      </c>
      <c r="CM1509" s="80" t="s">
        <v>1072</v>
      </c>
      <c r="CO1509" s="116" t="str">
        <f t="shared" si="25"/>
        <v>8Y19</v>
      </c>
    </row>
    <row r="1510" spans="89:93">
      <c r="CK1510" s="77" t="s">
        <v>1521</v>
      </c>
      <c r="CL1510" s="78" t="s">
        <v>1704</v>
      </c>
      <c r="CM1510" s="80" t="s">
        <v>1417</v>
      </c>
      <c r="CO1510" s="116" t="str">
        <f t="shared" si="25"/>
        <v>8Y20</v>
      </c>
    </row>
    <row r="1511" spans="89:93">
      <c r="CK1511" s="77" t="s">
        <v>1521</v>
      </c>
      <c r="CL1511" s="78" t="s">
        <v>1863</v>
      </c>
      <c r="CM1511" s="80" t="s">
        <v>1865</v>
      </c>
      <c r="CO1511" s="116" t="str">
        <f t="shared" si="25"/>
        <v>8F97</v>
      </c>
    </row>
    <row r="1512" spans="89:93">
      <c r="CK1512" s="77" t="s">
        <v>1521</v>
      </c>
      <c r="CL1512" s="78" t="s">
        <v>1864</v>
      </c>
      <c r="CM1512" s="80" t="s">
        <v>1866</v>
      </c>
      <c r="CO1512" s="116" t="str">
        <f t="shared" si="25"/>
        <v>8F99</v>
      </c>
    </row>
    <row r="1513" spans="89:93">
      <c r="CK1513" s="77" t="s">
        <v>1521</v>
      </c>
      <c r="CL1513" s="78">
        <v>8560</v>
      </c>
      <c r="CM1513" s="80" t="s">
        <v>1872</v>
      </c>
      <c r="CO1513" s="116">
        <f t="shared" si="25"/>
        <v>8560</v>
      </c>
    </row>
    <row r="1514" spans="89:93">
      <c r="CK1514" s="77" t="s">
        <v>1521</v>
      </c>
      <c r="CL1514" s="78">
        <v>8562</v>
      </c>
      <c r="CM1514" s="80" t="s">
        <v>1868</v>
      </c>
      <c r="CO1514" s="116">
        <f t="shared" si="25"/>
        <v>8562</v>
      </c>
    </row>
    <row r="1515" spans="89:93">
      <c r="CK1515" s="77" t="s">
        <v>1521</v>
      </c>
      <c r="CL1515" s="78">
        <v>8563</v>
      </c>
      <c r="CM1515" s="80" t="s">
        <v>2326</v>
      </c>
      <c r="CO1515" s="116">
        <f t="shared" si="25"/>
        <v>8563</v>
      </c>
    </row>
    <row r="1516" spans="89:93">
      <c r="CK1516" s="77" t="s">
        <v>1521</v>
      </c>
      <c r="CL1516" s="78">
        <v>8555</v>
      </c>
      <c r="CM1516" s="80" t="s">
        <v>2242</v>
      </c>
      <c r="CO1516" s="116">
        <f t="shared" si="25"/>
        <v>8555</v>
      </c>
    </row>
    <row r="1517" spans="89:93">
      <c r="CK1517" s="77" t="s">
        <v>1521</v>
      </c>
      <c r="CL1517" s="78">
        <v>8565</v>
      </c>
      <c r="CM1517" s="80" t="s">
        <v>2242</v>
      </c>
      <c r="CO1517" s="116">
        <f t="shared" si="25"/>
        <v>8565</v>
      </c>
    </row>
    <row r="1518" spans="89:93">
      <c r="CK1518" s="77" t="s">
        <v>1521</v>
      </c>
      <c r="CL1518" s="78">
        <v>8566</v>
      </c>
      <c r="CM1518" s="80" t="s">
        <v>1045</v>
      </c>
      <c r="CO1518" s="116">
        <f t="shared" si="25"/>
        <v>8566</v>
      </c>
    </row>
    <row r="1519" spans="89:93">
      <c r="CK1519" s="77" t="s">
        <v>1521</v>
      </c>
      <c r="CL1519" s="78">
        <v>8567</v>
      </c>
      <c r="CM1519" s="80" t="s">
        <v>1046</v>
      </c>
      <c r="CO1519" s="116">
        <f t="shared" si="25"/>
        <v>8567</v>
      </c>
    </row>
    <row r="1520" spans="89:93">
      <c r="CK1520" s="77" t="s">
        <v>1521</v>
      </c>
      <c r="CL1520" s="78">
        <v>8568</v>
      </c>
      <c r="CM1520" s="80" t="s">
        <v>1047</v>
      </c>
      <c r="CO1520" s="116">
        <f t="shared" si="25"/>
        <v>8568</v>
      </c>
    </row>
    <row r="1521" spans="89:93">
      <c r="CK1521" s="77" t="s">
        <v>1521</v>
      </c>
      <c r="CL1521" s="78" t="s">
        <v>2145</v>
      </c>
      <c r="CM1521" s="80" t="s">
        <v>2146</v>
      </c>
      <c r="CO1521" s="116" t="str">
        <f t="shared" si="25"/>
        <v>8R10</v>
      </c>
    </row>
    <row r="1522" spans="89:93">
      <c r="CK1522" s="77" t="s">
        <v>1155</v>
      </c>
      <c r="CL1522" s="78">
        <v>3000</v>
      </c>
      <c r="CM1522" s="80" t="s">
        <v>871</v>
      </c>
      <c r="CO1522" s="116">
        <f t="shared" si="25"/>
        <v>3000</v>
      </c>
    </row>
    <row r="1523" spans="89:93">
      <c r="CK1523" s="77" t="s">
        <v>1155</v>
      </c>
      <c r="CL1523" s="78">
        <v>3110</v>
      </c>
      <c r="CM1523" s="80" t="s">
        <v>1156</v>
      </c>
      <c r="CO1523" s="116">
        <f t="shared" si="25"/>
        <v>3110</v>
      </c>
    </row>
    <row r="1524" spans="89:93">
      <c r="CK1524" s="77" t="s">
        <v>1155</v>
      </c>
      <c r="CL1524" s="78">
        <v>3120</v>
      </c>
      <c r="CM1524" s="80" t="s">
        <v>878</v>
      </c>
      <c r="CO1524" s="116">
        <f t="shared" si="25"/>
        <v>3120</v>
      </c>
    </row>
    <row r="1525" spans="89:93">
      <c r="CK1525" s="77" t="s">
        <v>1155</v>
      </c>
      <c r="CL1525" s="78">
        <v>3121</v>
      </c>
      <c r="CM1525" s="80" t="s">
        <v>1157</v>
      </c>
      <c r="CO1525" s="116">
        <f t="shared" si="25"/>
        <v>3121</v>
      </c>
    </row>
    <row r="1526" spans="89:93">
      <c r="CK1526" s="77" t="s">
        <v>1155</v>
      </c>
      <c r="CL1526" s="78">
        <v>3170</v>
      </c>
      <c r="CM1526" s="80" t="s">
        <v>878</v>
      </c>
      <c r="CO1526" s="116">
        <f t="shared" si="25"/>
        <v>3170</v>
      </c>
    </row>
    <row r="1527" spans="89:93">
      <c r="CK1527" s="77" t="s">
        <v>1155</v>
      </c>
      <c r="CL1527" s="78">
        <v>3171</v>
      </c>
      <c r="CM1527" s="80" t="s">
        <v>1158</v>
      </c>
      <c r="CO1527" s="116">
        <f t="shared" si="25"/>
        <v>3171</v>
      </c>
    </row>
    <row r="1528" spans="89:93">
      <c r="CK1528" s="77" t="s">
        <v>1155</v>
      </c>
      <c r="CL1528" s="78">
        <v>3180</v>
      </c>
      <c r="CM1528" s="80" t="s">
        <v>1159</v>
      </c>
      <c r="CO1528" s="116">
        <f t="shared" si="25"/>
        <v>3180</v>
      </c>
    </row>
    <row r="1529" spans="89:93">
      <c r="CK1529" s="77" t="s">
        <v>1155</v>
      </c>
      <c r="CL1529" s="78">
        <v>3190</v>
      </c>
      <c r="CM1529" s="80" t="s">
        <v>883</v>
      </c>
      <c r="CO1529" s="116">
        <f t="shared" si="25"/>
        <v>3190</v>
      </c>
    </row>
    <row r="1530" spans="89:93">
      <c r="CK1530" s="77" t="s">
        <v>1155</v>
      </c>
      <c r="CL1530" s="78">
        <v>3191</v>
      </c>
      <c r="CM1530" s="80" t="s">
        <v>884</v>
      </c>
      <c r="CO1530" s="116">
        <f t="shared" si="25"/>
        <v>3191</v>
      </c>
    </row>
    <row r="1531" spans="89:93">
      <c r="CK1531" s="77" t="s">
        <v>1155</v>
      </c>
      <c r="CL1531" s="78">
        <v>3198</v>
      </c>
      <c r="CM1531" s="80" t="s">
        <v>887</v>
      </c>
      <c r="CO1531" s="116">
        <f t="shared" si="25"/>
        <v>3198</v>
      </c>
    </row>
    <row r="1532" spans="89:93">
      <c r="CK1532" s="77" t="s">
        <v>1155</v>
      </c>
      <c r="CL1532" s="78">
        <v>3199</v>
      </c>
      <c r="CM1532" s="80" t="s">
        <v>1160</v>
      </c>
      <c r="CO1532" s="116">
        <f t="shared" si="25"/>
        <v>3199</v>
      </c>
    </row>
    <row r="1533" spans="89:93">
      <c r="CK1533" s="77" t="s">
        <v>1155</v>
      </c>
      <c r="CL1533" s="78">
        <v>3210</v>
      </c>
      <c r="CM1533" s="80" t="s">
        <v>878</v>
      </c>
      <c r="CO1533" s="116">
        <f t="shared" si="25"/>
        <v>3210</v>
      </c>
    </row>
    <row r="1534" spans="89:93">
      <c r="CK1534" s="77" t="s">
        <v>1155</v>
      </c>
      <c r="CL1534" s="78">
        <v>3299</v>
      </c>
      <c r="CM1534" s="80" t="s">
        <v>992</v>
      </c>
      <c r="CO1534" s="116">
        <f t="shared" si="25"/>
        <v>3299</v>
      </c>
    </row>
    <row r="1535" spans="89:93">
      <c r="CK1535" s="77" t="s">
        <v>1155</v>
      </c>
      <c r="CL1535" s="78">
        <v>3311</v>
      </c>
      <c r="CM1535" s="80" t="s">
        <v>1161</v>
      </c>
      <c r="CO1535" s="116">
        <f t="shared" si="25"/>
        <v>3311</v>
      </c>
    </row>
    <row r="1536" spans="89:93">
      <c r="CK1536" s="77" t="s">
        <v>1155</v>
      </c>
      <c r="CL1536" s="78">
        <v>3312</v>
      </c>
      <c r="CM1536" s="80" t="s">
        <v>1162</v>
      </c>
      <c r="CO1536" s="116">
        <f t="shared" si="25"/>
        <v>3312</v>
      </c>
    </row>
    <row r="1537" spans="89:93">
      <c r="CK1537" s="77" t="s">
        <v>1155</v>
      </c>
      <c r="CL1537" s="78">
        <v>3313</v>
      </c>
      <c r="CM1537" s="80" t="s">
        <v>1163</v>
      </c>
      <c r="CO1537" s="116">
        <f t="shared" si="25"/>
        <v>3313</v>
      </c>
    </row>
    <row r="1538" spans="89:93">
      <c r="CK1538" s="77" t="s">
        <v>1155</v>
      </c>
      <c r="CL1538" s="78">
        <v>3319</v>
      </c>
      <c r="CM1538" s="80" t="s">
        <v>1164</v>
      </c>
      <c r="CO1538" s="116">
        <f t="shared" si="25"/>
        <v>3319</v>
      </c>
    </row>
    <row r="1539" spans="89:93">
      <c r="CK1539" s="77" t="s">
        <v>1155</v>
      </c>
      <c r="CL1539" s="78">
        <v>3321</v>
      </c>
      <c r="CM1539" s="80" t="s">
        <v>1165</v>
      </c>
      <c r="CO1539" s="116">
        <f t="shared" si="25"/>
        <v>3321</v>
      </c>
    </row>
    <row r="1540" spans="89:93">
      <c r="CK1540" s="77" t="s">
        <v>1155</v>
      </c>
      <c r="CL1540" s="78">
        <v>3322</v>
      </c>
      <c r="CM1540" s="80" t="s">
        <v>1166</v>
      </c>
      <c r="CO1540" s="116">
        <f t="shared" si="25"/>
        <v>3322</v>
      </c>
    </row>
    <row r="1541" spans="89:93">
      <c r="CK1541" s="77" t="s">
        <v>1155</v>
      </c>
      <c r="CL1541" s="78">
        <v>3323</v>
      </c>
      <c r="CM1541" s="80" t="s">
        <v>1167</v>
      </c>
      <c r="CO1541" s="116">
        <f t="shared" si="25"/>
        <v>3323</v>
      </c>
    </row>
    <row r="1542" spans="89:93">
      <c r="CK1542" s="77" t="s">
        <v>1155</v>
      </c>
      <c r="CL1542" s="78">
        <v>3329</v>
      </c>
      <c r="CM1542" s="80" t="s">
        <v>1168</v>
      </c>
      <c r="CO1542" s="116">
        <f t="shared" si="25"/>
        <v>3329</v>
      </c>
    </row>
    <row r="1543" spans="89:93">
      <c r="CK1543" s="77" t="s">
        <v>1155</v>
      </c>
      <c r="CL1543" s="78">
        <v>3331</v>
      </c>
      <c r="CM1543" s="80" t="s">
        <v>1169</v>
      </c>
      <c r="CO1543" s="116">
        <f t="shared" si="25"/>
        <v>3331</v>
      </c>
    </row>
    <row r="1544" spans="89:93">
      <c r="CK1544" s="77" t="s">
        <v>1155</v>
      </c>
      <c r="CL1544" s="78">
        <v>3332</v>
      </c>
      <c r="CM1544" s="80" t="s">
        <v>1170</v>
      </c>
      <c r="CO1544" s="116">
        <f t="shared" si="25"/>
        <v>3332</v>
      </c>
    </row>
    <row r="1545" spans="89:93">
      <c r="CK1545" s="77" t="s">
        <v>1155</v>
      </c>
      <c r="CL1545" s="78">
        <v>3333</v>
      </c>
      <c r="CM1545" s="80" t="s">
        <v>1171</v>
      </c>
      <c r="CO1545" s="116">
        <f t="shared" si="25"/>
        <v>3333</v>
      </c>
    </row>
    <row r="1546" spans="89:93">
      <c r="CK1546" s="77" t="s">
        <v>1155</v>
      </c>
      <c r="CL1546" s="78">
        <v>3339</v>
      </c>
      <c r="CM1546" s="80" t="s">
        <v>1172</v>
      </c>
      <c r="CO1546" s="116">
        <f t="shared" si="25"/>
        <v>3339</v>
      </c>
    </row>
    <row r="1547" spans="89:93">
      <c r="CK1547" s="77" t="s">
        <v>1155</v>
      </c>
      <c r="CL1547" s="78">
        <v>3398</v>
      </c>
      <c r="CM1547" s="80" t="s">
        <v>898</v>
      </c>
      <c r="CO1547" s="116">
        <f t="shared" si="25"/>
        <v>3398</v>
      </c>
    </row>
    <row r="1548" spans="89:93">
      <c r="CK1548" s="77" t="s">
        <v>1155</v>
      </c>
      <c r="CL1548" s="78">
        <v>3399</v>
      </c>
      <c r="CM1548" s="80" t="s">
        <v>1005</v>
      </c>
      <c r="CO1548" s="116">
        <f t="shared" si="25"/>
        <v>3399</v>
      </c>
    </row>
    <row r="1549" spans="89:93">
      <c r="CK1549" s="77" t="s">
        <v>1155</v>
      </c>
      <c r="CL1549" s="78">
        <v>3410</v>
      </c>
      <c r="CM1549" s="80" t="s">
        <v>1006</v>
      </c>
      <c r="CO1549" s="116">
        <f t="shared" si="25"/>
        <v>3410</v>
      </c>
    </row>
    <row r="1550" spans="89:93">
      <c r="CK1550" s="77" t="s">
        <v>1155</v>
      </c>
      <c r="CL1550" s="78">
        <v>3420</v>
      </c>
      <c r="CM1550" s="80" t="s">
        <v>1011</v>
      </c>
      <c r="CO1550" s="116">
        <f t="shared" si="25"/>
        <v>3420</v>
      </c>
    </row>
    <row r="1551" spans="89:93">
      <c r="CK1551" s="77" t="s">
        <v>1155</v>
      </c>
      <c r="CL1551" s="78">
        <v>3510</v>
      </c>
      <c r="CM1551" s="80" t="s">
        <v>1173</v>
      </c>
      <c r="CO1551" s="116">
        <f t="shared" si="25"/>
        <v>3510</v>
      </c>
    </row>
    <row r="1552" spans="89:93">
      <c r="CK1552" s="77" t="s">
        <v>1155</v>
      </c>
      <c r="CL1552" s="78">
        <v>3610</v>
      </c>
      <c r="CM1552" s="80" t="s">
        <v>1049</v>
      </c>
      <c r="CO1552" s="116">
        <f t="shared" si="25"/>
        <v>3610</v>
      </c>
    </row>
    <row r="1553" spans="89:93">
      <c r="CK1553" s="77" t="s">
        <v>1155</v>
      </c>
      <c r="CL1553" s="78">
        <v>3699</v>
      </c>
      <c r="CM1553" s="80" t="s">
        <v>1174</v>
      </c>
      <c r="CO1553" s="116">
        <f t="shared" si="25"/>
        <v>3699</v>
      </c>
    </row>
    <row r="1554" spans="89:93">
      <c r="CK1554" s="77" t="s">
        <v>1155</v>
      </c>
      <c r="CL1554" s="78">
        <v>3710</v>
      </c>
      <c r="CM1554" s="80" t="s">
        <v>915</v>
      </c>
      <c r="CO1554" s="116">
        <f t="shared" si="25"/>
        <v>3710</v>
      </c>
    </row>
    <row r="1555" spans="89:93">
      <c r="CK1555" s="77" t="s">
        <v>1155</v>
      </c>
      <c r="CL1555" s="78">
        <v>3810</v>
      </c>
      <c r="CM1555" s="80" t="s">
        <v>917</v>
      </c>
      <c r="CO1555" s="116">
        <f t="shared" si="25"/>
        <v>3810</v>
      </c>
    </row>
    <row r="1556" spans="89:93">
      <c r="CK1556" s="77" t="s">
        <v>1155</v>
      </c>
      <c r="CL1556" s="78">
        <v>3900</v>
      </c>
      <c r="CM1556" s="80" t="s">
        <v>1175</v>
      </c>
      <c r="CO1556" s="116">
        <f t="shared" si="25"/>
        <v>3900</v>
      </c>
    </row>
    <row r="1557" spans="89:93">
      <c r="CK1557" s="77" t="s">
        <v>1155</v>
      </c>
      <c r="CL1557" s="78" t="s">
        <v>1176</v>
      </c>
      <c r="CM1557" s="80" t="s">
        <v>938</v>
      </c>
      <c r="CO1557" s="116" t="str">
        <f t="shared" si="25"/>
        <v>3G99</v>
      </c>
    </row>
    <row r="1558" spans="89:93">
      <c r="CK1558" s="77" t="s">
        <v>1155</v>
      </c>
      <c r="CL1558" s="77" t="s">
        <v>2314</v>
      </c>
      <c r="CM1558" s="80" t="s">
        <v>934</v>
      </c>
      <c r="CO1558" s="116" t="str">
        <f t="shared" si="25"/>
        <v>3F97</v>
      </c>
    </row>
    <row r="1559" spans="89:93">
      <c r="CK1559" s="77" t="s">
        <v>1155</v>
      </c>
      <c r="CL1559" s="300" t="s">
        <v>2396</v>
      </c>
      <c r="CM1559" s="80" t="s">
        <v>2128</v>
      </c>
      <c r="CO1559" s="116" t="str">
        <f t="shared" si="25"/>
        <v>3ER0</v>
      </c>
    </row>
    <row r="1560" spans="89:93">
      <c r="CK1560" s="77" t="s">
        <v>26</v>
      </c>
      <c r="CL1560" s="78">
        <v>4000</v>
      </c>
      <c r="CM1560" s="80" t="s">
        <v>871</v>
      </c>
      <c r="CO1560" s="116">
        <f t="shared" si="25"/>
        <v>4000</v>
      </c>
    </row>
    <row r="1561" spans="89:93">
      <c r="CK1561" s="77" t="s">
        <v>26</v>
      </c>
      <c r="CL1561" s="78">
        <v>4100</v>
      </c>
      <c r="CM1561" s="80" t="s">
        <v>949</v>
      </c>
      <c r="CO1561" s="116">
        <f t="shared" si="25"/>
        <v>4100</v>
      </c>
    </row>
    <row r="1562" spans="89:93">
      <c r="CK1562" s="77" t="s">
        <v>26</v>
      </c>
      <c r="CL1562" s="78">
        <v>4110</v>
      </c>
      <c r="CM1562" s="80" t="s">
        <v>872</v>
      </c>
      <c r="CO1562" s="116">
        <f t="shared" ref="CO1562:CO1625" si="26">CL1562</f>
        <v>4110</v>
      </c>
    </row>
    <row r="1563" spans="89:93">
      <c r="CK1563" s="77" t="s">
        <v>26</v>
      </c>
      <c r="CL1563" s="78">
        <v>4120</v>
      </c>
      <c r="CM1563" s="80" t="s">
        <v>873</v>
      </c>
      <c r="CO1563" s="116">
        <f t="shared" si="26"/>
        <v>4120</v>
      </c>
    </row>
    <row r="1564" spans="89:93">
      <c r="CK1564" s="77" t="s">
        <v>26</v>
      </c>
      <c r="CL1564" s="78">
        <v>4130</v>
      </c>
      <c r="CM1564" s="80" t="s">
        <v>874</v>
      </c>
      <c r="CO1564" s="116">
        <f t="shared" si="26"/>
        <v>4130</v>
      </c>
    </row>
    <row r="1565" spans="89:93">
      <c r="CK1565" s="77" t="s">
        <v>26</v>
      </c>
      <c r="CL1565" s="78">
        <v>4140</v>
      </c>
      <c r="CM1565" s="80" t="s">
        <v>875</v>
      </c>
      <c r="CO1565" s="116">
        <f t="shared" si="26"/>
        <v>4140</v>
      </c>
    </row>
    <row r="1566" spans="89:93">
      <c r="CK1566" s="77" t="s">
        <v>26</v>
      </c>
      <c r="CL1566" s="78">
        <v>4150</v>
      </c>
      <c r="CM1566" s="80" t="s">
        <v>876</v>
      </c>
      <c r="CO1566" s="116">
        <f t="shared" si="26"/>
        <v>4150</v>
      </c>
    </row>
    <row r="1567" spans="89:93">
      <c r="CK1567" s="77" t="s">
        <v>26</v>
      </c>
      <c r="CL1567" s="78">
        <v>4160</v>
      </c>
      <c r="CM1567" s="80" t="s">
        <v>877</v>
      </c>
      <c r="CO1567" s="116">
        <f t="shared" si="26"/>
        <v>4160</v>
      </c>
    </row>
    <row r="1568" spans="89:93">
      <c r="CK1568" s="77" t="s">
        <v>26</v>
      </c>
      <c r="CL1568" s="78">
        <v>4170</v>
      </c>
      <c r="CM1568" s="80" t="s">
        <v>878</v>
      </c>
      <c r="CO1568" s="116">
        <f t="shared" si="26"/>
        <v>4170</v>
      </c>
    </row>
    <row r="1569" spans="89:93">
      <c r="CK1569" s="77" t="s">
        <v>26</v>
      </c>
      <c r="CL1569" s="78">
        <v>4171</v>
      </c>
      <c r="CM1569" s="80" t="s">
        <v>879</v>
      </c>
      <c r="CO1569" s="116">
        <f t="shared" si="26"/>
        <v>4171</v>
      </c>
    </row>
    <row r="1570" spans="89:93">
      <c r="CK1570" s="77" t="s">
        <v>26</v>
      </c>
      <c r="CL1570" s="78">
        <v>4180</v>
      </c>
      <c r="CM1570" s="80" t="s">
        <v>880</v>
      </c>
      <c r="CO1570" s="116">
        <f t="shared" si="26"/>
        <v>4180</v>
      </c>
    </row>
    <row r="1571" spans="89:93">
      <c r="CK1571" s="77" t="s">
        <v>26</v>
      </c>
      <c r="CL1571" s="78">
        <v>4187</v>
      </c>
      <c r="CM1571" s="80" t="s">
        <v>881</v>
      </c>
      <c r="CO1571" s="116">
        <f t="shared" si="26"/>
        <v>4187</v>
      </c>
    </row>
    <row r="1572" spans="89:93">
      <c r="CK1572" s="77" t="s">
        <v>26</v>
      </c>
      <c r="CL1572" s="78">
        <v>4188</v>
      </c>
      <c r="CM1572" s="80" t="s">
        <v>882</v>
      </c>
      <c r="CO1572" s="116">
        <f t="shared" si="26"/>
        <v>4188</v>
      </c>
    </row>
    <row r="1573" spans="89:93">
      <c r="CK1573" s="77" t="s">
        <v>26</v>
      </c>
      <c r="CL1573" s="78">
        <v>4190</v>
      </c>
      <c r="CM1573" s="80" t="s">
        <v>883</v>
      </c>
      <c r="CO1573" s="116">
        <f t="shared" si="26"/>
        <v>4190</v>
      </c>
    </row>
    <row r="1574" spans="89:93">
      <c r="CK1574" s="77" t="s">
        <v>26</v>
      </c>
      <c r="CL1574" s="78">
        <v>4191</v>
      </c>
      <c r="CM1574" s="80" t="s">
        <v>884</v>
      </c>
      <c r="CO1574" s="116">
        <f t="shared" si="26"/>
        <v>4191</v>
      </c>
    </row>
    <row r="1575" spans="89:93">
      <c r="CK1575" s="77" t="s">
        <v>26</v>
      </c>
      <c r="CL1575" s="78">
        <v>4196</v>
      </c>
      <c r="CM1575" s="80" t="s">
        <v>885</v>
      </c>
      <c r="CO1575" s="116">
        <f t="shared" si="26"/>
        <v>4196</v>
      </c>
    </row>
    <row r="1576" spans="89:93">
      <c r="CK1576" s="77" t="s">
        <v>26</v>
      </c>
      <c r="CL1576" s="78">
        <v>4197</v>
      </c>
      <c r="CM1576" s="80" t="s">
        <v>886</v>
      </c>
      <c r="CO1576" s="116">
        <f t="shared" si="26"/>
        <v>4197</v>
      </c>
    </row>
    <row r="1577" spans="89:93">
      <c r="CK1577" s="77" t="s">
        <v>26</v>
      </c>
      <c r="CL1577" s="78">
        <v>4198</v>
      </c>
      <c r="CM1577" s="80" t="s">
        <v>887</v>
      </c>
      <c r="CO1577" s="116">
        <f t="shared" si="26"/>
        <v>4198</v>
      </c>
    </row>
    <row r="1578" spans="89:93">
      <c r="CK1578" s="77" t="s">
        <v>26</v>
      </c>
      <c r="CL1578" s="78">
        <v>4199</v>
      </c>
      <c r="CM1578" s="80" t="s">
        <v>888</v>
      </c>
      <c r="CO1578" s="116">
        <f t="shared" si="26"/>
        <v>4199</v>
      </c>
    </row>
    <row r="1579" spans="89:93">
      <c r="CK1579" s="77" t="s">
        <v>26</v>
      </c>
      <c r="CL1579" s="78" t="s">
        <v>1177</v>
      </c>
      <c r="CM1579" s="80" t="s">
        <v>890</v>
      </c>
      <c r="CO1579" s="116" t="str">
        <f t="shared" si="26"/>
        <v>41A0</v>
      </c>
    </row>
    <row r="1580" spans="89:93">
      <c r="CK1580" s="77" t="s">
        <v>26</v>
      </c>
      <c r="CL1580" s="78" t="s">
        <v>1466</v>
      </c>
      <c r="CM1580" s="80" t="s">
        <v>1397</v>
      </c>
      <c r="CO1580" s="116" t="str">
        <f t="shared" si="26"/>
        <v>414M</v>
      </c>
    </row>
    <row r="1581" spans="89:93">
      <c r="CK1581" s="77" t="s">
        <v>26</v>
      </c>
      <c r="CL1581" s="78">
        <v>4210</v>
      </c>
      <c r="CM1581" s="80" t="s">
        <v>878</v>
      </c>
      <c r="CO1581" s="116">
        <f t="shared" si="26"/>
        <v>4210</v>
      </c>
    </row>
    <row r="1582" spans="89:93">
      <c r="CK1582" s="77" t="s">
        <v>26</v>
      </c>
      <c r="CL1582" s="78">
        <v>4220</v>
      </c>
      <c r="CM1582" s="80" t="s">
        <v>891</v>
      </c>
      <c r="CO1582" s="116">
        <f t="shared" si="26"/>
        <v>4220</v>
      </c>
    </row>
    <row r="1583" spans="89:93">
      <c r="CK1583" s="77" t="s">
        <v>26</v>
      </c>
      <c r="CL1583" s="78">
        <v>4228</v>
      </c>
      <c r="CM1583" s="80" t="s">
        <v>892</v>
      </c>
      <c r="CO1583" s="116">
        <f t="shared" si="26"/>
        <v>4228</v>
      </c>
    </row>
    <row r="1584" spans="89:93">
      <c r="CK1584" s="77" t="s">
        <v>26</v>
      </c>
      <c r="CL1584" s="78">
        <v>4229</v>
      </c>
      <c r="CM1584" s="80" t="s">
        <v>893</v>
      </c>
      <c r="CO1584" s="116">
        <f t="shared" si="26"/>
        <v>4229</v>
      </c>
    </row>
    <row r="1585" spans="89:93">
      <c r="CK1585" s="77" t="s">
        <v>26</v>
      </c>
      <c r="CL1585" s="78">
        <v>4299</v>
      </c>
      <c r="CM1585" s="80" t="s">
        <v>894</v>
      </c>
      <c r="CO1585" s="116">
        <f t="shared" si="26"/>
        <v>4299</v>
      </c>
    </row>
    <row r="1586" spans="89:93">
      <c r="CK1586" s="77" t="s">
        <v>26</v>
      </c>
      <c r="CL1586" s="78">
        <v>4310</v>
      </c>
      <c r="CM1586" s="80" t="s">
        <v>993</v>
      </c>
      <c r="CO1586" s="116">
        <f t="shared" si="26"/>
        <v>4310</v>
      </c>
    </row>
    <row r="1587" spans="89:93">
      <c r="CK1587" s="77" t="s">
        <v>26</v>
      </c>
      <c r="CL1587" s="78">
        <v>4320</v>
      </c>
      <c r="CM1587" s="80" t="s">
        <v>994</v>
      </c>
      <c r="CO1587" s="116">
        <f t="shared" si="26"/>
        <v>4320</v>
      </c>
    </row>
    <row r="1588" spans="89:93">
      <c r="CK1588" s="77" t="s">
        <v>26</v>
      </c>
      <c r="CL1588" s="78">
        <v>4330</v>
      </c>
      <c r="CM1588" s="80" t="s">
        <v>895</v>
      </c>
      <c r="CO1588" s="116">
        <f t="shared" si="26"/>
        <v>4330</v>
      </c>
    </row>
    <row r="1589" spans="89:93">
      <c r="CK1589" s="77" t="s">
        <v>26</v>
      </c>
      <c r="CL1589" s="78">
        <v>4340</v>
      </c>
      <c r="CM1589" s="80" t="s">
        <v>1100</v>
      </c>
      <c r="CO1589" s="116">
        <f t="shared" si="26"/>
        <v>4340</v>
      </c>
    </row>
    <row r="1590" spans="89:93">
      <c r="CK1590" s="77" t="s">
        <v>26</v>
      </c>
      <c r="CL1590" s="78">
        <v>4390</v>
      </c>
      <c r="CM1590" s="80" t="s">
        <v>896</v>
      </c>
      <c r="CO1590" s="116">
        <f t="shared" si="26"/>
        <v>4390</v>
      </c>
    </row>
    <row r="1591" spans="89:93">
      <c r="CK1591" s="77" t="s">
        <v>26</v>
      </c>
      <c r="CL1591" s="78">
        <v>4393</v>
      </c>
      <c r="CM1591" s="80" t="s">
        <v>897</v>
      </c>
      <c r="CO1591" s="116">
        <f t="shared" si="26"/>
        <v>4393</v>
      </c>
    </row>
    <row r="1592" spans="89:93">
      <c r="CK1592" s="77" t="s">
        <v>26</v>
      </c>
      <c r="CL1592" s="78">
        <v>4398</v>
      </c>
      <c r="CM1592" s="80" t="s">
        <v>898</v>
      </c>
      <c r="CO1592" s="116">
        <f t="shared" si="26"/>
        <v>4398</v>
      </c>
    </row>
    <row r="1593" spans="89:93">
      <c r="CK1593" s="77" t="s">
        <v>26</v>
      </c>
      <c r="CL1593" s="78">
        <v>4399</v>
      </c>
      <c r="CM1593" s="80" t="s">
        <v>899</v>
      </c>
      <c r="CO1593" s="116">
        <f t="shared" si="26"/>
        <v>4399</v>
      </c>
    </row>
    <row r="1594" spans="89:93">
      <c r="CK1594" s="77" t="s">
        <v>26</v>
      </c>
      <c r="CL1594" s="78">
        <v>4410</v>
      </c>
      <c r="CM1594" s="80" t="s">
        <v>900</v>
      </c>
      <c r="CO1594" s="116">
        <f t="shared" si="26"/>
        <v>4410</v>
      </c>
    </row>
    <row r="1595" spans="89:93">
      <c r="CK1595" s="77" t="s">
        <v>26</v>
      </c>
      <c r="CL1595" s="78" t="s">
        <v>1178</v>
      </c>
      <c r="CM1595" s="80" t="s">
        <v>904</v>
      </c>
      <c r="CO1595" s="116" t="str">
        <f t="shared" si="26"/>
        <v>441A</v>
      </c>
    </row>
    <row r="1596" spans="89:93">
      <c r="CK1596" s="77" t="s">
        <v>26</v>
      </c>
      <c r="CL1596" s="78" t="s">
        <v>1179</v>
      </c>
      <c r="CM1596" s="80" t="s">
        <v>906</v>
      </c>
      <c r="CO1596" s="116" t="str">
        <f t="shared" si="26"/>
        <v>441S</v>
      </c>
    </row>
    <row r="1597" spans="89:93">
      <c r="CK1597" s="77" t="s">
        <v>26</v>
      </c>
      <c r="CL1597" s="78">
        <v>4420</v>
      </c>
      <c r="CM1597" s="80" t="s">
        <v>907</v>
      </c>
      <c r="CO1597" s="116">
        <f t="shared" si="26"/>
        <v>4420</v>
      </c>
    </row>
    <row r="1598" spans="89:93">
      <c r="CK1598" s="77" t="s">
        <v>26</v>
      </c>
      <c r="CL1598" s="78" t="s">
        <v>1180</v>
      </c>
      <c r="CM1598" s="80" t="s">
        <v>909</v>
      </c>
      <c r="CO1598" s="116" t="str">
        <f t="shared" si="26"/>
        <v>442A</v>
      </c>
    </row>
    <row r="1599" spans="89:93">
      <c r="CK1599" s="77" t="s">
        <v>26</v>
      </c>
      <c r="CL1599" s="78" t="s">
        <v>1181</v>
      </c>
      <c r="CM1599" s="80" t="s">
        <v>911</v>
      </c>
      <c r="CO1599" s="116" t="str">
        <f t="shared" si="26"/>
        <v>442S</v>
      </c>
    </row>
    <row r="1600" spans="89:93">
      <c r="CK1600" s="77" t="s">
        <v>26</v>
      </c>
      <c r="CL1600" s="78" t="s">
        <v>1182</v>
      </c>
      <c r="CM1600" s="80" t="s">
        <v>913</v>
      </c>
      <c r="CO1600" s="116" t="str">
        <f t="shared" si="26"/>
        <v>44SM</v>
      </c>
    </row>
    <row r="1601" spans="89:93">
      <c r="CK1601" s="77" t="s">
        <v>26</v>
      </c>
      <c r="CL1601" s="78">
        <v>4510</v>
      </c>
      <c r="CM1601" s="80" t="s">
        <v>1173</v>
      </c>
      <c r="CO1601" s="116">
        <f t="shared" si="26"/>
        <v>4510</v>
      </c>
    </row>
    <row r="1602" spans="89:93">
      <c r="CK1602" s="77" t="s">
        <v>26</v>
      </c>
      <c r="CL1602" s="78">
        <v>4610</v>
      </c>
      <c r="CM1602" s="80" t="s">
        <v>1183</v>
      </c>
      <c r="CO1602" s="116">
        <f t="shared" si="26"/>
        <v>4610</v>
      </c>
    </row>
    <row r="1603" spans="89:93">
      <c r="CK1603" s="77" t="s">
        <v>26</v>
      </c>
      <c r="CL1603" s="78">
        <v>4699</v>
      </c>
      <c r="CM1603" s="80" t="s">
        <v>1050</v>
      </c>
      <c r="CO1603" s="116">
        <f t="shared" si="26"/>
        <v>4699</v>
      </c>
    </row>
    <row r="1604" spans="89:93">
      <c r="CK1604" s="77" t="s">
        <v>26</v>
      </c>
      <c r="CL1604" s="78">
        <v>4710</v>
      </c>
      <c r="CM1604" s="80" t="s">
        <v>915</v>
      </c>
      <c r="CO1604" s="116">
        <f t="shared" si="26"/>
        <v>4710</v>
      </c>
    </row>
    <row r="1605" spans="89:93">
      <c r="CK1605" s="77" t="s">
        <v>26</v>
      </c>
      <c r="CL1605" s="78">
        <v>4790</v>
      </c>
      <c r="CM1605" s="80" t="s">
        <v>1184</v>
      </c>
      <c r="CO1605" s="116">
        <f t="shared" si="26"/>
        <v>4790</v>
      </c>
    </row>
    <row r="1606" spans="89:93">
      <c r="CK1606" s="77" t="s">
        <v>26</v>
      </c>
      <c r="CL1606" s="78">
        <v>4810</v>
      </c>
      <c r="CM1606" s="80" t="s">
        <v>917</v>
      </c>
      <c r="CO1606" s="116">
        <f t="shared" si="26"/>
        <v>4810</v>
      </c>
    </row>
    <row r="1607" spans="89:93">
      <c r="CK1607" s="77" t="s">
        <v>26</v>
      </c>
      <c r="CL1607" s="78">
        <v>4910</v>
      </c>
      <c r="CM1607" s="80" t="s">
        <v>1243</v>
      </c>
      <c r="CO1607" s="116">
        <f t="shared" si="26"/>
        <v>4910</v>
      </c>
    </row>
    <row r="1608" spans="89:93">
      <c r="CK1608" s="77" t="s">
        <v>26</v>
      </c>
      <c r="CL1608" s="78" t="s">
        <v>1185</v>
      </c>
      <c r="CM1608" s="80" t="s">
        <v>919</v>
      </c>
      <c r="CO1608" s="116" t="str">
        <f t="shared" si="26"/>
        <v>4A10</v>
      </c>
    </row>
    <row r="1609" spans="89:93">
      <c r="CK1609" s="77" t="s">
        <v>26</v>
      </c>
      <c r="CL1609" s="78" t="s">
        <v>1186</v>
      </c>
      <c r="CM1609" s="80" t="s">
        <v>887</v>
      </c>
      <c r="CO1609" s="116" t="str">
        <f t="shared" si="26"/>
        <v>4A18</v>
      </c>
    </row>
    <row r="1610" spans="89:93">
      <c r="CK1610" s="77" t="s">
        <v>26</v>
      </c>
      <c r="CL1610" s="78" t="s">
        <v>1187</v>
      </c>
      <c r="CM1610" s="80" t="s">
        <v>886</v>
      </c>
      <c r="CO1610" s="116" t="str">
        <f t="shared" si="26"/>
        <v>4A19</v>
      </c>
    </row>
    <row r="1611" spans="89:93">
      <c r="CK1611" s="77" t="s">
        <v>26</v>
      </c>
      <c r="CL1611" s="78" t="s">
        <v>1188</v>
      </c>
      <c r="CM1611" s="80" t="s">
        <v>923</v>
      </c>
      <c r="CO1611" s="116" t="str">
        <f t="shared" si="26"/>
        <v>4A20</v>
      </c>
    </row>
    <row r="1612" spans="89:93">
      <c r="CK1612" s="77" t="s">
        <v>26</v>
      </c>
      <c r="CL1612" s="78" t="s">
        <v>1189</v>
      </c>
      <c r="CM1612" s="80" t="s">
        <v>925</v>
      </c>
      <c r="CO1612" s="116" t="str">
        <f t="shared" si="26"/>
        <v>4A30</v>
      </c>
    </row>
    <row r="1613" spans="89:93">
      <c r="CK1613" s="77" t="s">
        <v>26</v>
      </c>
      <c r="CL1613" s="78" t="s">
        <v>1190</v>
      </c>
      <c r="CM1613" s="80" t="s">
        <v>927</v>
      </c>
      <c r="CO1613" s="116" t="str">
        <f t="shared" si="26"/>
        <v>4A40</v>
      </c>
    </row>
    <row r="1614" spans="89:93">
      <c r="CK1614" s="77" t="s">
        <v>26</v>
      </c>
      <c r="CL1614" s="78" t="s">
        <v>1191</v>
      </c>
      <c r="CM1614" s="80" t="s">
        <v>929</v>
      </c>
      <c r="CO1614" s="116" t="str">
        <f t="shared" si="26"/>
        <v>4A50</v>
      </c>
    </row>
    <row r="1615" spans="89:93">
      <c r="CK1615" s="77" t="s">
        <v>26</v>
      </c>
      <c r="CL1615" s="78" t="s">
        <v>1192</v>
      </c>
      <c r="CM1615" s="80" t="s">
        <v>887</v>
      </c>
      <c r="CO1615" s="116" t="str">
        <f t="shared" si="26"/>
        <v>4A98</v>
      </c>
    </row>
    <row r="1616" spans="89:93">
      <c r="CK1616" s="77" t="s">
        <v>26</v>
      </c>
      <c r="CL1616" s="78" t="s">
        <v>1193</v>
      </c>
      <c r="CM1616" s="80" t="s">
        <v>932</v>
      </c>
      <c r="CO1616" s="116" t="str">
        <f t="shared" si="26"/>
        <v>4A99</v>
      </c>
    </row>
    <row r="1617" spans="89:93">
      <c r="CK1617" s="77" t="s">
        <v>26</v>
      </c>
      <c r="CL1617" s="78" t="s">
        <v>1194</v>
      </c>
      <c r="CM1617" s="80" t="s">
        <v>1063</v>
      </c>
      <c r="CO1617" s="116" t="str">
        <f t="shared" si="26"/>
        <v>4C99</v>
      </c>
    </row>
    <row r="1618" spans="89:93">
      <c r="CK1618" s="77" t="s">
        <v>26</v>
      </c>
      <c r="CL1618" s="78" t="s">
        <v>1195</v>
      </c>
      <c r="CM1618" s="80" t="s">
        <v>934</v>
      </c>
      <c r="CO1618" s="116" t="str">
        <f t="shared" si="26"/>
        <v>4F97</v>
      </c>
    </row>
    <row r="1619" spans="89:93">
      <c r="CK1619" s="77" t="s">
        <v>26</v>
      </c>
      <c r="CL1619" s="78" t="s">
        <v>1196</v>
      </c>
      <c r="CM1619" s="80" t="s">
        <v>936</v>
      </c>
      <c r="CO1619" s="116" t="str">
        <f t="shared" si="26"/>
        <v>4F99</v>
      </c>
    </row>
    <row r="1620" spans="89:93">
      <c r="CK1620" s="77" t="s">
        <v>26</v>
      </c>
      <c r="CL1620" s="78" t="s">
        <v>1197</v>
      </c>
      <c r="CM1620" s="80" t="s">
        <v>938</v>
      </c>
      <c r="CO1620" s="116" t="str">
        <f t="shared" si="26"/>
        <v>4G99</v>
      </c>
    </row>
    <row r="1621" spans="89:93">
      <c r="CK1621" s="77" t="s">
        <v>26</v>
      </c>
      <c r="CL1621" s="78" t="s">
        <v>1198</v>
      </c>
      <c r="CM1621" s="80" t="s">
        <v>940</v>
      </c>
      <c r="CO1621" s="116" t="str">
        <f t="shared" si="26"/>
        <v>4R10</v>
      </c>
    </row>
    <row r="1622" spans="89:93">
      <c r="CK1622" s="77" t="s">
        <v>26</v>
      </c>
      <c r="CL1622" s="78" t="s">
        <v>1199</v>
      </c>
      <c r="CM1622" s="80" t="s">
        <v>942</v>
      </c>
      <c r="CO1622" s="116" t="str">
        <f t="shared" si="26"/>
        <v>4R17</v>
      </c>
    </row>
    <row r="1623" spans="89:93">
      <c r="CK1623" s="77" t="s">
        <v>26</v>
      </c>
      <c r="CL1623" s="78" t="s">
        <v>1200</v>
      </c>
      <c r="CM1623" s="80" t="s">
        <v>944</v>
      </c>
      <c r="CO1623" s="116" t="str">
        <f t="shared" si="26"/>
        <v>4R19</v>
      </c>
    </row>
    <row r="1624" spans="89:93">
      <c r="CK1624" s="77" t="s">
        <v>26</v>
      </c>
      <c r="CL1624" s="78" t="s">
        <v>1201</v>
      </c>
      <c r="CM1624" s="80" t="s">
        <v>946</v>
      </c>
      <c r="CO1624" s="116" t="str">
        <f t="shared" si="26"/>
        <v>4Y10</v>
      </c>
    </row>
    <row r="1625" spans="89:93">
      <c r="CK1625" s="77" t="s">
        <v>26</v>
      </c>
      <c r="CL1625" s="78" t="s">
        <v>1467</v>
      </c>
      <c r="CM1625" s="80" t="s">
        <v>1417</v>
      </c>
      <c r="CO1625" s="116" t="str">
        <f t="shared" si="26"/>
        <v>4Y20</v>
      </c>
    </row>
    <row r="1626" spans="89:93">
      <c r="CK1626" s="77" t="s">
        <v>26</v>
      </c>
      <c r="CL1626" s="78" t="s">
        <v>1468</v>
      </c>
      <c r="CM1626" s="80" t="s">
        <v>1463</v>
      </c>
      <c r="CO1626" s="116" t="str">
        <f t="shared" ref="CO1626:CO1708" si="27">CL1626</f>
        <v>4Y29</v>
      </c>
    </row>
    <row r="1627" spans="89:93">
      <c r="CK1627" s="77" t="s">
        <v>26</v>
      </c>
      <c r="CL1627" s="78" t="s">
        <v>1202</v>
      </c>
      <c r="CM1627" s="80" t="s">
        <v>1072</v>
      </c>
      <c r="CO1627" s="116" t="str">
        <f t="shared" si="27"/>
        <v>4Y19</v>
      </c>
    </row>
    <row r="1628" spans="89:93">
      <c r="CK1628" s="77" t="s">
        <v>26</v>
      </c>
      <c r="CL1628" s="78" t="s">
        <v>1696</v>
      </c>
      <c r="CM1628" s="80" t="s">
        <v>1697</v>
      </c>
      <c r="CO1628" s="116" t="str">
        <f t="shared" si="27"/>
        <v>4D99</v>
      </c>
    </row>
    <row r="1629" spans="89:93">
      <c r="CK1629" s="77" t="s">
        <v>17</v>
      </c>
      <c r="CL1629" s="78" t="s">
        <v>1508</v>
      </c>
      <c r="CM1629" s="80" t="s">
        <v>1509</v>
      </c>
      <c r="CO1629" s="116" t="str">
        <f t="shared" si="27"/>
        <v>11D8</v>
      </c>
    </row>
    <row r="1630" spans="89:93">
      <c r="CK1630" s="77" t="s">
        <v>17</v>
      </c>
      <c r="CL1630" s="78" t="s">
        <v>1890</v>
      </c>
      <c r="CM1630" s="80" t="s">
        <v>1875</v>
      </c>
      <c r="CO1630" s="116" t="str">
        <f t="shared" si="27"/>
        <v>1K70</v>
      </c>
    </row>
    <row r="1631" spans="89:93">
      <c r="CK1631" s="77" t="s">
        <v>25</v>
      </c>
      <c r="CL1631" s="78">
        <v>2380</v>
      </c>
      <c r="CM1631" s="80" t="s">
        <v>1683</v>
      </c>
      <c r="CO1631" s="116">
        <f t="shared" si="27"/>
        <v>2380</v>
      </c>
    </row>
    <row r="1632" spans="89:93">
      <c r="CK1632" s="77" t="s">
        <v>25</v>
      </c>
      <c r="CL1632" s="78">
        <v>2280</v>
      </c>
      <c r="CM1632" s="80" t="s">
        <v>1684</v>
      </c>
      <c r="CO1632" s="116">
        <f t="shared" si="27"/>
        <v>2280</v>
      </c>
    </row>
    <row r="1633" spans="89:93">
      <c r="CK1633" s="77" t="s">
        <v>25</v>
      </c>
      <c r="CL1633" s="78">
        <v>2389</v>
      </c>
      <c r="CM1633" s="80" t="s">
        <v>1685</v>
      </c>
      <c r="CO1633" s="116">
        <f t="shared" si="27"/>
        <v>2389</v>
      </c>
    </row>
    <row r="1634" spans="89:93">
      <c r="CK1634" s="77" t="s">
        <v>26</v>
      </c>
      <c r="CL1634" s="78">
        <v>4360</v>
      </c>
      <c r="CM1634" s="80" t="s">
        <v>1711</v>
      </c>
      <c r="CO1634" s="116">
        <f t="shared" si="27"/>
        <v>4360</v>
      </c>
    </row>
    <row r="1635" spans="89:93">
      <c r="CK1635" s="77" t="s">
        <v>26</v>
      </c>
      <c r="CL1635" s="78">
        <v>4369</v>
      </c>
      <c r="CM1635" s="80" t="s">
        <v>1712</v>
      </c>
      <c r="CO1635" s="116">
        <f t="shared" si="27"/>
        <v>4369</v>
      </c>
    </row>
    <row r="1636" spans="89:93">
      <c r="CK1636" s="77" t="s">
        <v>26</v>
      </c>
      <c r="CL1636" s="78">
        <v>4260</v>
      </c>
      <c r="CM1636" s="80" t="s">
        <v>1713</v>
      </c>
      <c r="CO1636" s="116">
        <f t="shared" si="27"/>
        <v>4260</v>
      </c>
    </row>
    <row r="1637" spans="89:93">
      <c r="CK1637" s="77" t="s">
        <v>25</v>
      </c>
      <c r="CL1637" s="78" t="s">
        <v>2147</v>
      </c>
      <c r="CM1637" s="80" t="s">
        <v>2148</v>
      </c>
      <c r="CO1637" s="116" t="str">
        <f t="shared" si="27"/>
        <v>2H99</v>
      </c>
    </row>
    <row r="1638" spans="89:93">
      <c r="CK1638" s="77" t="s">
        <v>25</v>
      </c>
      <c r="CL1638" s="78" t="s">
        <v>2149</v>
      </c>
      <c r="CM1638" s="80" t="s">
        <v>2150</v>
      </c>
      <c r="CO1638" s="116" t="str">
        <f t="shared" si="27"/>
        <v>2HS9</v>
      </c>
    </row>
    <row r="1639" spans="89:93">
      <c r="CK1639" s="77" t="s">
        <v>25</v>
      </c>
      <c r="CL1639" s="78" t="s">
        <v>2151</v>
      </c>
      <c r="CM1639" s="80" t="s">
        <v>2152</v>
      </c>
      <c r="CO1639" s="116" t="str">
        <f t="shared" si="27"/>
        <v>2HO9</v>
      </c>
    </row>
    <row r="1640" spans="89:93">
      <c r="CK1640" s="77" t="s">
        <v>17</v>
      </c>
      <c r="CL1640" s="78" t="s">
        <v>2153</v>
      </c>
      <c r="CM1640" s="80" t="s">
        <v>2148</v>
      </c>
      <c r="CO1640" s="116" t="str">
        <f t="shared" si="27"/>
        <v>1H99</v>
      </c>
    </row>
    <row r="1641" spans="89:93">
      <c r="CK1641" s="77" t="s">
        <v>17</v>
      </c>
      <c r="CL1641" s="78" t="s">
        <v>2154</v>
      </c>
      <c r="CM1641" s="80" t="s">
        <v>2155</v>
      </c>
      <c r="CO1641" s="116" t="str">
        <f t="shared" si="27"/>
        <v>1HD9</v>
      </c>
    </row>
    <row r="1642" spans="89:93">
      <c r="CK1642" s="77" t="s">
        <v>17</v>
      </c>
      <c r="CL1642" s="78" t="s">
        <v>2178</v>
      </c>
      <c r="CM1642" s="80" t="s">
        <v>2128</v>
      </c>
      <c r="CO1642" s="116" t="str">
        <f t="shared" si="27"/>
        <v>1ER0</v>
      </c>
    </row>
    <row r="1643" spans="89:93">
      <c r="CK1643" s="77" t="s">
        <v>28</v>
      </c>
      <c r="CL1643" s="78" t="s">
        <v>2156</v>
      </c>
      <c r="CM1643" s="80" t="s">
        <v>2148</v>
      </c>
      <c r="CO1643" s="116" t="str">
        <f t="shared" si="27"/>
        <v>5H99</v>
      </c>
    </row>
    <row r="1644" spans="89:93">
      <c r="CK1644" s="77" t="s">
        <v>28</v>
      </c>
      <c r="CL1644" s="78" t="s">
        <v>2157</v>
      </c>
      <c r="CM1644" s="80" t="s">
        <v>2199</v>
      </c>
      <c r="CO1644" s="116" t="str">
        <f t="shared" si="27"/>
        <v>5HP9</v>
      </c>
    </row>
    <row r="1645" spans="89:93">
      <c r="CK1645" s="77" t="s">
        <v>28</v>
      </c>
      <c r="CL1645" s="78" t="s">
        <v>2158</v>
      </c>
      <c r="CM1645" s="80" t="s">
        <v>2200</v>
      </c>
      <c r="CO1645" s="116" t="str">
        <f t="shared" si="27"/>
        <v>5HS9</v>
      </c>
    </row>
    <row r="1646" spans="89:93">
      <c r="CK1646" s="77" t="s">
        <v>1521</v>
      </c>
      <c r="CL1646" s="78" t="s">
        <v>2159</v>
      </c>
      <c r="CM1646" s="80" t="s">
        <v>2148</v>
      </c>
      <c r="CO1646" s="116" t="str">
        <f t="shared" si="27"/>
        <v>8H99</v>
      </c>
    </row>
    <row r="1647" spans="89:93">
      <c r="CK1647" s="77" t="s">
        <v>1073</v>
      </c>
      <c r="CL1647" s="78" t="s">
        <v>2160</v>
      </c>
      <c r="CM1647" s="80" t="s">
        <v>2148</v>
      </c>
      <c r="CO1647" s="116" t="str">
        <f t="shared" si="27"/>
        <v>6H99</v>
      </c>
    </row>
    <row r="1648" spans="89:93">
      <c r="CK1648" s="77" t="s">
        <v>1521</v>
      </c>
      <c r="CL1648" s="78" t="s">
        <v>1714</v>
      </c>
      <c r="CM1648" s="80" t="s">
        <v>1715</v>
      </c>
      <c r="CO1648" s="116" t="str">
        <f t="shared" si="27"/>
        <v>81K7</v>
      </c>
    </row>
    <row r="1649" spans="89:93">
      <c r="CK1649" s="77" t="s">
        <v>1073</v>
      </c>
      <c r="CL1649" s="78" t="s">
        <v>2018</v>
      </c>
      <c r="CM1649" s="80" t="s">
        <v>2019</v>
      </c>
      <c r="CO1649" s="116" t="str">
        <f t="shared" si="27"/>
        <v>6F97</v>
      </c>
    </row>
    <row r="1650" spans="89:93">
      <c r="CK1650" s="77" t="s">
        <v>1073</v>
      </c>
      <c r="CL1650" s="78" t="s">
        <v>2202</v>
      </c>
      <c r="CM1650" s="80" t="s">
        <v>2201</v>
      </c>
      <c r="CO1650" s="116" t="str">
        <f t="shared" si="27"/>
        <v>642F</v>
      </c>
    </row>
    <row r="1651" spans="89:93">
      <c r="CK1651" s="77" t="s">
        <v>1073</v>
      </c>
      <c r="CL1651" s="78">
        <v>6570</v>
      </c>
      <c r="CM1651" s="80" t="s">
        <v>2327</v>
      </c>
      <c r="CO1651" s="116">
        <f t="shared" si="27"/>
        <v>6570</v>
      </c>
    </row>
    <row r="1652" spans="89:93">
      <c r="CK1652" s="77" t="s">
        <v>1073</v>
      </c>
      <c r="CL1652" s="78">
        <v>6575</v>
      </c>
      <c r="CM1652" s="80" t="s">
        <v>1520</v>
      </c>
      <c r="CO1652" s="116">
        <f t="shared" si="27"/>
        <v>6575</v>
      </c>
    </row>
    <row r="1653" spans="89:93">
      <c r="CK1653" s="77" t="s">
        <v>1073</v>
      </c>
      <c r="CL1653" s="78">
        <v>6576</v>
      </c>
      <c r="CM1653" s="80" t="s">
        <v>2328</v>
      </c>
      <c r="CO1653" s="116">
        <f t="shared" si="27"/>
        <v>6576</v>
      </c>
    </row>
    <row r="1654" spans="89:93">
      <c r="CK1654" s="77" t="s">
        <v>1073</v>
      </c>
      <c r="CL1654" s="78">
        <v>6579</v>
      </c>
      <c r="CM1654" s="80" t="s">
        <v>2329</v>
      </c>
      <c r="CO1654" s="116">
        <f t="shared" si="27"/>
        <v>6579</v>
      </c>
    </row>
    <row r="1655" spans="89:93">
      <c r="CK1655" s="77" t="s">
        <v>1155</v>
      </c>
      <c r="CL1655" s="78">
        <v>3110</v>
      </c>
      <c r="CM1655" s="80" t="s">
        <v>872</v>
      </c>
      <c r="CO1655" s="116">
        <f t="shared" si="27"/>
        <v>3110</v>
      </c>
    </row>
    <row r="1656" spans="89:93">
      <c r="CK1656" s="77" t="s">
        <v>1155</v>
      </c>
      <c r="CL1656" s="78">
        <v>3120</v>
      </c>
      <c r="CM1656" s="80" t="s">
        <v>873</v>
      </c>
      <c r="CO1656" s="116">
        <f t="shared" si="27"/>
        <v>3120</v>
      </c>
    </row>
    <row r="1657" spans="89:93">
      <c r="CK1657" s="77" t="s">
        <v>1155</v>
      </c>
      <c r="CL1657" s="78">
        <v>3121</v>
      </c>
      <c r="CM1657" s="80" t="s">
        <v>1157</v>
      </c>
      <c r="CO1657" s="116">
        <f t="shared" si="27"/>
        <v>3121</v>
      </c>
    </row>
    <row r="1658" spans="89:93">
      <c r="CK1658" s="77" t="s">
        <v>1155</v>
      </c>
      <c r="CL1658" s="78">
        <v>3130</v>
      </c>
      <c r="CM1658" s="80" t="s">
        <v>874</v>
      </c>
      <c r="CO1658" s="116">
        <f t="shared" si="27"/>
        <v>3130</v>
      </c>
    </row>
    <row r="1659" spans="89:93">
      <c r="CK1659" s="77" t="s">
        <v>1155</v>
      </c>
      <c r="CL1659" s="78">
        <v>3140</v>
      </c>
      <c r="CM1659" s="80" t="s">
        <v>875</v>
      </c>
      <c r="CO1659" s="116">
        <f t="shared" si="27"/>
        <v>3140</v>
      </c>
    </row>
    <row r="1660" spans="89:93">
      <c r="CK1660" s="77" t="s">
        <v>1155</v>
      </c>
      <c r="CL1660" s="78">
        <v>3150</v>
      </c>
      <c r="CM1660" s="80" t="s">
        <v>876</v>
      </c>
      <c r="CO1660" s="116">
        <f t="shared" si="27"/>
        <v>3150</v>
      </c>
    </row>
    <row r="1661" spans="89:93">
      <c r="CK1661" s="77" t="s">
        <v>1155</v>
      </c>
      <c r="CL1661" s="78">
        <v>3160</v>
      </c>
      <c r="CM1661" s="80" t="s">
        <v>877</v>
      </c>
      <c r="CO1661" s="116">
        <f t="shared" si="27"/>
        <v>3160</v>
      </c>
    </row>
    <row r="1662" spans="89:93">
      <c r="CK1662" s="77" t="s">
        <v>1155</v>
      </c>
      <c r="CL1662" s="78">
        <v>3170</v>
      </c>
      <c r="CM1662" s="80" t="s">
        <v>878</v>
      </c>
      <c r="CO1662" s="116">
        <f t="shared" si="27"/>
        <v>3170</v>
      </c>
    </row>
    <row r="1663" spans="89:93">
      <c r="CK1663" s="77" t="s">
        <v>1155</v>
      </c>
      <c r="CL1663" s="78">
        <v>3171</v>
      </c>
      <c r="CM1663" s="80" t="s">
        <v>879</v>
      </c>
      <c r="CO1663" s="116">
        <f t="shared" si="27"/>
        <v>3171</v>
      </c>
    </row>
    <row r="1664" spans="89:93">
      <c r="CK1664" s="77" t="s">
        <v>1155</v>
      </c>
      <c r="CL1664" s="78">
        <v>3180</v>
      </c>
      <c r="CM1664" s="80" t="s">
        <v>880</v>
      </c>
      <c r="CO1664" s="116">
        <f t="shared" si="27"/>
        <v>3180</v>
      </c>
    </row>
    <row r="1665" spans="89:93">
      <c r="CK1665" s="77" t="s">
        <v>1155</v>
      </c>
      <c r="CL1665" s="78">
        <v>3185</v>
      </c>
      <c r="CM1665" s="80" t="s">
        <v>1584</v>
      </c>
      <c r="CO1665" s="116">
        <f t="shared" si="27"/>
        <v>3185</v>
      </c>
    </row>
    <row r="1666" spans="89:93">
      <c r="CK1666" s="77" t="s">
        <v>1155</v>
      </c>
      <c r="CL1666" s="78">
        <v>3188</v>
      </c>
      <c r="CM1666" s="80" t="s">
        <v>2263</v>
      </c>
      <c r="CO1666" s="116">
        <f t="shared" si="27"/>
        <v>3188</v>
      </c>
    </row>
    <row r="1667" spans="89:93">
      <c r="CK1667" s="77" t="s">
        <v>1155</v>
      </c>
      <c r="CL1667" s="78">
        <v>3190</v>
      </c>
      <c r="CM1667" s="80" t="s">
        <v>883</v>
      </c>
      <c r="CO1667" s="116">
        <f t="shared" si="27"/>
        <v>3190</v>
      </c>
    </row>
    <row r="1668" spans="89:93">
      <c r="CK1668" s="77" t="s">
        <v>1155</v>
      </c>
      <c r="CL1668" s="78">
        <v>3191</v>
      </c>
      <c r="CM1668" s="80" t="s">
        <v>884</v>
      </c>
      <c r="CO1668" s="116">
        <f t="shared" si="27"/>
        <v>3191</v>
      </c>
    </row>
    <row r="1669" spans="89:93">
      <c r="CK1669" s="77" t="s">
        <v>1155</v>
      </c>
      <c r="CL1669" s="78">
        <v>3193</v>
      </c>
      <c r="CM1669" s="80" t="s">
        <v>2264</v>
      </c>
      <c r="CO1669" s="116">
        <f t="shared" si="27"/>
        <v>3193</v>
      </c>
    </row>
    <row r="1670" spans="89:93">
      <c r="CK1670" s="77" t="s">
        <v>1155</v>
      </c>
      <c r="CL1670" s="78">
        <v>3196</v>
      </c>
      <c r="CM1670" s="80" t="s">
        <v>885</v>
      </c>
      <c r="CO1670" s="116">
        <f t="shared" si="27"/>
        <v>3196</v>
      </c>
    </row>
    <row r="1671" spans="89:93">
      <c r="CK1671" s="77" t="s">
        <v>1155</v>
      </c>
      <c r="CL1671" s="78">
        <v>3197</v>
      </c>
      <c r="CM1671" s="80" t="s">
        <v>886</v>
      </c>
      <c r="CO1671" s="116">
        <f t="shared" si="27"/>
        <v>3197</v>
      </c>
    </row>
    <row r="1672" spans="89:93">
      <c r="CK1672" s="77" t="s">
        <v>1155</v>
      </c>
      <c r="CL1672" s="78">
        <v>3198</v>
      </c>
      <c r="CM1672" s="80" t="s">
        <v>2265</v>
      </c>
      <c r="CO1672" s="116">
        <f t="shared" si="27"/>
        <v>3198</v>
      </c>
    </row>
    <row r="1673" spans="89:93">
      <c r="CK1673" s="77" t="s">
        <v>1155</v>
      </c>
      <c r="CL1673" s="78">
        <v>3199</v>
      </c>
      <c r="CM1673" s="80" t="s">
        <v>980</v>
      </c>
      <c r="CO1673" s="116">
        <f t="shared" si="27"/>
        <v>3199</v>
      </c>
    </row>
    <row r="1674" spans="89:93">
      <c r="CK1674" s="77" t="s">
        <v>1155</v>
      </c>
      <c r="CL1674" s="78">
        <v>3210</v>
      </c>
      <c r="CM1674" s="80" t="s">
        <v>878</v>
      </c>
      <c r="CO1674" s="116">
        <f t="shared" si="27"/>
        <v>3210</v>
      </c>
    </row>
    <row r="1675" spans="89:93">
      <c r="CK1675" s="77" t="s">
        <v>1155</v>
      </c>
      <c r="CL1675" s="78">
        <v>3220</v>
      </c>
      <c r="CM1675" s="80" t="s">
        <v>891</v>
      </c>
      <c r="CO1675" s="116">
        <f t="shared" si="27"/>
        <v>3220</v>
      </c>
    </row>
    <row r="1676" spans="89:93">
      <c r="CK1676" s="77" t="s">
        <v>1155</v>
      </c>
      <c r="CL1676" s="78">
        <v>3228</v>
      </c>
      <c r="CM1676" s="80" t="s">
        <v>892</v>
      </c>
      <c r="CO1676" s="116">
        <f t="shared" si="27"/>
        <v>3228</v>
      </c>
    </row>
    <row r="1677" spans="89:93">
      <c r="CK1677" s="77" t="s">
        <v>1155</v>
      </c>
      <c r="CL1677" s="78">
        <v>3229</v>
      </c>
      <c r="CM1677" s="80" t="s">
        <v>893</v>
      </c>
      <c r="CO1677" s="116">
        <f t="shared" si="27"/>
        <v>3229</v>
      </c>
    </row>
    <row r="1678" spans="89:93">
      <c r="CK1678" s="77" t="s">
        <v>1155</v>
      </c>
      <c r="CL1678" s="78">
        <v>3239</v>
      </c>
      <c r="CM1678" s="80" t="s">
        <v>1520</v>
      </c>
      <c r="CO1678" s="116">
        <f t="shared" si="27"/>
        <v>3239</v>
      </c>
    </row>
    <row r="1679" spans="89:93">
      <c r="CK1679" s="77" t="s">
        <v>1155</v>
      </c>
      <c r="CL1679" s="78">
        <v>3297</v>
      </c>
      <c r="CM1679" s="80" t="s">
        <v>991</v>
      </c>
      <c r="CO1679" s="116">
        <f t="shared" si="27"/>
        <v>3297</v>
      </c>
    </row>
    <row r="1680" spans="89:93">
      <c r="CK1680" s="77" t="s">
        <v>1155</v>
      </c>
      <c r="CL1680" s="78">
        <v>3299</v>
      </c>
      <c r="CM1680" s="80" t="s">
        <v>894</v>
      </c>
      <c r="CO1680" s="116">
        <f t="shared" si="27"/>
        <v>3299</v>
      </c>
    </row>
    <row r="1681" spans="89:93">
      <c r="CK1681" s="77" t="s">
        <v>1155</v>
      </c>
      <c r="CL1681" s="78">
        <v>3310</v>
      </c>
      <c r="CM1681" s="80" t="s">
        <v>2266</v>
      </c>
      <c r="CO1681" s="116">
        <f t="shared" si="27"/>
        <v>3310</v>
      </c>
    </row>
    <row r="1682" spans="89:93">
      <c r="CK1682" s="77" t="s">
        <v>1155</v>
      </c>
      <c r="CL1682" s="78">
        <v>3311</v>
      </c>
      <c r="CM1682" s="80" t="s">
        <v>2267</v>
      </c>
      <c r="CO1682" s="116">
        <f t="shared" si="27"/>
        <v>3311</v>
      </c>
    </row>
    <row r="1683" spans="89:93">
      <c r="CK1683" s="77" t="s">
        <v>1155</v>
      </c>
      <c r="CL1683" s="78">
        <v>3312</v>
      </c>
      <c r="CM1683" s="80" t="s">
        <v>2268</v>
      </c>
      <c r="CO1683" s="116">
        <f t="shared" si="27"/>
        <v>3312</v>
      </c>
    </row>
    <row r="1684" spans="89:93">
      <c r="CK1684" s="77" t="s">
        <v>1155</v>
      </c>
      <c r="CL1684" s="78">
        <v>3367</v>
      </c>
      <c r="CM1684" s="80" t="s">
        <v>985</v>
      </c>
      <c r="CO1684" s="116">
        <f t="shared" si="27"/>
        <v>3367</v>
      </c>
    </row>
    <row r="1685" spans="89:93">
      <c r="CK1685" s="77" t="s">
        <v>1155</v>
      </c>
      <c r="CL1685" s="78">
        <v>3368</v>
      </c>
      <c r="CM1685" s="80" t="s">
        <v>887</v>
      </c>
      <c r="CO1685" s="116">
        <f t="shared" si="27"/>
        <v>3368</v>
      </c>
    </row>
    <row r="1686" spans="89:93">
      <c r="CK1686" s="77" t="s">
        <v>1155</v>
      </c>
      <c r="CL1686" s="78">
        <v>3369</v>
      </c>
      <c r="CM1686" s="80" t="s">
        <v>886</v>
      </c>
      <c r="CO1686" s="116">
        <f t="shared" si="27"/>
        <v>3369</v>
      </c>
    </row>
    <row r="1687" spans="89:93">
      <c r="CK1687" s="77" t="s">
        <v>1155</v>
      </c>
      <c r="CL1687" s="78">
        <v>3390</v>
      </c>
      <c r="CM1687" s="80" t="s">
        <v>896</v>
      </c>
      <c r="CO1687" s="116">
        <f t="shared" si="27"/>
        <v>3390</v>
      </c>
    </row>
    <row r="1688" spans="89:93">
      <c r="CK1688" s="77" t="s">
        <v>1155</v>
      </c>
      <c r="CL1688" s="78">
        <v>3391</v>
      </c>
      <c r="CM1688" s="80" t="s">
        <v>897</v>
      </c>
      <c r="CO1688" s="116">
        <f t="shared" si="27"/>
        <v>3391</v>
      </c>
    </row>
    <row r="1689" spans="89:93">
      <c r="CK1689" s="77" t="s">
        <v>1155</v>
      </c>
      <c r="CL1689" s="78">
        <v>3398</v>
      </c>
      <c r="CM1689" s="80" t="s">
        <v>898</v>
      </c>
      <c r="CO1689" s="116">
        <f t="shared" si="27"/>
        <v>3398</v>
      </c>
    </row>
    <row r="1690" spans="89:93">
      <c r="CK1690" s="77" t="s">
        <v>1155</v>
      </c>
      <c r="CL1690" s="78">
        <v>3399</v>
      </c>
      <c r="CM1690" s="80" t="s">
        <v>1005</v>
      </c>
      <c r="CO1690" s="116">
        <f t="shared" si="27"/>
        <v>3399</v>
      </c>
    </row>
    <row r="1691" spans="89:93">
      <c r="CK1691" s="77" t="s">
        <v>1155</v>
      </c>
      <c r="CL1691" s="78" t="s">
        <v>2255</v>
      </c>
      <c r="CM1691" s="80" t="s">
        <v>883</v>
      </c>
      <c r="CO1691" s="116" t="str">
        <f t="shared" si="27"/>
        <v>33S0</v>
      </c>
    </row>
    <row r="1692" spans="89:93">
      <c r="CK1692" s="77" t="s">
        <v>1155</v>
      </c>
      <c r="CL1692" s="78">
        <v>3410</v>
      </c>
      <c r="CM1692" s="80" t="s">
        <v>1006</v>
      </c>
      <c r="CO1692" s="116">
        <f t="shared" si="27"/>
        <v>3410</v>
      </c>
    </row>
    <row r="1693" spans="89:93">
      <c r="CK1693" s="77" t="s">
        <v>1155</v>
      </c>
      <c r="CL1693" s="78">
        <v>3411</v>
      </c>
      <c r="CM1693" s="80" t="s">
        <v>901</v>
      </c>
      <c r="CO1693" s="116">
        <f t="shared" si="27"/>
        <v>3411</v>
      </c>
    </row>
    <row r="1694" spans="89:93">
      <c r="CK1694" s="77" t="s">
        <v>1155</v>
      </c>
      <c r="CL1694" s="78">
        <v>3412</v>
      </c>
      <c r="CM1694" s="80" t="s">
        <v>902</v>
      </c>
      <c r="CO1694" s="116">
        <f t="shared" si="27"/>
        <v>3412</v>
      </c>
    </row>
    <row r="1695" spans="89:93">
      <c r="CK1695" s="77" t="s">
        <v>1155</v>
      </c>
      <c r="CL1695" s="78">
        <v>3419</v>
      </c>
      <c r="CM1695" s="80" t="s">
        <v>902</v>
      </c>
      <c r="CO1695" s="116">
        <f t="shared" si="27"/>
        <v>3419</v>
      </c>
    </row>
    <row r="1696" spans="89:93">
      <c r="CK1696" s="77" t="s">
        <v>1155</v>
      </c>
      <c r="CL1696" s="78" t="s">
        <v>2256</v>
      </c>
      <c r="CM1696" s="80" t="s">
        <v>1010</v>
      </c>
      <c r="CO1696" s="116" t="str">
        <f t="shared" si="27"/>
        <v>341S</v>
      </c>
    </row>
    <row r="1697" spans="89:93">
      <c r="CK1697" s="77" t="s">
        <v>1155</v>
      </c>
      <c r="CL1697" s="78">
        <v>3420</v>
      </c>
      <c r="CM1697" s="80" t="s">
        <v>1011</v>
      </c>
      <c r="CO1697" s="116">
        <f t="shared" si="27"/>
        <v>3420</v>
      </c>
    </row>
    <row r="1698" spans="89:93">
      <c r="CK1698" s="77" t="s">
        <v>1155</v>
      </c>
      <c r="CL1698" s="78" t="s">
        <v>2257</v>
      </c>
      <c r="CM1698" s="80" t="s">
        <v>1015</v>
      </c>
      <c r="CO1698" s="116" t="str">
        <f t="shared" si="27"/>
        <v>342S</v>
      </c>
    </row>
    <row r="1699" spans="89:93">
      <c r="CK1699" s="77" t="s">
        <v>1155</v>
      </c>
      <c r="CL1699" s="78">
        <v>3431</v>
      </c>
      <c r="CM1699" s="80" t="s">
        <v>2269</v>
      </c>
      <c r="CO1699" s="116">
        <f t="shared" si="27"/>
        <v>3431</v>
      </c>
    </row>
    <row r="1700" spans="89:93">
      <c r="CK1700" s="77" t="s">
        <v>1155</v>
      </c>
      <c r="CL1700" s="78">
        <v>3610</v>
      </c>
      <c r="CM1700" s="80" t="s">
        <v>1049</v>
      </c>
      <c r="CO1700" s="116">
        <f t="shared" si="27"/>
        <v>3610</v>
      </c>
    </row>
    <row r="1701" spans="89:93">
      <c r="CK1701" s="77" t="s">
        <v>1155</v>
      </c>
      <c r="CL1701" s="78">
        <v>3699</v>
      </c>
      <c r="CM1701" s="80" t="s">
        <v>914</v>
      </c>
      <c r="CO1701" s="116">
        <f t="shared" si="27"/>
        <v>3699</v>
      </c>
    </row>
    <row r="1702" spans="89:93">
      <c r="CK1702" s="77" t="s">
        <v>1155</v>
      </c>
      <c r="CL1702" s="78">
        <v>3710</v>
      </c>
      <c r="CM1702" s="80" t="s">
        <v>916</v>
      </c>
      <c r="CO1702" s="116">
        <f t="shared" si="27"/>
        <v>3710</v>
      </c>
    </row>
    <row r="1703" spans="89:93">
      <c r="CK1703" s="77" t="s">
        <v>1155</v>
      </c>
      <c r="CL1703" s="78" t="s">
        <v>2258</v>
      </c>
      <c r="CM1703" s="80" t="s">
        <v>2270</v>
      </c>
      <c r="CO1703" s="116" t="str">
        <f t="shared" si="27"/>
        <v>3F90</v>
      </c>
    </row>
    <row r="1704" spans="89:93">
      <c r="CK1704" s="77" t="s">
        <v>1155</v>
      </c>
      <c r="CL1704" s="78" t="s">
        <v>1176</v>
      </c>
      <c r="CM1704" s="80" t="s">
        <v>938</v>
      </c>
      <c r="CO1704" s="116" t="str">
        <f t="shared" si="27"/>
        <v>3G99</v>
      </c>
    </row>
    <row r="1705" spans="89:93">
      <c r="CK1705" s="77" t="s">
        <v>1155</v>
      </c>
      <c r="CL1705" s="78" t="s">
        <v>2259</v>
      </c>
      <c r="CM1705" s="80" t="s">
        <v>2271</v>
      </c>
      <c r="CO1705" s="116" t="str">
        <f t="shared" si="27"/>
        <v>3Y10</v>
      </c>
    </row>
    <row r="1706" spans="89:93">
      <c r="CK1706" s="77" t="s">
        <v>1155</v>
      </c>
      <c r="CL1706" s="78" t="s">
        <v>2260</v>
      </c>
      <c r="CM1706" s="80" t="s">
        <v>2272</v>
      </c>
      <c r="CO1706" s="116" t="str">
        <f t="shared" si="27"/>
        <v>3Y17</v>
      </c>
    </row>
    <row r="1707" spans="89:93">
      <c r="CK1707" s="77" t="s">
        <v>1155</v>
      </c>
      <c r="CL1707" s="78" t="s">
        <v>2261</v>
      </c>
      <c r="CM1707" s="80" t="s">
        <v>2273</v>
      </c>
      <c r="CO1707" s="116" t="str">
        <f t="shared" si="27"/>
        <v>3Y18</v>
      </c>
    </row>
    <row r="1708" spans="89:93">
      <c r="CK1708" s="77" t="s">
        <v>1155</v>
      </c>
      <c r="CL1708" s="78" t="s">
        <v>2262</v>
      </c>
      <c r="CM1708" s="80" t="s">
        <v>2269</v>
      </c>
      <c r="CO1708" s="116" t="str">
        <f t="shared" si="27"/>
        <v>3Y19</v>
      </c>
    </row>
    <row r="1709" spans="89:93">
      <c r="CK1709" s="77"/>
      <c r="CL1709" s="78"/>
      <c r="CM1709" s="80"/>
      <c r="CO1709" s="116"/>
    </row>
    <row r="1710" spans="89:93">
      <c r="CK1710" s="77"/>
      <c r="CL1710" s="78"/>
      <c r="CM1710" s="80"/>
      <c r="CO1710" s="116"/>
    </row>
    <row r="1711" spans="89:93">
      <c r="CK1711" s="77"/>
      <c r="CL1711" s="78"/>
      <c r="CM1711" s="80"/>
      <c r="CO1711" s="116"/>
    </row>
    <row r="1712" spans="89:93">
      <c r="CK1712" s="77"/>
      <c r="CL1712" s="78"/>
      <c r="CM1712" s="80"/>
      <c r="CO1712" s="116"/>
    </row>
    <row r="1713" spans="89:93">
      <c r="CK1713" s="77"/>
      <c r="CL1713" s="78"/>
      <c r="CM1713" s="80"/>
      <c r="CO1713" s="116"/>
    </row>
    <row r="1714" spans="89:93">
      <c r="CK1714" s="77"/>
      <c r="CL1714" s="78"/>
      <c r="CM1714" s="80"/>
      <c r="CO1714" s="116"/>
    </row>
    <row r="1715" spans="89:93">
      <c r="CK1715" s="77"/>
      <c r="CL1715" s="78"/>
      <c r="CM1715" s="80"/>
      <c r="CO1715" s="116"/>
    </row>
    <row r="1716" spans="89:93">
      <c r="CK1716" s="77"/>
      <c r="CL1716" s="78"/>
      <c r="CM1716" s="80"/>
      <c r="CO1716" s="116"/>
    </row>
    <row r="1717" spans="89:93">
      <c r="CK1717" s="77"/>
      <c r="CL1717" s="78"/>
      <c r="CM1717" s="80"/>
      <c r="CO1717" s="116"/>
    </row>
    <row r="1718" spans="89:93">
      <c r="CK1718" s="77"/>
      <c r="CL1718" s="78"/>
      <c r="CM1718" s="80"/>
      <c r="CO1718" s="116"/>
    </row>
    <row r="1719" spans="89:93">
      <c r="CK1719" s="77"/>
      <c r="CL1719" s="78"/>
      <c r="CM1719" s="80"/>
      <c r="CO1719" s="116"/>
    </row>
    <row r="1720" spans="89:93">
      <c r="CK1720" s="77"/>
      <c r="CL1720" s="78"/>
      <c r="CM1720" s="80"/>
      <c r="CO1720" s="116"/>
    </row>
    <row r="1721" spans="89:93">
      <c r="CK1721" s="77"/>
      <c r="CL1721" s="78"/>
      <c r="CM1721" s="80"/>
      <c r="CO1721" s="116"/>
    </row>
    <row r="1722" spans="89:93">
      <c r="CK1722" s="77"/>
      <c r="CL1722" s="78"/>
      <c r="CM1722" s="80"/>
      <c r="CO1722" s="116"/>
    </row>
    <row r="1723" spans="89:93">
      <c r="CK1723" s="77"/>
      <c r="CL1723" s="78"/>
      <c r="CM1723" s="80"/>
      <c r="CO1723" s="116"/>
    </row>
    <row r="1724" spans="89:93">
      <c r="CK1724" s="77"/>
      <c r="CL1724" s="78"/>
      <c r="CM1724" s="80"/>
      <c r="CO1724" s="116"/>
    </row>
    <row r="1725" spans="89:93">
      <c r="CK1725" s="77"/>
      <c r="CL1725" s="78"/>
      <c r="CM1725" s="80"/>
      <c r="CO1725" s="116"/>
    </row>
    <row r="1726" spans="89:93">
      <c r="CK1726" s="77"/>
      <c r="CL1726" s="78"/>
      <c r="CM1726" s="80"/>
      <c r="CO1726" s="116"/>
    </row>
    <row r="1727" spans="89:93">
      <c r="CK1727" s="77"/>
      <c r="CL1727" s="78"/>
      <c r="CM1727" s="80"/>
      <c r="CO1727" s="116"/>
    </row>
    <row r="1728" spans="89:93">
      <c r="CK1728" s="77"/>
      <c r="CL1728" s="78"/>
      <c r="CM1728" s="80"/>
      <c r="CO1728" s="116"/>
    </row>
    <row r="1729" spans="89:93">
      <c r="CK1729" s="77"/>
      <c r="CL1729" s="78"/>
      <c r="CM1729" s="80"/>
      <c r="CO1729" s="116"/>
    </row>
    <row r="1730" spans="89:93">
      <c r="CK1730" s="77"/>
      <c r="CL1730" s="78"/>
      <c r="CM1730" s="80"/>
      <c r="CO1730" s="116"/>
    </row>
    <row r="1731" spans="89:93">
      <c r="CK1731" s="77"/>
      <c r="CL1731" s="78"/>
      <c r="CM1731" s="80"/>
      <c r="CO1731" s="116"/>
    </row>
    <row r="1732" spans="89:93" ht="15.75" thickBot="1">
      <c r="CK1732" s="77"/>
      <c r="CL1732" s="202"/>
      <c r="CM1732" s="81"/>
      <c r="CO1732" s="116"/>
    </row>
    <row r="1733" spans="89:93">
      <c r="CK1733" s="77"/>
      <c r="CO1733" s="116"/>
    </row>
    <row r="1734" spans="89:93">
      <c r="CK1734" s="77"/>
      <c r="CO1734" s="116"/>
    </row>
    <row r="1735" spans="89:93">
      <c r="CK1735" s="77"/>
      <c r="CO1735" s="116"/>
    </row>
    <row r="1736" spans="89:93">
      <c r="CK1736" s="77"/>
      <c r="CO1736" s="116"/>
    </row>
    <row r="1737" spans="89:93">
      <c r="CK1737" s="77"/>
      <c r="CO1737" s="116"/>
    </row>
    <row r="1738" spans="89:93">
      <c r="CK1738" s="77"/>
      <c r="CO1738" s="116"/>
    </row>
    <row r="1739" spans="89:93">
      <c r="CK1739" s="77"/>
      <c r="CO1739" s="116"/>
    </row>
    <row r="1740" spans="89:93">
      <c r="CK1740" s="77"/>
      <c r="CO1740" s="116"/>
    </row>
    <row r="1741" spans="89:93">
      <c r="CK1741" s="77"/>
      <c r="CO1741" s="116"/>
    </row>
    <row r="1742" spans="89:93">
      <c r="CK1742" s="77"/>
      <c r="CO1742" s="116"/>
    </row>
    <row r="1743" spans="89:93">
      <c r="CK1743" s="77"/>
      <c r="CO1743" s="116"/>
    </row>
    <row r="1744" spans="89:93">
      <c r="CK1744" s="77"/>
      <c r="CO1744" s="116"/>
    </row>
    <row r="1745" spans="89:93">
      <c r="CK1745" s="77"/>
      <c r="CO1745" s="116"/>
    </row>
    <row r="1746" spans="89:93">
      <c r="CK1746" s="77"/>
      <c r="CO1746" s="116"/>
    </row>
    <row r="1747" spans="89:93">
      <c r="CK1747" s="77"/>
      <c r="CO1747" s="116"/>
    </row>
    <row r="1748" spans="89:93">
      <c r="CK1748" s="77"/>
      <c r="CO1748" s="116"/>
    </row>
    <row r="1749" spans="89:93">
      <c r="CK1749" s="77"/>
      <c r="CO1749" s="116"/>
    </row>
    <row r="1750" spans="89:93">
      <c r="CK1750" s="77"/>
      <c r="CO1750" s="116"/>
    </row>
    <row r="1751" spans="89:93">
      <c r="CK1751" s="77"/>
      <c r="CO1751" s="116"/>
    </row>
    <row r="1752" spans="89:93">
      <c r="CK1752" s="77"/>
      <c r="CO1752" s="116"/>
    </row>
    <row r="1753" spans="89:93">
      <c r="CK1753" s="77"/>
      <c r="CO1753" s="116"/>
    </row>
    <row r="1754" spans="89:93">
      <c r="CK1754" s="77"/>
      <c r="CO1754" s="116"/>
    </row>
    <row r="1755" spans="89:93">
      <c r="CK1755" s="77"/>
      <c r="CO1755" s="116"/>
    </row>
    <row r="1756" spans="89:93">
      <c r="CK1756" s="77"/>
      <c r="CO1756" s="116"/>
    </row>
    <row r="1757" spans="89:93">
      <c r="CK1757" s="77"/>
      <c r="CO1757" s="116"/>
    </row>
    <row r="1758" spans="89:93">
      <c r="CK1758" s="77"/>
      <c r="CO1758" s="116"/>
    </row>
    <row r="1759" spans="89:93">
      <c r="CK1759" s="77"/>
      <c r="CO1759" s="116"/>
    </row>
    <row r="1760" spans="89:93">
      <c r="CK1760" s="77"/>
      <c r="CO1760" s="116"/>
    </row>
    <row r="1761" spans="89:93">
      <c r="CK1761" s="77"/>
      <c r="CO1761" s="116"/>
    </row>
    <row r="1762" spans="89:93">
      <c r="CK1762" s="77"/>
      <c r="CO1762" s="116"/>
    </row>
  </sheetData>
  <sheetProtection algorithmName="SHA-512" hashValue="pZ+5k3OdnnJxaYXNd0L0txh6W1BYVRvJade4Brw1lWdxyTe2U1Yi1CcHf/AQOsUps4EGgRHJ29NJSxKXg+vpWw==" saltValue="5a0fV+ZPg0o80gPHltcNgg==" spinCount="100000" sheet="1" objects="1" scenarios="1"/>
  <autoFilter ref="CK970:CM970" xr:uid="{00000000-0009-0000-0000-000000000000}"/>
  <dataConsolidate/>
  <customSheetViews>
    <customSheetView guid="{56C518F0-724B-4CB7-ADED-AAD895FE0946}" showGridLines="0" hiddenColumns="1">
      <selection activeCell="P4" sqref="P4"/>
      <pageMargins left="0.7" right="0.7" top="0.75" bottom="0.75" header="0.3" footer="0.3"/>
      <pageSetup paperSize="9" orientation="portrait" r:id="rId1"/>
    </customSheetView>
  </customSheetViews>
  <mergeCells count="21">
    <mergeCell ref="CK969:CM969"/>
    <mergeCell ref="V55:W55"/>
    <mergeCell ref="V56:W56"/>
    <mergeCell ref="AB69:AD69"/>
    <mergeCell ref="AF69:AH69"/>
    <mergeCell ref="AJ69:AL69"/>
    <mergeCell ref="CF195:CG195"/>
    <mergeCell ref="V57:W57"/>
    <mergeCell ref="V54:W54"/>
    <mergeCell ref="C14:D14"/>
    <mergeCell ref="B3:C3"/>
    <mergeCell ref="D3:G3"/>
    <mergeCell ref="B4:C4"/>
    <mergeCell ref="D4:G4"/>
    <mergeCell ref="C13:D13"/>
    <mergeCell ref="B16:C16"/>
    <mergeCell ref="B17:C17"/>
    <mergeCell ref="U47:V47"/>
    <mergeCell ref="W47:Z47"/>
    <mergeCell ref="U48:V48"/>
    <mergeCell ref="W48:Z48"/>
  </mergeCells>
  <conditionalFormatting sqref="F8">
    <cfRule type="expression" dxfId="24" priority="28">
      <formula>$F$8="Form B"</formula>
    </cfRule>
    <cfRule type="expression" dxfId="23" priority="29">
      <formula>$F$8="Form A"</formula>
    </cfRule>
  </conditionalFormatting>
  <conditionalFormatting sqref="D10">
    <cfRule type="expression" dxfId="22" priority="27">
      <formula>$D$10="Wrong Mv.Type!"</formula>
    </cfRule>
  </conditionalFormatting>
  <conditionalFormatting sqref="U55:W55">
    <cfRule type="expression" dxfId="21" priority="24">
      <formula>$U55&lt;&gt;""</formula>
    </cfRule>
  </conditionalFormatting>
  <conditionalFormatting sqref="U48:V48">
    <cfRule type="expression" dxfId="20" priority="11">
      <formula>$U$48&lt;&gt;$B$4</formula>
    </cfRule>
  </conditionalFormatting>
  <conditionalFormatting sqref="V50">
    <cfRule type="expression" dxfId="19" priority="10">
      <formula>$V$50&lt;&gt;$C$8</formula>
    </cfRule>
  </conditionalFormatting>
  <conditionalFormatting sqref="V52">
    <cfRule type="expression" dxfId="18" priority="9">
      <formula>$V$52&lt;&gt;$C$10</formula>
    </cfRule>
  </conditionalFormatting>
  <conditionalFormatting sqref="B4:C4">
    <cfRule type="expression" dxfId="17" priority="41">
      <formula>$B$4&lt;&gt;$U$48</formula>
    </cfRule>
  </conditionalFormatting>
  <conditionalFormatting sqref="C8">
    <cfRule type="expression" dxfId="16" priority="42">
      <formula>$C$8&lt;&gt;$V$50</formula>
    </cfRule>
  </conditionalFormatting>
  <conditionalFormatting sqref="C10">
    <cfRule type="expression" dxfId="15" priority="43">
      <formula>$C$10&lt;&gt;$V$52</formula>
    </cfRule>
  </conditionalFormatting>
  <conditionalFormatting sqref="B13:D14">
    <cfRule type="expression" dxfId="14" priority="51">
      <formula>VLOOKUP($B$4,$BO$120:$BT$174,6,0)&lt;&gt;"OK"</formula>
    </cfRule>
  </conditionalFormatting>
  <conditionalFormatting sqref="D6">
    <cfRule type="expression" dxfId="13" priority="52">
      <formula>OR($B$4&lt;&gt;$U$48,$V$50&lt;&gt;$C$8,$C$10&lt;&gt;$V$52,#REF!&lt;&gt;#REF!,#REF!&lt;&gt;#REF!)</formula>
    </cfRule>
  </conditionalFormatting>
  <conditionalFormatting sqref="D7">
    <cfRule type="expression" dxfId="12" priority="53">
      <formula>OR($B$4&lt;&gt;$U$48,$V$50&lt;&gt;$C$8,$C$10&lt;&gt;$V$52,#REF!&lt;&gt;#REF!,#REF!&lt;&gt;#REF!)</formula>
    </cfRule>
  </conditionalFormatting>
  <conditionalFormatting sqref="B6:C6">
    <cfRule type="expression" dxfId="11" priority="54">
      <formula>ISERROR(VLOOKUP($B$4,$BO$177:$BO$192,1,0))=TRUE</formula>
    </cfRule>
  </conditionalFormatting>
  <conditionalFormatting sqref="U56:W57">
    <cfRule type="expression" dxfId="10" priority="3">
      <formula>$U56&lt;&gt;""</formula>
    </cfRule>
  </conditionalFormatting>
  <conditionalFormatting sqref="U54">
    <cfRule type="expression" dxfId="9" priority="2">
      <formula>$U54&lt;&gt;""</formula>
    </cfRule>
  </conditionalFormatting>
  <conditionalFormatting sqref="V54:W54">
    <cfRule type="expression" dxfId="8" priority="1">
      <formula>$U54&lt;&gt;""</formula>
    </cfRule>
  </conditionalFormatting>
  <dataValidations count="5">
    <dataValidation type="list" allowBlank="1" showInputMessage="1" showErrorMessage="1" sqref="B4:C4" xr:uid="{00000000-0002-0000-0000-000000000000}">
      <formula1>$AN$88:$AN$118</formula1>
    </dataValidation>
    <dataValidation type="list" allowBlank="1" showInputMessage="1" showErrorMessage="1" errorTitle="Sub-type not exist!" error="Please choose sub-type from drop down list" promptTitle="Choose from Drop down list" sqref="C6" xr:uid="{00000000-0002-0000-0000-000001000000}">
      <formula1>$BP$176:$BP$178</formula1>
    </dataValidation>
    <dataValidation type="list" allowBlank="1" showInputMessage="1" showErrorMessage="1" errorTitle="Wrong Mv.Type!!" error="Please choose Mv.Type from Drop down list." sqref="C10" xr:uid="{00000000-0002-0000-0000-000002000000}">
      <formula1>$AZ$88:$AZ$89</formula1>
    </dataValidation>
    <dataValidation allowBlank="1" showInputMessage="1" showErrorMessage="1" errorTitle="Lỗi Excel Formula Option!!" error="Excel của bạn đang để chế độ Manual update công thức. Hãy chuyển về Automatic. Xem sheet &quot;Lỗi thường gặp&quot; để khắc phục." sqref="C8" xr:uid="{00000000-0002-0000-0000-000003000000}"/>
    <dataValidation type="list" allowBlank="1" showInputMessage="1" showErrorMessage="1" sqref="C13:D13" xr:uid="{00000000-0002-0000-0000-000004000000}">
      <formula1>$CI$540:$CI$973</formula1>
    </dataValidation>
  </dataValidations>
  <hyperlinks>
    <hyperlink ref="B16" location="'Form A'!A1" display="'Form A'!A1" xr:uid="{00000000-0004-0000-0000-000000000000}"/>
    <hyperlink ref="B17" location="'Form B'!A1" display="'Form B'!A1" xr:uid="{00000000-0004-0000-0000-000001000000}"/>
    <hyperlink ref="I3" location="Input!T47" display="Input" xr:uid="{00000000-0004-0000-0000-000002000000}"/>
    <hyperlink ref="U45" location="Input!A1" display="back" xr:uid="{00000000-0004-0000-0000-000003000000}"/>
    <hyperlink ref="AD59" location="Input!A1" display="back" xr:uid="{00000000-0004-0000-0000-000004000000}"/>
    <hyperlink ref="J3" location="Input!AA60" display="Plan" xr:uid="{00000000-0004-0000-0000-000005000000}"/>
    <hyperlink ref="AN75" location="Input!A1" display="Back" xr:uid="{00000000-0004-0000-0000-000006000000}"/>
    <hyperlink ref="K3" location="Input!AS80" display="T.Type" xr:uid="{00000000-0004-0000-0000-000007000000}"/>
    <hyperlink ref="BN118" location="Input!A1" display="Back" xr:uid="{00000000-0004-0000-0000-000008000000}"/>
    <hyperlink ref="L3" location="Input!BF120" display="Banana" xr:uid="{00000000-0004-0000-0000-000009000000}"/>
    <hyperlink ref="CF194" location="Input!A1" display="Back" xr:uid="{00000000-0004-0000-0000-00000A000000}"/>
    <hyperlink ref="M3" location="Input!BY188" display="Cost Center" xr:uid="{00000000-0004-0000-0000-00000B000000}"/>
    <hyperlink ref="CI537" location="Input!A1" display="back" xr:uid="{00000000-0004-0000-0000-00000C000000}"/>
    <hyperlink ref="N3" location="Input!CB420" display="Vendor" xr:uid="{00000000-0004-0000-0000-00000D000000}"/>
    <hyperlink ref="CK968" location="Input!A1" display="back" xr:uid="{00000000-0004-0000-0000-00000E000000}"/>
    <hyperlink ref="O3" location="Input!CD710" display="Sloc" xr:uid="{00000000-0004-0000-0000-00000F000000}"/>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33" r:id="rId5" name="Button 9">
              <controlPr defaultSize="0" print="0" autoFill="0" autoPict="0">
                <anchor moveWithCells="1" sizeWithCells="1">
                  <from>
                    <xdr:col>86</xdr:col>
                    <xdr:colOff>9525</xdr:colOff>
                    <xdr:row>191</xdr:row>
                    <xdr:rowOff>161925</xdr:rowOff>
                  </from>
                  <to>
                    <xdr:col>86</xdr:col>
                    <xdr:colOff>1009650</xdr:colOff>
                    <xdr:row>195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pageSetUpPr fitToPage="1"/>
  </sheetPr>
  <dimension ref="A1:S72"/>
  <sheetViews>
    <sheetView showGridLines="0" tabSelected="1" view="pageBreakPreview" zoomScale="90" zoomScaleNormal="100" zoomScaleSheetLayoutView="90" workbookViewId="0">
      <selection activeCell="I54" sqref="I54"/>
    </sheetView>
  </sheetViews>
  <sheetFormatPr defaultRowHeight="15"/>
  <cols>
    <col min="1" max="1" width="5.42578125" style="87" customWidth="1"/>
    <col min="2" max="4" width="8.7109375" style="87" customWidth="1"/>
    <col min="5" max="5" width="17" style="87" customWidth="1"/>
    <col min="6" max="6" width="23.85546875" style="87" customWidth="1"/>
    <col min="7" max="7" width="15.85546875" style="87" customWidth="1"/>
    <col min="8" max="8" width="13.42578125" style="87" customWidth="1"/>
    <col min="9" max="9" width="19.5703125" style="87" customWidth="1"/>
    <col min="10" max="10" width="46.140625" style="87" customWidth="1"/>
    <col min="11" max="11" width="14.140625" style="87" customWidth="1"/>
    <col min="12" max="13" width="9.140625" style="87"/>
    <col min="14" max="14" width="15.42578125" style="87" customWidth="1"/>
    <col min="15" max="15" width="6" style="87" customWidth="1"/>
    <col min="16" max="16" width="10.28515625" style="87" customWidth="1"/>
    <col min="17" max="17" width="14.85546875" style="87" customWidth="1"/>
    <col min="18" max="18" width="18.140625" style="87" customWidth="1"/>
    <col min="19" max="19" width="12.140625" style="87" customWidth="1"/>
    <col min="20" max="16384" width="9.140625" style="87"/>
  </cols>
  <sheetData>
    <row r="1" spans="1:19">
      <c r="A1" s="245"/>
      <c r="B1" s="245"/>
      <c r="C1" s="245"/>
      <c r="D1" s="245"/>
      <c r="E1" s="245"/>
      <c r="J1" s="246" t="str">
        <f>+IF(B15="VI01","IPC","PSNV")</f>
        <v>PSNV</v>
      </c>
      <c r="O1" s="247" t="s">
        <v>5</v>
      </c>
      <c r="P1" s="247" t="s">
        <v>2317</v>
      </c>
      <c r="Q1" s="247" t="s">
        <v>2319</v>
      </c>
      <c r="R1" s="248" t="s">
        <v>2324</v>
      </c>
      <c r="S1" s="248" t="s">
        <v>1217</v>
      </c>
    </row>
    <row r="2" spans="1:19" ht="21.75" customHeight="1">
      <c r="A2" s="341" t="str">
        <f>IF(LEFT(Input!B4,4)="13.1","Issue Out For Rework (Not issue Debitnote)",IF(ISERROR(VLOOKUP(Input!B4,Input!AY90:AY108,1,0)),RIGHT(Input!B4,LEN(Input!B4)-FIND(".",Input!B4)),"Please go to Form B"))</f>
        <v>Production Rejects</v>
      </c>
      <c r="B2" s="341"/>
      <c r="C2" s="341"/>
      <c r="D2" s="341"/>
      <c r="E2" s="341"/>
      <c r="F2" s="341"/>
      <c r="G2" s="341"/>
      <c r="H2" s="341"/>
      <c r="I2" s="341"/>
      <c r="J2" s="341"/>
      <c r="O2" s="249" t="s">
        <v>17</v>
      </c>
      <c r="P2" s="250">
        <f t="shared" ref="P2:P9" si="0">SUMIF($B$15:$B$53,O2,$G$15:$G$53)</f>
        <v>53</v>
      </c>
      <c r="Q2" s="250">
        <f t="shared" ref="Q2:Q9" si="1">SUMIF($B$15:$B$53,O2,$I$15:$I$53)</f>
        <v>81.129600000000039</v>
      </c>
      <c r="R2" s="251"/>
      <c r="S2" s="251"/>
    </row>
    <row r="3" spans="1:19" ht="14.25" customHeight="1">
      <c r="A3" s="252"/>
      <c r="B3" s="252"/>
      <c r="C3" s="252"/>
      <c r="D3" s="252"/>
      <c r="E3" s="252"/>
      <c r="F3" s="252"/>
      <c r="G3" s="252"/>
      <c r="H3" s="252"/>
      <c r="I3" s="252"/>
      <c r="J3" s="252"/>
      <c r="O3" s="249" t="s">
        <v>25</v>
      </c>
      <c r="P3" s="250">
        <f t="shared" si="0"/>
        <v>0</v>
      </c>
      <c r="Q3" s="250">
        <f t="shared" si="1"/>
        <v>0</v>
      </c>
      <c r="R3" s="251"/>
      <c r="S3" s="251"/>
    </row>
    <row r="4" spans="1:19" ht="14.25" customHeight="1">
      <c r="A4" s="253"/>
      <c r="B4" s="253"/>
      <c r="C4" s="253"/>
      <c r="D4" s="253"/>
      <c r="E4" s="253"/>
      <c r="F4" s="253"/>
      <c r="G4" s="254"/>
      <c r="H4" s="254"/>
      <c r="I4" s="254"/>
      <c r="O4" s="249" t="s">
        <v>26</v>
      </c>
      <c r="P4" s="250">
        <f t="shared" si="0"/>
        <v>0</v>
      </c>
      <c r="Q4" s="250">
        <f t="shared" si="1"/>
        <v>0</v>
      </c>
      <c r="R4" s="251"/>
      <c r="S4" s="251"/>
    </row>
    <row r="5" spans="1:19" ht="14.25" customHeight="1">
      <c r="A5" s="253"/>
      <c r="B5" s="253"/>
      <c r="C5" s="253"/>
      <c r="D5" s="253"/>
      <c r="E5" s="253"/>
      <c r="F5" s="253"/>
      <c r="J5" s="255"/>
      <c r="K5" s="87" t="s">
        <v>18</v>
      </c>
      <c r="O5" s="249" t="s">
        <v>28</v>
      </c>
      <c r="P5" s="250">
        <f t="shared" si="0"/>
        <v>0</v>
      </c>
      <c r="Q5" s="250">
        <f t="shared" si="1"/>
        <v>0</v>
      </c>
      <c r="R5" s="251"/>
      <c r="S5" s="251"/>
    </row>
    <row r="6" spans="1:19" ht="14.25" customHeight="1">
      <c r="A6" s="253"/>
      <c r="B6" s="253"/>
      <c r="C6" s="253"/>
      <c r="D6" s="253"/>
      <c r="E6" s="253"/>
      <c r="F6" s="253"/>
      <c r="K6" s="87">
        <f>Input!C11</f>
        <v>6210130000</v>
      </c>
      <c r="O6" s="249" t="s">
        <v>1073</v>
      </c>
      <c r="P6" s="250">
        <f t="shared" si="0"/>
        <v>0</v>
      </c>
      <c r="Q6" s="250">
        <f t="shared" si="1"/>
        <v>0</v>
      </c>
      <c r="R6" s="251"/>
      <c r="S6" s="251"/>
    </row>
    <row r="7" spans="1:19" ht="14.25" customHeight="1">
      <c r="A7" s="253"/>
      <c r="B7" s="253"/>
      <c r="C7" s="253"/>
      <c r="D7" s="253"/>
      <c r="E7" s="253"/>
      <c r="F7" s="253"/>
      <c r="O7" s="249" t="s">
        <v>1521</v>
      </c>
      <c r="P7" s="250">
        <f t="shared" si="0"/>
        <v>0</v>
      </c>
      <c r="Q7" s="250">
        <f t="shared" si="1"/>
        <v>0</v>
      </c>
      <c r="R7" s="251"/>
      <c r="S7" s="251"/>
    </row>
    <row r="8" spans="1:19" ht="14.25" customHeight="1">
      <c r="A8" s="256"/>
      <c r="B8" s="256"/>
      <c r="C8" s="256"/>
      <c r="D8" s="256"/>
      <c r="E8" s="256"/>
      <c r="F8" s="256"/>
      <c r="O8" s="249" t="s">
        <v>1155</v>
      </c>
      <c r="P8" s="250">
        <f t="shared" si="0"/>
        <v>0</v>
      </c>
      <c r="Q8" s="250">
        <f t="shared" si="1"/>
        <v>0</v>
      </c>
      <c r="R8" s="251"/>
      <c r="S8" s="251"/>
    </row>
    <row r="9" spans="1:19" ht="14.25" customHeight="1">
      <c r="A9" s="256"/>
      <c r="B9" s="256"/>
      <c r="C9" s="256"/>
      <c r="D9" s="256"/>
      <c r="E9" s="256"/>
      <c r="F9" s="256"/>
      <c r="O9" s="257" t="s">
        <v>1265</v>
      </c>
      <c r="P9" s="258">
        <f t="shared" si="0"/>
        <v>0</v>
      </c>
      <c r="Q9" s="258">
        <f t="shared" si="1"/>
        <v>0</v>
      </c>
      <c r="R9" s="259"/>
      <c r="S9" s="259"/>
    </row>
    <row r="10" spans="1:19" ht="14.25" customHeight="1">
      <c r="A10" s="256"/>
      <c r="B10" s="256"/>
      <c r="C10" s="256"/>
      <c r="D10" s="256"/>
      <c r="E10" s="256"/>
      <c r="F10" s="256"/>
      <c r="O10" s="260" t="s">
        <v>2321</v>
      </c>
      <c r="P10" s="261">
        <f>SUM(P2:P9)</f>
        <v>53</v>
      </c>
      <c r="Q10" s="261">
        <f>SUM(Q2:Q9)</f>
        <v>81.129600000000039</v>
      </c>
      <c r="R10" s="262"/>
      <c r="S10" s="263"/>
    </row>
    <row r="11" spans="1:19" ht="14.25" customHeight="1">
      <c r="A11" s="256"/>
      <c r="B11" s="256"/>
      <c r="C11" s="256"/>
      <c r="D11" s="256"/>
      <c r="E11" s="256"/>
      <c r="F11" s="256"/>
      <c r="O11" s="264"/>
      <c r="P11" s="265"/>
      <c r="Q11" s="266"/>
    </row>
    <row r="12" spans="1:19" ht="14.25" customHeight="1">
      <c r="A12" s="256"/>
      <c r="B12" s="256"/>
      <c r="C12" s="256"/>
      <c r="D12" s="256"/>
      <c r="E12" s="256"/>
      <c r="F12" s="256"/>
      <c r="O12" s="267"/>
      <c r="P12" s="268"/>
      <c r="Q12" s="269"/>
    </row>
    <row r="13" spans="1:19" ht="14.25" customHeight="1">
      <c r="A13" s="245"/>
      <c r="B13" s="245"/>
      <c r="C13" s="245"/>
      <c r="D13" s="245"/>
      <c r="E13" s="245"/>
    </row>
    <row r="14" spans="1:19" ht="27">
      <c r="A14" s="270" t="s">
        <v>1203</v>
      </c>
      <c r="B14" s="270" t="s">
        <v>5</v>
      </c>
      <c r="C14" s="270" t="s">
        <v>9</v>
      </c>
      <c r="D14" s="270" t="s">
        <v>7</v>
      </c>
      <c r="E14" s="270" t="s">
        <v>2315</v>
      </c>
      <c r="F14" s="270" t="s">
        <v>1204</v>
      </c>
      <c r="G14" s="270" t="s">
        <v>1205</v>
      </c>
      <c r="H14" s="270" t="s">
        <v>1206</v>
      </c>
      <c r="I14" s="270" t="s">
        <v>60</v>
      </c>
      <c r="J14" s="270" t="s">
        <v>1207</v>
      </c>
    </row>
    <row r="15" spans="1:19" ht="40.5" customHeight="1">
      <c r="A15" s="82">
        <v>1</v>
      </c>
      <c r="B15" s="82" t="s">
        <v>17</v>
      </c>
      <c r="C15" s="82">
        <v>1399</v>
      </c>
      <c r="D15" s="82" t="s">
        <v>380</v>
      </c>
      <c r="E15" s="243" t="str">
        <f>VLOOKUP(D15,Input!$CF$197:$CG$630,2,0)</f>
        <v>Final Assembly_Door Phone</v>
      </c>
      <c r="F15" s="83" t="s">
        <v>2422</v>
      </c>
      <c r="G15" s="121">
        <v>1</v>
      </c>
      <c r="H15" s="84">
        <v>0.14449999999999999</v>
      </c>
      <c r="I15" s="85">
        <f t="shared" ref="I15:I50" si="2">IF(G15="","",IF(ROUND(G15*H15,5)=0,"0",ROUND(G15*H15,5)))</f>
        <v>0.14449999999999999</v>
      </c>
      <c r="J15" s="86" t="s">
        <v>2420</v>
      </c>
    </row>
    <row r="16" spans="1:19" ht="40.5" customHeight="1">
      <c r="A16" s="82">
        <f t="shared" ref="A16:A53" si="3">+A15+1</f>
        <v>2</v>
      </c>
      <c r="B16" s="82" t="s">
        <v>17</v>
      </c>
      <c r="C16" s="82">
        <v>1399</v>
      </c>
      <c r="D16" s="82" t="s">
        <v>380</v>
      </c>
      <c r="E16" s="243" t="str">
        <f>VLOOKUP(D16,Input!$CF$197:$CG$630,2,0)</f>
        <v>Final Assembly_Door Phone</v>
      </c>
      <c r="F16" s="83" t="s">
        <v>2550</v>
      </c>
      <c r="G16" s="121">
        <v>1</v>
      </c>
      <c r="H16" s="84">
        <v>0.18059999999999998</v>
      </c>
      <c r="I16" s="85">
        <f t="shared" si="2"/>
        <v>0.18060000000000001</v>
      </c>
      <c r="J16" s="86" t="s">
        <v>2420</v>
      </c>
    </row>
    <row r="17" spans="1:10" ht="40.5" customHeight="1">
      <c r="A17" s="82">
        <f t="shared" si="3"/>
        <v>3</v>
      </c>
      <c r="B17" s="82" t="s">
        <v>17</v>
      </c>
      <c r="C17" s="82">
        <v>1399</v>
      </c>
      <c r="D17" s="82" t="s">
        <v>380</v>
      </c>
      <c r="E17" s="243" t="str">
        <f>VLOOKUP(D17,Input!$CF$197:$CG$630,2,0)</f>
        <v>Final Assembly_Door Phone</v>
      </c>
      <c r="F17" s="83" t="s">
        <v>2582</v>
      </c>
      <c r="G17" s="121">
        <v>2</v>
      </c>
      <c r="H17" s="84">
        <v>5.8</v>
      </c>
      <c r="I17" s="85">
        <f t="shared" si="2"/>
        <v>11.6</v>
      </c>
      <c r="J17" s="86" t="s">
        <v>2420</v>
      </c>
    </row>
    <row r="18" spans="1:10" ht="40.5" customHeight="1">
      <c r="A18" s="82">
        <f t="shared" si="3"/>
        <v>4</v>
      </c>
      <c r="B18" s="82" t="s">
        <v>17</v>
      </c>
      <c r="C18" s="82">
        <v>1399</v>
      </c>
      <c r="D18" s="82" t="s">
        <v>380</v>
      </c>
      <c r="E18" s="243" t="str">
        <f>VLOOKUP(D18,Input!$CF$197:$CG$630,2,0)</f>
        <v>Final Assembly_Door Phone</v>
      </c>
      <c r="F18" s="83" t="s">
        <v>2551</v>
      </c>
      <c r="G18" s="121">
        <v>2</v>
      </c>
      <c r="H18" s="84">
        <v>6.06</v>
      </c>
      <c r="I18" s="85">
        <f t="shared" si="2"/>
        <v>12.12</v>
      </c>
      <c r="J18" s="86" t="s">
        <v>2420</v>
      </c>
    </row>
    <row r="19" spans="1:10" ht="40.5" customHeight="1">
      <c r="A19" s="82">
        <f t="shared" si="3"/>
        <v>5</v>
      </c>
      <c r="B19" s="82" t="s">
        <v>17</v>
      </c>
      <c r="C19" s="82">
        <v>1399</v>
      </c>
      <c r="D19" s="82" t="s">
        <v>380</v>
      </c>
      <c r="E19" s="243" t="str">
        <f>VLOOKUP(D19,Input!$CF$197:$CG$630,2,0)</f>
        <v>Final Assembly_Door Phone</v>
      </c>
      <c r="F19" s="83" t="s">
        <v>2546</v>
      </c>
      <c r="G19" s="121">
        <v>2</v>
      </c>
      <c r="H19" s="84">
        <v>3.8</v>
      </c>
      <c r="I19" s="85">
        <f t="shared" si="2"/>
        <v>7.6</v>
      </c>
      <c r="J19" s="86" t="s">
        <v>2420</v>
      </c>
    </row>
    <row r="20" spans="1:10" ht="40.5" customHeight="1">
      <c r="A20" s="82">
        <f t="shared" si="3"/>
        <v>6</v>
      </c>
      <c r="B20" s="82" t="s">
        <v>17</v>
      </c>
      <c r="C20" s="82">
        <v>1399</v>
      </c>
      <c r="D20" s="82" t="s">
        <v>380</v>
      </c>
      <c r="E20" s="243" t="str">
        <f>VLOOKUP(D20,Input!$CF$197:$CG$630,2,0)</f>
        <v>Final Assembly_Door Phone</v>
      </c>
      <c r="F20" s="83" t="s">
        <v>2547</v>
      </c>
      <c r="G20" s="121">
        <v>1</v>
      </c>
      <c r="H20" s="84">
        <v>4.2267999999999999</v>
      </c>
      <c r="I20" s="85">
        <f t="shared" si="2"/>
        <v>4.2267999999999999</v>
      </c>
      <c r="J20" s="86" t="s">
        <v>2420</v>
      </c>
    </row>
    <row r="21" spans="1:10" ht="40.5" customHeight="1">
      <c r="A21" s="82">
        <f t="shared" si="3"/>
        <v>7</v>
      </c>
      <c r="B21" s="82" t="s">
        <v>17</v>
      </c>
      <c r="C21" s="82">
        <v>1399</v>
      </c>
      <c r="D21" s="82" t="s">
        <v>380</v>
      </c>
      <c r="E21" s="243" t="str">
        <f>VLOOKUP(D21,Input!$CF$197:$CG$630,2,0)</f>
        <v>Final Assembly_Door Phone</v>
      </c>
      <c r="F21" s="83" t="s">
        <v>2552</v>
      </c>
      <c r="G21" s="121">
        <v>2</v>
      </c>
      <c r="H21" s="84">
        <v>2.3505199999999999</v>
      </c>
      <c r="I21" s="85">
        <f t="shared" si="2"/>
        <v>4.7010399999999999</v>
      </c>
      <c r="J21" s="86" t="s">
        <v>2420</v>
      </c>
    </row>
    <row r="22" spans="1:10" ht="40.5" customHeight="1">
      <c r="A22" s="82">
        <f t="shared" si="3"/>
        <v>8</v>
      </c>
      <c r="B22" s="82" t="s">
        <v>17</v>
      </c>
      <c r="C22" s="82">
        <v>1399</v>
      </c>
      <c r="D22" s="82" t="s">
        <v>380</v>
      </c>
      <c r="E22" s="243" t="str">
        <f>VLOOKUP(D22,Input!$CF$197:$CG$630,2,0)</f>
        <v>Final Assembly_Door Phone</v>
      </c>
      <c r="F22" s="83" t="s">
        <v>2553</v>
      </c>
      <c r="G22" s="121">
        <v>1</v>
      </c>
      <c r="H22" s="84">
        <v>19.332000000000001</v>
      </c>
      <c r="I22" s="85">
        <f t="shared" si="2"/>
        <v>19.332000000000001</v>
      </c>
      <c r="J22" s="86" t="s">
        <v>2420</v>
      </c>
    </row>
    <row r="23" spans="1:10" ht="40.5" customHeight="1">
      <c r="A23" s="82">
        <f t="shared" si="3"/>
        <v>9</v>
      </c>
      <c r="B23" s="82" t="s">
        <v>17</v>
      </c>
      <c r="C23" s="82">
        <v>1399</v>
      </c>
      <c r="D23" s="82" t="s">
        <v>380</v>
      </c>
      <c r="E23" s="243" t="str">
        <f>VLOOKUP(D23,Input!$CF$197:$CG$630,2,0)</f>
        <v>Final Assembly_Door Phone</v>
      </c>
      <c r="F23" s="83" t="s">
        <v>2554</v>
      </c>
      <c r="G23" s="121">
        <v>1</v>
      </c>
      <c r="H23" s="84">
        <v>11</v>
      </c>
      <c r="I23" s="85">
        <f t="shared" si="2"/>
        <v>11</v>
      </c>
      <c r="J23" s="86" t="s">
        <v>2420</v>
      </c>
    </row>
    <row r="24" spans="1:10" ht="40.5" customHeight="1">
      <c r="A24" s="82">
        <f t="shared" si="3"/>
        <v>10</v>
      </c>
      <c r="B24" s="82" t="s">
        <v>17</v>
      </c>
      <c r="C24" s="82">
        <v>1399</v>
      </c>
      <c r="D24" s="82" t="s">
        <v>380</v>
      </c>
      <c r="E24" s="243" t="str">
        <f>VLOOKUP(D24,Input!$CF$197:$CG$630,2,0)</f>
        <v>Final Assembly_Door Phone</v>
      </c>
      <c r="F24" s="83" t="s">
        <v>2555</v>
      </c>
      <c r="G24" s="121">
        <v>1</v>
      </c>
      <c r="H24" s="84">
        <v>0.77460000000000007</v>
      </c>
      <c r="I24" s="85">
        <f t="shared" si="2"/>
        <v>0.77459999999999996</v>
      </c>
      <c r="J24" s="86" t="s">
        <v>2420</v>
      </c>
    </row>
    <row r="25" spans="1:10" ht="40.5" customHeight="1">
      <c r="A25" s="82">
        <f t="shared" si="3"/>
        <v>11</v>
      </c>
      <c r="B25" s="82" t="s">
        <v>17</v>
      </c>
      <c r="C25" s="82">
        <v>1399</v>
      </c>
      <c r="D25" s="82" t="s">
        <v>380</v>
      </c>
      <c r="E25" s="243" t="str">
        <f>VLOOKUP(D25,Input!$CF$197:$CG$630,2,0)</f>
        <v>Final Assembly_Door Phone</v>
      </c>
      <c r="F25" s="83" t="s">
        <v>2556</v>
      </c>
      <c r="G25" s="121">
        <v>1</v>
      </c>
      <c r="H25" s="84">
        <v>6.9000000000000008E-3</v>
      </c>
      <c r="I25" s="85">
        <f t="shared" si="2"/>
        <v>6.8999999999999999E-3</v>
      </c>
      <c r="J25" s="86" t="s">
        <v>2420</v>
      </c>
    </row>
    <row r="26" spans="1:10" ht="40.5" customHeight="1">
      <c r="A26" s="82">
        <f t="shared" si="3"/>
        <v>12</v>
      </c>
      <c r="B26" s="82" t="s">
        <v>17</v>
      </c>
      <c r="C26" s="82">
        <v>1399</v>
      </c>
      <c r="D26" s="82" t="s">
        <v>380</v>
      </c>
      <c r="E26" s="243" t="str">
        <f>VLOOKUP(D26,Input!$CF$197:$CG$630,2,0)</f>
        <v>Final Assembly_Door Phone</v>
      </c>
      <c r="F26" s="83" t="s">
        <v>2557</v>
      </c>
      <c r="G26" s="121">
        <v>1</v>
      </c>
      <c r="H26" s="84">
        <v>2.9000000000000001E-2</v>
      </c>
      <c r="I26" s="85">
        <f t="shared" si="2"/>
        <v>2.9000000000000001E-2</v>
      </c>
      <c r="J26" s="86" t="s">
        <v>2420</v>
      </c>
    </row>
    <row r="27" spans="1:10" ht="40.5" customHeight="1">
      <c r="A27" s="82">
        <f t="shared" si="3"/>
        <v>13</v>
      </c>
      <c r="B27" s="82" t="s">
        <v>17</v>
      </c>
      <c r="C27" s="82">
        <v>1399</v>
      </c>
      <c r="D27" s="82" t="s">
        <v>380</v>
      </c>
      <c r="E27" s="243" t="str">
        <f>VLOOKUP(D27,Input!$CF$197:$CG$630,2,0)</f>
        <v>Final Assembly_Door Phone</v>
      </c>
      <c r="F27" s="83" t="s">
        <v>2558</v>
      </c>
      <c r="G27" s="121">
        <v>1</v>
      </c>
      <c r="H27" s="84">
        <v>0.1002</v>
      </c>
      <c r="I27" s="85">
        <f t="shared" si="2"/>
        <v>0.1002</v>
      </c>
      <c r="J27" s="86" t="s">
        <v>2420</v>
      </c>
    </row>
    <row r="28" spans="1:10" ht="40.5" customHeight="1">
      <c r="A28" s="82">
        <f t="shared" si="3"/>
        <v>14</v>
      </c>
      <c r="B28" s="82" t="s">
        <v>17</v>
      </c>
      <c r="C28" s="82">
        <v>1399</v>
      </c>
      <c r="D28" s="82" t="s">
        <v>380</v>
      </c>
      <c r="E28" s="243" t="str">
        <f>VLOOKUP(D28,Input!$CF$197:$CG$630,2,0)</f>
        <v>Final Assembly_Door Phone</v>
      </c>
      <c r="F28" s="83" t="s">
        <v>2559</v>
      </c>
      <c r="G28" s="121">
        <v>1</v>
      </c>
      <c r="H28" s="84">
        <v>6.1999999999999998E-3</v>
      </c>
      <c r="I28" s="85">
        <f t="shared" si="2"/>
        <v>6.1999999999999998E-3</v>
      </c>
      <c r="J28" s="86" t="s">
        <v>2420</v>
      </c>
    </row>
    <row r="29" spans="1:10" ht="40.5" customHeight="1">
      <c r="A29" s="82">
        <f t="shared" si="3"/>
        <v>15</v>
      </c>
      <c r="B29" s="82" t="s">
        <v>17</v>
      </c>
      <c r="C29" s="82">
        <v>1399</v>
      </c>
      <c r="D29" s="82" t="s">
        <v>380</v>
      </c>
      <c r="E29" s="243" t="str">
        <f>VLOOKUP(D29,Input!$CF$197:$CG$630,2,0)</f>
        <v>Final Assembly_Door Phone</v>
      </c>
      <c r="F29" s="83" t="s">
        <v>2560</v>
      </c>
      <c r="G29" s="121">
        <v>1</v>
      </c>
      <c r="H29" s="84">
        <v>0.183</v>
      </c>
      <c r="I29" s="85">
        <f t="shared" si="2"/>
        <v>0.183</v>
      </c>
      <c r="J29" s="86" t="s">
        <v>2420</v>
      </c>
    </row>
    <row r="30" spans="1:10" ht="40.5" customHeight="1">
      <c r="A30" s="82">
        <f t="shared" si="3"/>
        <v>16</v>
      </c>
      <c r="B30" s="82" t="s">
        <v>17</v>
      </c>
      <c r="C30" s="82">
        <v>1399</v>
      </c>
      <c r="D30" s="82" t="s">
        <v>380</v>
      </c>
      <c r="E30" s="243" t="str">
        <f>VLOOKUP(D30,Input!$CF$197:$CG$630,2,0)</f>
        <v>Final Assembly_Door Phone</v>
      </c>
      <c r="F30" s="83" t="s">
        <v>2561</v>
      </c>
      <c r="G30" s="121">
        <v>4</v>
      </c>
      <c r="H30" s="84">
        <v>3.85E-2</v>
      </c>
      <c r="I30" s="85">
        <f t="shared" si="2"/>
        <v>0.154</v>
      </c>
      <c r="J30" s="86" t="s">
        <v>2420</v>
      </c>
    </row>
    <row r="31" spans="1:10" ht="40.5" customHeight="1">
      <c r="A31" s="82">
        <f t="shared" si="3"/>
        <v>17</v>
      </c>
      <c r="B31" s="82" t="s">
        <v>17</v>
      </c>
      <c r="C31" s="82">
        <v>1399</v>
      </c>
      <c r="D31" s="82" t="s">
        <v>380</v>
      </c>
      <c r="E31" s="243" t="str">
        <f>VLOOKUP(D31,Input!$CF$197:$CG$630,2,0)</f>
        <v>Final Assembly_Door Phone</v>
      </c>
      <c r="F31" s="83" t="s">
        <v>2562</v>
      </c>
      <c r="G31" s="121">
        <v>1</v>
      </c>
      <c r="H31" s="84">
        <v>9.8000000000000004E-2</v>
      </c>
      <c r="I31" s="85">
        <f t="shared" si="2"/>
        <v>9.8000000000000004E-2</v>
      </c>
      <c r="J31" s="86" t="s">
        <v>2420</v>
      </c>
    </row>
    <row r="32" spans="1:10" ht="40.5" customHeight="1">
      <c r="A32" s="82">
        <f t="shared" si="3"/>
        <v>18</v>
      </c>
      <c r="B32" s="82" t="s">
        <v>17</v>
      </c>
      <c r="C32" s="82">
        <v>1399</v>
      </c>
      <c r="D32" s="82" t="s">
        <v>380</v>
      </c>
      <c r="E32" s="243" t="str">
        <f>VLOOKUP(D32,Input!$CF$197:$CG$630,2,0)</f>
        <v>Final Assembly_Door Phone</v>
      </c>
      <c r="F32" s="83" t="s">
        <v>2563</v>
      </c>
      <c r="G32" s="121">
        <v>2</v>
      </c>
      <c r="H32" s="84">
        <v>0.06</v>
      </c>
      <c r="I32" s="85">
        <f t="shared" si="2"/>
        <v>0.12</v>
      </c>
      <c r="J32" s="86" t="s">
        <v>2420</v>
      </c>
    </row>
    <row r="33" spans="1:10" ht="40.5" customHeight="1">
      <c r="A33" s="82">
        <f t="shared" si="3"/>
        <v>19</v>
      </c>
      <c r="B33" s="82" t="s">
        <v>17</v>
      </c>
      <c r="C33" s="82">
        <v>1399</v>
      </c>
      <c r="D33" s="82" t="s">
        <v>380</v>
      </c>
      <c r="E33" s="243" t="str">
        <f>VLOOKUP(D33,Input!$CF$197:$CG$630,2,0)</f>
        <v>Final Assembly_Door Phone</v>
      </c>
      <c r="F33" s="83" t="s">
        <v>2421</v>
      </c>
      <c r="G33" s="121">
        <v>1</v>
      </c>
      <c r="H33" s="84">
        <v>0.64329999999999998</v>
      </c>
      <c r="I33" s="85">
        <f t="shared" si="2"/>
        <v>0.64329999999999998</v>
      </c>
      <c r="J33" s="86" t="s">
        <v>2420</v>
      </c>
    </row>
    <row r="34" spans="1:10" ht="40.5" customHeight="1">
      <c r="A34" s="82">
        <f t="shared" si="3"/>
        <v>20</v>
      </c>
      <c r="B34" s="82" t="s">
        <v>17</v>
      </c>
      <c r="C34" s="82">
        <v>1399</v>
      </c>
      <c r="D34" s="82" t="s">
        <v>380</v>
      </c>
      <c r="E34" s="243" t="str">
        <f>VLOOKUP(D34,Input!$CF$197:$CG$630,2,0)</f>
        <v>Final Assembly_Door Phone</v>
      </c>
      <c r="F34" s="83" t="s">
        <v>2548</v>
      </c>
      <c r="G34" s="121">
        <v>1</v>
      </c>
      <c r="H34" s="84">
        <v>1.1206199999999999</v>
      </c>
      <c r="I34" s="85">
        <f t="shared" si="2"/>
        <v>1.1206199999999999</v>
      </c>
      <c r="J34" s="86" t="s">
        <v>2420</v>
      </c>
    </row>
    <row r="35" spans="1:10" ht="40.5" customHeight="1">
      <c r="A35" s="82">
        <f t="shared" si="3"/>
        <v>21</v>
      </c>
      <c r="B35" s="82" t="s">
        <v>17</v>
      </c>
      <c r="C35" s="82">
        <v>1399</v>
      </c>
      <c r="D35" s="82" t="s">
        <v>380</v>
      </c>
      <c r="E35" s="243" t="str">
        <f>VLOOKUP(D35,Input!$CF$197:$CG$630,2,0)</f>
        <v>Final Assembly_Door Phone</v>
      </c>
      <c r="F35" s="83" t="s">
        <v>2564</v>
      </c>
      <c r="G35" s="121">
        <v>2</v>
      </c>
      <c r="H35" s="84">
        <v>0.66079999999999994</v>
      </c>
      <c r="I35" s="85">
        <f t="shared" si="2"/>
        <v>1.3216000000000001</v>
      </c>
      <c r="J35" s="86" t="s">
        <v>2420</v>
      </c>
    </row>
    <row r="36" spans="1:10" ht="40.5" customHeight="1">
      <c r="A36" s="82">
        <f t="shared" si="3"/>
        <v>22</v>
      </c>
      <c r="B36" s="82" t="s">
        <v>17</v>
      </c>
      <c r="C36" s="82">
        <v>1399</v>
      </c>
      <c r="D36" s="82" t="s">
        <v>380</v>
      </c>
      <c r="E36" s="243" t="str">
        <f>VLOOKUP(D36,Input!$CF$197:$CG$630,2,0)</f>
        <v>Final Assembly_Door Phone</v>
      </c>
      <c r="F36" s="83" t="s">
        <v>2565</v>
      </c>
      <c r="G36" s="121">
        <v>1</v>
      </c>
      <c r="H36" s="84">
        <v>0.83229999999999993</v>
      </c>
      <c r="I36" s="85">
        <f t="shared" si="2"/>
        <v>0.83230000000000004</v>
      </c>
      <c r="J36" s="86" t="s">
        <v>2420</v>
      </c>
    </row>
    <row r="37" spans="1:10" ht="40.5" customHeight="1">
      <c r="A37" s="82">
        <f t="shared" si="3"/>
        <v>23</v>
      </c>
      <c r="B37" s="82" t="s">
        <v>17</v>
      </c>
      <c r="C37" s="82">
        <v>1399</v>
      </c>
      <c r="D37" s="82" t="s">
        <v>380</v>
      </c>
      <c r="E37" s="243" t="str">
        <f>VLOOKUP(D37,Input!$CF$197:$CG$630,2,0)</f>
        <v>Final Assembly_Door Phone</v>
      </c>
      <c r="F37" s="83" t="s">
        <v>2566</v>
      </c>
      <c r="G37" s="121">
        <v>1</v>
      </c>
      <c r="H37" s="84">
        <v>0.19453000000000001</v>
      </c>
      <c r="I37" s="85">
        <f t="shared" si="2"/>
        <v>0.19453000000000001</v>
      </c>
      <c r="J37" s="86" t="s">
        <v>2420</v>
      </c>
    </row>
    <row r="38" spans="1:10" ht="40.5" customHeight="1">
      <c r="A38" s="82">
        <f t="shared" si="3"/>
        <v>24</v>
      </c>
      <c r="B38" s="82" t="s">
        <v>17</v>
      </c>
      <c r="C38" s="82">
        <v>1399</v>
      </c>
      <c r="D38" s="82" t="s">
        <v>380</v>
      </c>
      <c r="E38" s="243" t="str">
        <f>VLOOKUP(D38,Input!$CF$197:$CG$630,2,0)</f>
        <v>Final Assembly_Door Phone</v>
      </c>
      <c r="F38" s="83" t="s">
        <v>2567</v>
      </c>
      <c r="G38" s="121">
        <v>1</v>
      </c>
      <c r="H38" s="84">
        <v>0.50949999999999995</v>
      </c>
      <c r="I38" s="85">
        <f t="shared" si="2"/>
        <v>0.50949999999999995</v>
      </c>
      <c r="J38" s="86" t="s">
        <v>2420</v>
      </c>
    </row>
    <row r="39" spans="1:10" ht="40.5" customHeight="1">
      <c r="A39" s="82">
        <f t="shared" si="3"/>
        <v>25</v>
      </c>
      <c r="B39" s="82" t="s">
        <v>17</v>
      </c>
      <c r="C39" s="82">
        <v>1399</v>
      </c>
      <c r="D39" s="82" t="s">
        <v>380</v>
      </c>
      <c r="E39" s="243" t="str">
        <f>VLOOKUP(D39,Input!$CF$197:$CG$630,2,0)</f>
        <v>Final Assembly_Door Phone</v>
      </c>
      <c r="F39" s="83" t="s">
        <v>2545</v>
      </c>
      <c r="G39" s="121">
        <v>1</v>
      </c>
      <c r="H39" s="84">
        <v>0.4849</v>
      </c>
      <c r="I39" s="85">
        <f t="shared" si="2"/>
        <v>0.4849</v>
      </c>
      <c r="J39" s="86" t="s">
        <v>2420</v>
      </c>
    </row>
    <row r="40" spans="1:10" ht="40.5" customHeight="1">
      <c r="A40" s="82">
        <f t="shared" si="3"/>
        <v>26</v>
      </c>
      <c r="B40" s="82" t="s">
        <v>17</v>
      </c>
      <c r="C40" s="82">
        <v>1399</v>
      </c>
      <c r="D40" s="82" t="s">
        <v>380</v>
      </c>
      <c r="E40" s="243" t="str">
        <f>VLOOKUP(D40,Input!$CF$197:$CG$630,2,0)</f>
        <v>Final Assembly_Door Phone</v>
      </c>
      <c r="F40" s="83" t="s">
        <v>2568</v>
      </c>
      <c r="G40" s="121">
        <v>1</v>
      </c>
      <c r="H40" s="84">
        <v>0.20230000000000001</v>
      </c>
      <c r="I40" s="85">
        <f t="shared" si="2"/>
        <v>0.20230000000000001</v>
      </c>
      <c r="J40" s="86" t="s">
        <v>2420</v>
      </c>
    </row>
    <row r="41" spans="1:10" ht="40.5" customHeight="1">
      <c r="A41" s="82">
        <f t="shared" si="3"/>
        <v>27</v>
      </c>
      <c r="B41" s="82" t="s">
        <v>17</v>
      </c>
      <c r="C41" s="82">
        <v>1399</v>
      </c>
      <c r="D41" s="82" t="s">
        <v>380</v>
      </c>
      <c r="E41" s="243" t="str">
        <f>VLOOKUP(D41,Input!$CF$197:$CG$630,2,0)</f>
        <v>Final Assembly_Door Phone</v>
      </c>
      <c r="F41" s="83" t="s">
        <v>2569</v>
      </c>
      <c r="G41" s="121">
        <v>1</v>
      </c>
      <c r="H41" s="84">
        <v>0.37989999999999996</v>
      </c>
      <c r="I41" s="85">
        <f t="shared" si="2"/>
        <v>0.37990000000000002</v>
      </c>
      <c r="J41" s="86" t="s">
        <v>2420</v>
      </c>
    </row>
    <row r="42" spans="1:10" ht="40.5" customHeight="1">
      <c r="A42" s="82">
        <f t="shared" si="3"/>
        <v>28</v>
      </c>
      <c r="B42" s="82" t="s">
        <v>17</v>
      </c>
      <c r="C42" s="82">
        <v>1399</v>
      </c>
      <c r="D42" s="82" t="s">
        <v>380</v>
      </c>
      <c r="E42" s="243" t="str">
        <f>VLOOKUP(D42,Input!$CF$197:$CG$630,2,0)</f>
        <v>Final Assembly_Door Phone</v>
      </c>
      <c r="F42" s="83" t="s">
        <v>2570</v>
      </c>
      <c r="G42" s="121">
        <v>1</v>
      </c>
      <c r="H42" s="84">
        <v>0.42399999999999999</v>
      </c>
      <c r="I42" s="85">
        <f t="shared" si="2"/>
        <v>0.42399999999999999</v>
      </c>
      <c r="J42" s="86" t="s">
        <v>2420</v>
      </c>
    </row>
    <row r="43" spans="1:10" ht="40.5" customHeight="1">
      <c r="A43" s="82">
        <f t="shared" si="3"/>
        <v>29</v>
      </c>
      <c r="B43" s="82" t="s">
        <v>17</v>
      </c>
      <c r="C43" s="82">
        <v>1399</v>
      </c>
      <c r="D43" s="82" t="s">
        <v>380</v>
      </c>
      <c r="E43" s="243" t="str">
        <f>VLOOKUP(D43,Input!$CF$197:$CG$630,2,0)</f>
        <v>Final Assembly_Door Phone</v>
      </c>
      <c r="F43" s="83" t="s">
        <v>2571</v>
      </c>
      <c r="G43" s="121">
        <v>2</v>
      </c>
      <c r="H43" s="84">
        <v>0.26932</v>
      </c>
      <c r="I43" s="85">
        <f t="shared" si="2"/>
        <v>0.53864000000000001</v>
      </c>
      <c r="J43" s="86" t="s">
        <v>2420</v>
      </c>
    </row>
    <row r="44" spans="1:10" ht="40.5" customHeight="1">
      <c r="A44" s="82">
        <f t="shared" si="3"/>
        <v>30</v>
      </c>
      <c r="B44" s="82" t="s">
        <v>17</v>
      </c>
      <c r="C44" s="82">
        <v>1399</v>
      </c>
      <c r="D44" s="82" t="s">
        <v>380</v>
      </c>
      <c r="E44" s="243" t="str">
        <f>VLOOKUP(D44,Input!$CF$197:$CG$630,2,0)</f>
        <v>Final Assembly_Door Phone</v>
      </c>
      <c r="F44" s="83" t="s">
        <v>2572</v>
      </c>
      <c r="G44" s="121">
        <v>2</v>
      </c>
      <c r="H44" s="84">
        <v>0.45307999999999998</v>
      </c>
      <c r="I44" s="85">
        <f t="shared" si="2"/>
        <v>0.90615999999999997</v>
      </c>
      <c r="J44" s="86" t="s">
        <v>2420</v>
      </c>
    </row>
    <row r="45" spans="1:10" ht="40.5" customHeight="1">
      <c r="A45" s="82">
        <f t="shared" si="3"/>
        <v>31</v>
      </c>
      <c r="B45" s="82" t="s">
        <v>17</v>
      </c>
      <c r="C45" s="82">
        <v>1399</v>
      </c>
      <c r="D45" s="82" t="s">
        <v>380</v>
      </c>
      <c r="E45" s="243" t="str">
        <f>VLOOKUP(D45,Input!$CF$197:$CG$630,2,0)</f>
        <v>Final Assembly_Door Phone</v>
      </c>
      <c r="F45" s="83" t="s">
        <v>2573</v>
      </c>
      <c r="G45" s="121">
        <v>1</v>
      </c>
      <c r="H45" s="84">
        <v>0.12623999999999999</v>
      </c>
      <c r="I45" s="85">
        <f t="shared" si="2"/>
        <v>0.12623999999999999</v>
      </c>
      <c r="J45" s="86" t="s">
        <v>2420</v>
      </c>
    </row>
    <row r="46" spans="1:10" ht="40.5" customHeight="1">
      <c r="A46" s="82">
        <f t="shared" si="3"/>
        <v>32</v>
      </c>
      <c r="B46" s="82" t="s">
        <v>17</v>
      </c>
      <c r="C46" s="82">
        <v>1399</v>
      </c>
      <c r="D46" s="82" t="s">
        <v>380</v>
      </c>
      <c r="E46" s="243" t="str">
        <f>VLOOKUP(D46,Input!$CF$197:$CG$630,2,0)</f>
        <v>Final Assembly_Door Phone</v>
      </c>
      <c r="F46" s="83" t="s">
        <v>2574</v>
      </c>
      <c r="G46" s="121">
        <v>2</v>
      </c>
      <c r="H46" s="84">
        <v>0.14862</v>
      </c>
      <c r="I46" s="85">
        <f t="shared" si="2"/>
        <v>0.29724</v>
      </c>
      <c r="J46" s="86" t="s">
        <v>2420</v>
      </c>
    </row>
    <row r="47" spans="1:10" ht="40.5" customHeight="1">
      <c r="A47" s="82">
        <f t="shared" si="3"/>
        <v>33</v>
      </c>
      <c r="B47" s="82" t="s">
        <v>17</v>
      </c>
      <c r="C47" s="82">
        <v>1399</v>
      </c>
      <c r="D47" s="82" t="s">
        <v>380</v>
      </c>
      <c r="E47" s="243" t="str">
        <f>VLOOKUP(D47,Input!$CF$197:$CG$630,2,0)</f>
        <v>Final Assembly_Door Phone</v>
      </c>
      <c r="F47" s="83" t="s">
        <v>2575</v>
      </c>
      <c r="G47" s="121">
        <v>1</v>
      </c>
      <c r="H47" s="84">
        <v>2.8E-3</v>
      </c>
      <c r="I47" s="85">
        <f t="shared" si="2"/>
        <v>2.8E-3</v>
      </c>
      <c r="J47" s="86" t="s">
        <v>2420</v>
      </c>
    </row>
    <row r="48" spans="1:10" ht="40.5" customHeight="1">
      <c r="A48" s="82">
        <f t="shared" si="3"/>
        <v>34</v>
      </c>
      <c r="B48" s="82" t="s">
        <v>17</v>
      </c>
      <c r="C48" s="82">
        <v>1399</v>
      </c>
      <c r="D48" s="82" t="s">
        <v>380</v>
      </c>
      <c r="E48" s="243" t="str">
        <f>VLOOKUP(D48,Input!$CF$197:$CG$630,2,0)</f>
        <v>Final Assembly_Door Phone</v>
      </c>
      <c r="F48" s="83" t="s">
        <v>2576</v>
      </c>
      <c r="G48" s="121">
        <v>3</v>
      </c>
      <c r="H48" s="84">
        <v>6.6699999999999997E-3</v>
      </c>
      <c r="I48" s="85">
        <f t="shared" si="2"/>
        <v>2.001E-2</v>
      </c>
      <c r="J48" s="86" t="s">
        <v>2420</v>
      </c>
    </row>
    <row r="49" spans="1:10" ht="40.5" customHeight="1">
      <c r="A49" s="82">
        <f t="shared" si="3"/>
        <v>35</v>
      </c>
      <c r="B49" s="82" t="s">
        <v>17</v>
      </c>
      <c r="C49" s="82">
        <v>1399</v>
      </c>
      <c r="D49" s="82" t="s">
        <v>380</v>
      </c>
      <c r="E49" s="243" t="str">
        <f>VLOOKUP(D49,Input!$CF$197:$CG$630,2,0)</f>
        <v>Final Assembly_Door Phone</v>
      </c>
      <c r="F49" s="83" t="s">
        <v>2577</v>
      </c>
      <c r="G49" s="121">
        <v>1</v>
      </c>
      <c r="H49" s="84">
        <v>3.0200000000000001E-3</v>
      </c>
      <c r="I49" s="85">
        <f t="shared" si="2"/>
        <v>3.0200000000000001E-3</v>
      </c>
      <c r="J49" s="86" t="s">
        <v>2420</v>
      </c>
    </row>
    <row r="50" spans="1:10" ht="40.5" customHeight="1">
      <c r="A50" s="82">
        <f t="shared" si="3"/>
        <v>36</v>
      </c>
      <c r="B50" s="82" t="s">
        <v>17</v>
      </c>
      <c r="C50" s="82">
        <v>1399</v>
      </c>
      <c r="D50" s="82" t="s">
        <v>380</v>
      </c>
      <c r="E50" s="243" t="str">
        <f>VLOOKUP(D50,Input!$CF$197:$CG$630,2,0)</f>
        <v>Final Assembly_Door Phone</v>
      </c>
      <c r="F50" s="83" t="s">
        <v>2578</v>
      </c>
      <c r="G50" s="121">
        <v>1</v>
      </c>
      <c r="H50" s="84">
        <v>0.18334</v>
      </c>
      <c r="I50" s="85">
        <f t="shared" si="2"/>
        <v>0.18334</v>
      </c>
      <c r="J50" s="86" t="s">
        <v>2420</v>
      </c>
    </row>
    <row r="51" spans="1:10" ht="40.5" customHeight="1">
      <c r="A51" s="82">
        <f t="shared" si="3"/>
        <v>37</v>
      </c>
      <c r="B51" s="82" t="s">
        <v>17</v>
      </c>
      <c r="C51" s="82">
        <v>1399</v>
      </c>
      <c r="D51" s="82" t="s">
        <v>380</v>
      </c>
      <c r="E51" s="243" t="str">
        <f>VLOOKUP(D51,Input!$CF$197:$CG$630,2,0)</f>
        <v>Final Assembly_Door Phone</v>
      </c>
      <c r="F51" s="83" t="s">
        <v>2549</v>
      </c>
      <c r="G51" s="121">
        <v>1</v>
      </c>
      <c r="H51" s="84">
        <v>0.43075000000000002</v>
      </c>
      <c r="I51" s="85">
        <f t="shared" ref="I51:I53" si="4">IF(G51="","",IF(ROUND(G51*H51,5)=0,"0",ROUND(G51*H51,5)))</f>
        <v>0.43075000000000002</v>
      </c>
      <c r="J51" s="86" t="s">
        <v>2420</v>
      </c>
    </row>
    <row r="52" spans="1:10" ht="40.5" customHeight="1">
      <c r="A52" s="82">
        <f t="shared" si="3"/>
        <v>38</v>
      </c>
      <c r="B52" s="82" t="s">
        <v>17</v>
      </c>
      <c r="C52" s="82">
        <v>1399</v>
      </c>
      <c r="D52" s="82" t="s">
        <v>380</v>
      </c>
      <c r="E52" s="243" t="str">
        <f>VLOOKUP(D52,Input!$CF$197:$CG$630,2,0)</f>
        <v>Final Assembly_Door Phone</v>
      </c>
      <c r="F52" s="83" t="s">
        <v>2579</v>
      </c>
      <c r="G52" s="121">
        <v>1</v>
      </c>
      <c r="H52" s="84">
        <v>0.10451000000000001</v>
      </c>
      <c r="I52" s="85">
        <f t="shared" ref="I52" si="5">IF(G52="","",IF(ROUND(G52*H52,5)=0,"0",ROUND(G52*H52,5)))</f>
        <v>0.10451000000000001</v>
      </c>
      <c r="J52" s="86" t="s">
        <v>2420</v>
      </c>
    </row>
    <row r="53" spans="1:10" ht="40.5" customHeight="1">
      <c r="A53" s="82">
        <f t="shared" si="3"/>
        <v>39</v>
      </c>
      <c r="B53" s="82" t="s">
        <v>17</v>
      </c>
      <c r="C53" s="82">
        <v>1399</v>
      </c>
      <c r="D53" s="82" t="s">
        <v>380</v>
      </c>
      <c r="E53" s="243" t="str">
        <f>VLOOKUP(D53,Input!$CF$197:$CG$630,2,0)</f>
        <v>Final Assembly_Door Phone</v>
      </c>
      <c r="F53" s="83" t="s">
        <v>2580</v>
      </c>
      <c r="G53" s="121">
        <v>1</v>
      </c>
      <c r="H53" s="84">
        <v>2.7100000000000003E-2</v>
      </c>
      <c r="I53" s="85">
        <f t="shared" si="4"/>
        <v>2.7099999999999999E-2</v>
      </c>
      <c r="J53" s="86" t="s">
        <v>2420</v>
      </c>
    </row>
    <row r="54" spans="1:10" ht="40.5" customHeight="1">
      <c r="A54" s="271"/>
      <c r="B54" s="271"/>
      <c r="C54" s="271"/>
      <c r="D54" s="271"/>
      <c r="E54" s="271"/>
      <c r="F54" s="271" t="s">
        <v>1208</v>
      </c>
      <c r="G54" s="272">
        <f>+SUM(G15:G53)</f>
        <v>53</v>
      </c>
      <c r="H54" s="272"/>
      <c r="I54" s="272">
        <f>+SUM(I15:I53)</f>
        <v>81.129600000000039</v>
      </c>
      <c r="J54" s="273"/>
    </row>
    <row r="55" spans="1:10">
      <c r="A55" s="274"/>
      <c r="B55" s="274"/>
      <c r="C55" s="274"/>
      <c r="D55" s="274"/>
      <c r="E55" s="274"/>
      <c r="F55" s="274"/>
      <c r="G55" s="275"/>
      <c r="H55" s="275"/>
      <c r="I55" s="275"/>
      <c r="J55" s="275"/>
    </row>
    <row r="56" spans="1:10">
      <c r="A56" s="245"/>
      <c r="B56" s="245"/>
      <c r="C56" s="245"/>
      <c r="D56" s="245"/>
      <c r="E56" s="245"/>
    </row>
    <row r="57" spans="1:10">
      <c r="A57" s="245"/>
      <c r="B57" s="245"/>
      <c r="C57" s="245"/>
      <c r="D57" s="245"/>
      <c r="E57" s="245"/>
    </row>
    <row r="58" spans="1:10">
      <c r="A58" s="245"/>
      <c r="B58" s="245"/>
      <c r="C58" s="245"/>
      <c r="D58" s="245"/>
      <c r="E58" s="245"/>
    </row>
    <row r="59" spans="1:10">
      <c r="A59" s="245"/>
      <c r="B59" s="245"/>
      <c r="C59" s="245"/>
      <c r="D59" s="245"/>
      <c r="E59" s="245"/>
    </row>
    <row r="60" spans="1:10">
      <c r="A60" s="276"/>
      <c r="B60" s="276"/>
      <c r="C60" s="276"/>
      <c r="D60" s="276"/>
      <c r="E60" s="276"/>
      <c r="F60" s="277"/>
      <c r="G60" s="277"/>
      <c r="H60" s="277"/>
      <c r="I60" s="277"/>
      <c r="J60" s="277"/>
    </row>
    <row r="61" spans="1:10">
      <c r="A61" s="276"/>
      <c r="B61" s="276"/>
      <c r="C61" s="276"/>
      <c r="D61" s="276"/>
      <c r="E61" s="276"/>
      <c r="F61" s="277"/>
      <c r="G61" s="277"/>
      <c r="H61" s="277"/>
      <c r="I61" s="277"/>
      <c r="J61" s="277"/>
    </row>
    <row r="62" spans="1:10">
      <c r="A62" s="276"/>
      <c r="B62" s="276"/>
      <c r="C62" s="276"/>
      <c r="D62" s="276"/>
      <c r="E62" s="276"/>
      <c r="F62" s="277"/>
      <c r="G62" s="277"/>
      <c r="H62" s="277"/>
      <c r="I62" s="277"/>
      <c r="J62" s="277"/>
    </row>
    <row r="63" spans="1:10">
      <c r="A63" s="276"/>
      <c r="B63" s="276"/>
      <c r="C63" s="276"/>
      <c r="D63" s="276"/>
      <c r="E63" s="276"/>
      <c r="F63" s="277"/>
      <c r="G63" s="277"/>
      <c r="H63" s="277"/>
      <c r="I63" s="277"/>
      <c r="J63" s="277"/>
    </row>
    <row r="64" spans="1:10">
      <c r="A64" s="276"/>
      <c r="B64" s="276"/>
      <c r="C64" s="276"/>
      <c r="D64" s="276"/>
      <c r="E64" s="276"/>
      <c r="F64" s="277"/>
      <c r="G64" s="277"/>
      <c r="H64" s="277"/>
      <c r="I64" s="277"/>
      <c r="J64" s="277"/>
    </row>
    <row r="65" spans="1:10">
      <c r="A65" s="276"/>
      <c r="B65" s="276"/>
      <c r="C65" s="276"/>
      <c r="D65" s="276"/>
      <c r="E65" s="276"/>
      <c r="F65" s="277"/>
      <c r="G65" s="277"/>
      <c r="H65" s="277"/>
      <c r="I65" s="277"/>
      <c r="J65" s="278"/>
    </row>
    <row r="66" spans="1:10">
      <c r="A66" s="279" t="s">
        <v>1885</v>
      </c>
      <c r="B66" s="279"/>
      <c r="C66" s="279"/>
      <c r="D66" s="279"/>
      <c r="E66" s="280"/>
      <c r="F66" s="281"/>
      <c r="G66" s="282"/>
      <c r="H66" s="277"/>
      <c r="I66" s="277"/>
      <c r="J66" s="283"/>
    </row>
    <row r="67" spans="1:10">
      <c r="A67" s="284" t="s">
        <v>1209</v>
      </c>
      <c r="B67" s="284"/>
      <c r="C67" s="284"/>
      <c r="D67" s="284"/>
      <c r="E67" s="284"/>
      <c r="F67" s="285"/>
      <c r="G67" s="286"/>
      <c r="H67" s="277"/>
      <c r="I67" s="277"/>
      <c r="J67" s="287"/>
    </row>
    <row r="68" spans="1:10">
      <c r="A68" s="288" t="s">
        <v>1210</v>
      </c>
      <c r="B68" s="288"/>
      <c r="C68" s="288"/>
      <c r="D68" s="288"/>
      <c r="E68" s="288"/>
      <c r="F68" s="289"/>
      <c r="G68" s="290"/>
      <c r="H68" s="290"/>
      <c r="I68" s="290"/>
      <c r="J68" s="291"/>
    </row>
    <row r="69" spans="1:10">
      <c r="A69" s="288" t="s">
        <v>1211</v>
      </c>
      <c r="B69" s="288"/>
      <c r="C69" s="288"/>
      <c r="D69" s="288"/>
      <c r="E69" s="288"/>
      <c r="F69" s="289"/>
      <c r="G69" s="290"/>
      <c r="H69" s="290"/>
      <c r="I69" s="290"/>
      <c r="J69" s="291"/>
    </row>
    <row r="70" spans="1:10">
      <c r="A70" s="288" t="s">
        <v>1212</v>
      </c>
      <c r="B70" s="288"/>
      <c r="C70" s="288"/>
      <c r="D70" s="288"/>
      <c r="E70" s="288"/>
      <c r="F70" s="289"/>
      <c r="G70" s="290"/>
      <c r="H70" s="290"/>
      <c r="I70" s="290"/>
      <c r="J70" s="291"/>
    </row>
    <row r="71" spans="1:10">
      <c r="A71" s="292" t="s">
        <v>1213</v>
      </c>
      <c r="B71" s="292"/>
      <c r="C71" s="292"/>
      <c r="D71" s="292"/>
      <c r="E71" s="292"/>
      <c r="F71" s="290"/>
      <c r="G71" s="292" t="s">
        <v>1214</v>
      </c>
      <c r="H71" s="290"/>
      <c r="I71" s="290"/>
      <c r="J71" s="290"/>
    </row>
    <row r="72" spans="1:10">
      <c r="A72" s="292"/>
      <c r="B72" s="292"/>
      <c r="C72" s="292"/>
      <c r="D72" s="292"/>
      <c r="E72" s="292"/>
      <c r="F72" s="290"/>
      <c r="G72" s="290"/>
      <c r="H72" s="292" t="s">
        <v>1215</v>
      </c>
      <c r="I72" s="290"/>
      <c r="J72" s="293"/>
    </row>
  </sheetData>
  <sheetProtection selectLockedCells="1" selectUnlockedCells="1"/>
  <autoFilter ref="A14:S14" xr:uid="{00000000-0001-0000-0100-000000000000}"/>
  <customSheetViews>
    <customSheetView guid="{56C518F0-724B-4CB7-ADED-AAD895FE0946}" scale="90" showPageBreaks="1" showGridLines="0" fitToPage="1" printArea="1" view="pageBreakPreview">
      <pageMargins left="0.25" right="0.25" top="0.75" bottom="0.75" header="0.3" footer="0.3"/>
      <printOptions horizontalCentered="1"/>
      <pageSetup paperSize="9" scale="69" fitToHeight="0" orientation="portrait" r:id="rId1"/>
      <headerFooter>
        <oddFooter>&amp;C-- Page &amp;P of &amp;N --</oddFooter>
      </headerFooter>
    </customSheetView>
  </customSheetViews>
  <mergeCells count="1">
    <mergeCell ref="A2:J2"/>
  </mergeCells>
  <conditionalFormatting sqref="A3:J14 A54:J72 J15:J53 A15:H53">
    <cfRule type="expression" dxfId="7" priority="7">
      <formula>$A$2="Please go to form B"</formula>
    </cfRule>
  </conditionalFormatting>
  <conditionalFormatting sqref="I15:I53">
    <cfRule type="expression" dxfId="6" priority="2">
      <formula>#REF!=0</formula>
    </cfRule>
  </conditionalFormatting>
  <conditionalFormatting sqref="F15:G18 I15:I53">
    <cfRule type="expression" dxfId="5" priority="1">
      <formula>$A$2="Please go to form B"</formula>
    </cfRule>
  </conditionalFormatting>
  <dataValidations count="5">
    <dataValidation allowBlank="1" showInputMessage="1" showErrorMessage="1" prompt="Mặc định 2 số sau dấu phẩy, yêu cầu bộ phận không thay đổi để tránh bị trả về làm lại!" sqref="I54" xr:uid="{00000000-0002-0000-0100-000000000000}"/>
    <dataValidation operator="greaterThan" allowBlank="1" showInputMessage="1" showErrorMessage="1" errorTitle="Only number is accepted!" error="Please input number to this cell. Otherwise, contact Accounting Section for more help." sqref="G15:G53" xr:uid="{00000000-0002-0000-0100-000001000000}"/>
    <dataValidation type="custom" allowBlank="1" showInputMessage="1" showErrorMessage="1" errorTitle="Error on input" error="Please input number with maximum 5 decimal to this cell. Otherwise, contact Accounting Section for more help." sqref="H15:H53" xr:uid="{59FAD926-B070-4A18-9D38-5BBAB115174A}">
      <formula1>AND(ISNUMBER(H15),H15=ROUND(H15,5))</formula1>
    </dataValidation>
    <dataValidation type="custom" allowBlank="1" showInputMessage="1" showErrorMessage="1" errorTitle="Name too long." error="Maximum Material name is 18 characters." sqref="F15:F53" xr:uid="{00000000-0002-0000-0100-000003000000}">
      <formula1>LEN(F15)&lt;=18</formula1>
    </dataValidation>
    <dataValidation type="custom" allowBlank="1" showInputMessage="1" showErrorMessage="1" errorTitle="Error on Formula" error="Something wrong with your formula input in this cell" sqref="I15:I53" xr:uid="{00000000-0002-0000-0100-000005000000}">
      <formula1>I15=ROUND(G15*H15,5)</formula1>
    </dataValidation>
  </dataValidations>
  <printOptions horizontalCentered="1"/>
  <pageMargins left="0.25" right="0.25" top="0.75" bottom="0.75" header="0.3" footer="0.3"/>
  <pageSetup paperSize="9" scale="59" fitToHeight="0" orientation="portrait" r:id="rId2"/>
  <headerFooter>
    <oddFooter>&amp;C-- Page &amp;P of &amp;N --</oddFooter>
  </headerFooter>
  <drawing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6000000}">
          <x14:formula1>
            <xm:f>Input!$AB$60:$AB$68</xm:f>
          </x14:formula1>
          <xm:sqref>B15:B53</xm:sqref>
        </x14:dataValidation>
        <x14:dataValidation type="list" allowBlank="1" showInputMessage="1" showErrorMessage="1" xr:uid="{00000000-0002-0000-0100-000007000000}">
          <x14:formula1>
            <xm:f>Input!$CL$975:$CL$1708</xm:f>
          </x14:formula1>
          <xm:sqref>C15:C53</xm:sqref>
        </x14:dataValidation>
        <x14:dataValidation type="list" allowBlank="1" showInputMessage="1" showErrorMessage="1" xr:uid="{00000000-0002-0000-0100-000008000000}">
          <x14:formula1>
            <xm:f>Input!$CF$197:$CF$630</xm:f>
          </x14:formula1>
          <xm:sqref>D15:D53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249977111117893"/>
    <pageSetUpPr fitToPage="1"/>
  </sheetPr>
  <dimension ref="A1:V82"/>
  <sheetViews>
    <sheetView showGridLines="0" view="pageBreakPreview" zoomScale="90" zoomScaleNormal="100" zoomScaleSheetLayoutView="90" workbookViewId="0"/>
  </sheetViews>
  <sheetFormatPr defaultColWidth="9" defaultRowHeight="15"/>
  <cols>
    <col min="1" max="1" width="6" style="223" customWidth="1"/>
    <col min="2" max="3" width="6.5703125" style="223" customWidth="1"/>
    <col min="4" max="4" width="7" style="223" customWidth="1"/>
    <col min="5" max="5" width="17" style="223" customWidth="1"/>
    <col min="6" max="6" width="23.28515625" style="223" customWidth="1"/>
    <col min="7" max="7" width="14.7109375" style="223" customWidth="1"/>
    <col min="8" max="8" width="13" style="223" customWidth="1"/>
    <col min="9" max="9" width="17.85546875" style="223" customWidth="1"/>
    <col min="10" max="10" width="12.5703125" style="223" customWidth="1"/>
    <col min="11" max="11" width="18.7109375" style="223" customWidth="1"/>
    <col min="12" max="12" width="35.140625" style="223" customWidth="1"/>
    <col min="13" max="13" width="15.140625" style="223" customWidth="1"/>
    <col min="14" max="14" width="12.140625" style="223" bestFit="1" customWidth="1"/>
    <col min="15" max="16" width="9" style="223"/>
    <col min="17" max="17" width="5.5703125" style="223" customWidth="1"/>
    <col min="18" max="18" width="11.140625" style="223" customWidth="1"/>
    <col min="19" max="19" width="15.42578125" style="223" bestFit="1" customWidth="1"/>
    <col min="20" max="20" width="15.42578125" style="223" customWidth="1"/>
    <col min="21" max="21" width="22.28515625" style="223" customWidth="1"/>
    <col min="22" max="22" width="12.42578125" style="223" customWidth="1"/>
    <col min="23" max="16384" width="9" style="223"/>
  </cols>
  <sheetData>
    <row r="1" spans="1:22" s="2" customFormat="1">
      <c r="A1" s="88"/>
      <c r="B1" s="88"/>
      <c r="C1" s="88"/>
      <c r="D1" s="88"/>
      <c r="E1" s="88"/>
      <c r="G1" s="89"/>
      <c r="I1" s="89"/>
      <c r="J1" s="89"/>
      <c r="L1" s="237" t="str">
        <f>+IF(B16="VI01","IPC","PSNV")</f>
        <v>PSNV</v>
      </c>
      <c r="M1" s="237"/>
      <c r="Q1" s="238" t="s">
        <v>5</v>
      </c>
      <c r="R1" s="238" t="s">
        <v>2318</v>
      </c>
      <c r="S1" s="238" t="s">
        <v>2319</v>
      </c>
      <c r="T1" s="238" t="s">
        <v>2320</v>
      </c>
      <c r="U1" s="238" t="s">
        <v>2323</v>
      </c>
      <c r="V1" s="238" t="s">
        <v>2325</v>
      </c>
    </row>
    <row r="2" spans="1:22" s="2" customFormat="1" ht="29.25" customHeight="1">
      <c r="A2" s="342" t="str">
        <f>IF(LEFT(Input!B4,4)="4.1.","Claim Scrap Material",IF(ISERROR(VLOOKUP(Input!B4,Input!AY90:AY108,1,0)),"Please go to Form A",RIGHT(Input!B4,LEN(Input!B4)-FIND(".",Input!B4))))</f>
        <v>Please go to Form A</v>
      </c>
      <c r="B2" s="342"/>
      <c r="C2" s="342"/>
      <c r="D2" s="342"/>
      <c r="E2" s="342"/>
      <c r="F2" s="342"/>
      <c r="G2" s="342"/>
      <c r="H2" s="342"/>
      <c r="I2" s="342"/>
      <c r="J2" s="342"/>
      <c r="K2" s="342"/>
      <c r="L2" s="342"/>
      <c r="M2" s="232"/>
      <c r="Q2" s="239" t="s">
        <v>17</v>
      </c>
      <c r="R2" s="294">
        <f t="shared" ref="R2:R9" si="0">SUMIF($B$16:$B$52,Q2,$G$16:$G$52)</f>
        <v>1</v>
      </c>
      <c r="S2" s="294">
        <f t="shared" ref="S2:S9" si="1">SUMIF($B$16:$B$52,Q2,$I$16:$I$52)</f>
        <v>0.2</v>
      </c>
      <c r="T2" s="294">
        <f t="shared" ref="T2:T9" si="2">SUMIF($B$16:$B$52,Q2,$K$16:$K$52)</f>
        <v>0</v>
      </c>
      <c r="U2" s="215"/>
      <c r="V2" s="215"/>
    </row>
    <row r="3" spans="1:22" s="2" customFormat="1" ht="15" customHeight="1">
      <c r="A3" s="343" t="str">
        <f>+IF(LEFT(Input!B4,4)="4.1.","(Claim Transportation Company)","")</f>
        <v/>
      </c>
      <c r="B3" s="343"/>
      <c r="C3" s="343"/>
      <c r="D3" s="343"/>
      <c r="E3" s="343"/>
      <c r="F3" s="343"/>
      <c r="G3" s="343"/>
      <c r="H3" s="343"/>
      <c r="I3" s="343"/>
      <c r="J3" s="343"/>
      <c r="K3" s="343"/>
      <c r="L3" s="343"/>
      <c r="M3" s="233"/>
      <c r="Q3" s="239" t="s">
        <v>25</v>
      </c>
      <c r="R3" s="294">
        <f t="shared" si="0"/>
        <v>2</v>
      </c>
      <c r="S3" s="294">
        <f t="shared" si="1"/>
        <v>0.2</v>
      </c>
      <c r="T3" s="294">
        <f t="shared" si="2"/>
        <v>0</v>
      </c>
      <c r="U3" s="215"/>
      <c r="V3" s="215"/>
    </row>
    <row r="4" spans="1:22" s="2" customFormat="1" ht="21.75">
      <c r="A4" s="90"/>
      <c r="B4" s="90"/>
      <c r="C4" s="90"/>
      <c r="D4" s="90"/>
      <c r="E4" s="90"/>
      <c r="F4" s="90"/>
      <c r="G4" s="90"/>
      <c r="H4" s="90"/>
      <c r="I4" s="90"/>
      <c r="J4" s="90"/>
      <c r="K4" s="90"/>
      <c r="Q4" s="239" t="s">
        <v>26</v>
      </c>
      <c r="R4" s="294">
        <f t="shared" si="0"/>
        <v>2</v>
      </c>
      <c r="S4" s="294">
        <f t="shared" si="1"/>
        <v>0.2</v>
      </c>
      <c r="T4" s="294">
        <f t="shared" si="2"/>
        <v>0</v>
      </c>
      <c r="U4" s="215"/>
      <c r="V4" s="215"/>
    </row>
    <row r="5" spans="1:22" s="2" customFormat="1" ht="18.75" customHeight="1">
      <c r="A5" s="91"/>
      <c r="B5" s="91"/>
      <c r="C5" s="91"/>
      <c r="D5" s="91"/>
      <c r="E5" s="91"/>
      <c r="F5" s="91"/>
      <c r="G5" s="90"/>
      <c r="H5" s="90"/>
      <c r="I5" s="90"/>
      <c r="J5" s="90"/>
      <c r="K5" s="92"/>
      <c r="Q5" s="239" t="s">
        <v>28</v>
      </c>
      <c r="R5" s="294">
        <f t="shared" si="0"/>
        <v>4</v>
      </c>
      <c r="S5" s="294">
        <f t="shared" si="1"/>
        <v>0.60000000000000009</v>
      </c>
      <c r="T5" s="294">
        <f t="shared" si="2"/>
        <v>0</v>
      </c>
      <c r="U5" s="215"/>
      <c r="V5" s="215"/>
    </row>
    <row r="6" spans="1:22" s="2" customFormat="1" ht="14.25" customHeight="1">
      <c r="A6" s="91"/>
      <c r="B6" s="91"/>
      <c r="C6" s="91"/>
      <c r="D6" s="91"/>
      <c r="E6" s="91"/>
      <c r="F6" s="91"/>
      <c r="K6" s="93"/>
      <c r="Q6" s="239" t="s">
        <v>1073</v>
      </c>
      <c r="R6" s="294">
        <f t="shared" si="0"/>
        <v>4</v>
      </c>
      <c r="S6" s="294">
        <f t="shared" si="1"/>
        <v>0.4</v>
      </c>
      <c r="T6" s="294">
        <f t="shared" si="2"/>
        <v>0</v>
      </c>
      <c r="U6" s="215"/>
      <c r="V6" s="215"/>
    </row>
    <row r="7" spans="1:22" s="2" customFormat="1" ht="14.25" customHeight="1">
      <c r="A7" s="91"/>
      <c r="B7" s="91"/>
      <c r="C7" s="91"/>
      <c r="D7" s="91"/>
      <c r="E7" s="91"/>
      <c r="F7" s="91"/>
      <c r="K7" s="93"/>
      <c r="Q7" s="239" t="s">
        <v>1521</v>
      </c>
      <c r="R7" s="294">
        <f t="shared" si="0"/>
        <v>2</v>
      </c>
      <c r="S7" s="294">
        <f t="shared" si="1"/>
        <v>0.2</v>
      </c>
      <c r="T7" s="294">
        <f t="shared" si="2"/>
        <v>0</v>
      </c>
      <c r="U7" s="215"/>
      <c r="V7" s="215"/>
    </row>
    <row r="8" spans="1:22" s="2" customFormat="1" ht="14.25" customHeight="1">
      <c r="A8" s="91"/>
      <c r="B8" s="91"/>
      <c r="C8" s="91"/>
      <c r="D8" s="91"/>
      <c r="E8" s="91"/>
      <c r="F8" s="91"/>
      <c r="K8" s="93"/>
      <c r="Q8" s="239" t="s">
        <v>1155</v>
      </c>
      <c r="R8" s="294">
        <f t="shared" si="0"/>
        <v>28</v>
      </c>
      <c r="S8" s="294">
        <f t="shared" si="1"/>
        <v>2.8000000000000003</v>
      </c>
      <c r="T8" s="294">
        <f t="shared" si="2"/>
        <v>0</v>
      </c>
      <c r="U8" s="215"/>
      <c r="V8" s="215"/>
    </row>
    <row r="9" spans="1:22" s="2" customFormat="1" ht="14.25" customHeight="1">
      <c r="A9" s="91"/>
      <c r="B9" s="91"/>
      <c r="C9" s="91"/>
      <c r="D9" s="91"/>
      <c r="E9" s="91"/>
      <c r="F9" s="91"/>
      <c r="K9" s="93"/>
      <c r="Q9" s="240" t="s">
        <v>1265</v>
      </c>
      <c r="R9" s="295">
        <f t="shared" si="0"/>
        <v>0</v>
      </c>
      <c r="S9" s="295">
        <f t="shared" si="1"/>
        <v>0</v>
      </c>
      <c r="T9" s="295">
        <f t="shared" si="2"/>
        <v>0</v>
      </c>
      <c r="U9" s="217"/>
      <c r="V9" s="217"/>
    </row>
    <row r="10" spans="1:22" s="2" customFormat="1" ht="17.25" customHeight="1">
      <c r="A10" s="91"/>
      <c r="B10" s="91"/>
      <c r="C10" s="91"/>
      <c r="D10" s="91"/>
      <c r="E10" s="91"/>
      <c r="F10" s="91"/>
      <c r="K10" s="93"/>
      <c r="Q10" s="241" t="s">
        <v>2321</v>
      </c>
      <c r="R10" s="296">
        <f>SUM(R2:R9)</f>
        <v>43</v>
      </c>
      <c r="S10" s="296">
        <f t="shared" ref="S10:T10" si="3">SUM(S2:S9)</f>
        <v>4.6000000000000005</v>
      </c>
      <c r="T10" s="296">
        <f t="shared" si="3"/>
        <v>0</v>
      </c>
      <c r="U10" s="37"/>
      <c r="V10" s="242"/>
    </row>
    <row r="11" spans="1:22" s="2" customFormat="1" ht="14.25" customHeight="1">
      <c r="A11" s="91"/>
      <c r="B11" s="91"/>
      <c r="C11" s="91"/>
      <c r="D11" s="91"/>
      <c r="E11" s="91"/>
      <c r="F11" s="91"/>
    </row>
    <row r="12" spans="1:22" s="2" customFormat="1" ht="14.25" customHeight="1">
      <c r="A12" s="91"/>
      <c r="B12" s="91"/>
      <c r="C12" s="91"/>
      <c r="D12" s="91"/>
      <c r="E12" s="91"/>
      <c r="F12" s="91"/>
    </row>
    <row r="13" spans="1:22" s="2" customFormat="1" ht="14.25" customHeight="1">
      <c r="A13" s="91"/>
      <c r="B13" s="91"/>
      <c r="C13" s="91"/>
      <c r="D13" s="91"/>
      <c r="E13" s="91"/>
      <c r="F13" s="91"/>
    </row>
    <row r="14" spans="1:22" s="2" customFormat="1">
      <c r="A14" s="88"/>
      <c r="B14" s="88"/>
      <c r="C14" s="88"/>
      <c r="D14" s="88"/>
      <c r="E14" s="88"/>
    </row>
    <row r="15" spans="1:22" s="2" customFormat="1" ht="27" customHeight="1">
      <c r="A15" s="94" t="s">
        <v>1203</v>
      </c>
      <c r="B15" s="94" t="s">
        <v>5</v>
      </c>
      <c r="C15" s="94" t="s">
        <v>9</v>
      </c>
      <c r="D15" s="94" t="s">
        <v>7</v>
      </c>
      <c r="E15" s="94" t="s">
        <v>2315</v>
      </c>
      <c r="F15" s="94" t="s">
        <v>1204</v>
      </c>
      <c r="G15" s="94" t="str">
        <f>+IF(Input!B4=Input!AN89,"Return qty.","Issue qty.")</f>
        <v>Issue qty.</v>
      </c>
      <c r="H15" s="94" t="s">
        <v>59</v>
      </c>
      <c r="I15" s="94" t="str">
        <f>+IF(Input!B4=Input!AN89,"Return Amount (ST)","Amount (ST)")</f>
        <v>Amount (ST)</v>
      </c>
      <c r="J15" s="94" t="s">
        <v>62</v>
      </c>
      <c r="K15" s="94" t="s">
        <v>2316</v>
      </c>
      <c r="L15" s="94" t="s">
        <v>1216</v>
      </c>
      <c r="M15" s="229"/>
    </row>
    <row r="16" spans="1:22" s="87" customFormat="1" ht="16.5" customHeight="1">
      <c r="A16" s="95">
        <v>1</v>
      </c>
      <c r="B16" s="95" t="s">
        <v>17</v>
      </c>
      <c r="C16" s="96" t="s">
        <v>2262</v>
      </c>
      <c r="D16" s="244" t="s">
        <v>291</v>
      </c>
      <c r="E16" s="244" t="str">
        <f>VLOOKUP(D16,Input!$CF$197:$CG$630,2,0)</f>
        <v>Production engineering_PBX</v>
      </c>
      <c r="F16" s="97"/>
      <c r="G16" s="122">
        <v>1</v>
      </c>
      <c r="H16" s="84">
        <v>0.2</v>
      </c>
      <c r="I16" s="98">
        <f>IF(G16="","",IF(ROUND(G16*H16,5)=0,"0",ROUND(G16*H16,5)))</f>
        <v>0.2</v>
      </c>
      <c r="J16" s="84"/>
      <c r="K16" s="98" t="str">
        <f>IF(G16="","",IF(ROUND(G16*J16,5)=0,"0",ROUND(G16*J16,5)))</f>
        <v>0</v>
      </c>
      <c r="L16" s="101" t="str">
        <f t="shared" ref="L16:L19" si="4">IF(C15="","",$A$2&amp;"/"&amp;O16&amp;"/"&amp;P16&amp;"/"&amp;Q16&amp;"/"&amp;S16)</f>
        <v>Please go to Form A/Vendor/Debit note/Invoice No/Other/</v>
      </c>
      <c r="M16" s="230"/>
      <c r="N16" s="87" t="s">
        <v>1515</v>
      </c>
      <c r="O16" s="87" t="s">
        <v>8</v>
      </c>
      <c r="P16" s="87" t="s">
        <v>2167</v>
      </c>
      <c r="Q16" s="87" t="s">
        <v>2168</v>
      </c>
    </row>
    <row r="17" spans="1:21" s="87" customFormat="1" ht="16.5" customHeight="1">
      <c r="A17" s="95">
        <f>+A16+1</f>
        <v>2</v>
      </c>
      <c r="B17" s="95" t="s">
        <v>28</v>
      </c>
      <c r="C17" s="96">
        <v>5110</v>
      </c>
      <c r="D17" s="244" t="s">
        <v>295</v>
      </c>
      <c r="E17" s="244" t="str">
        <f>VLOOKUP(D17,Input!$CF$197:$CG$630,2,0)</f>
        <v>OutSourcing Control_PBX</v>
      </c>
      <c r="F17" s="97"/>
      <c r="G17" s="123">
        <v>2</v>
      </c>
      <c r="H17" s="99">
        <v>0.2</v>
      </c>
      <c r="I17" s="98">
        <f>IF(G17="","",IF(ROUND(G17*H17,5)=0,"0",ROUND(G17*H17,5)))</f>
        <v>0.4</v>
      </c>
      <c r="J17" s="100"/>
      <c r="K17" s="98" t="str">
        <f t="shared" ref="K17:K37" si="5">IF(G17="","",IF(ROUND(G17*J17,5)=0,"0",ROUND(G17*J17,5)))</f>
        <v>0</v>
      </c>
      <c r="L17" s="101" t="str">
        <f t="shared" si="4"/>
        <v>Please go to Form A///ASK/</v>
      </c>
      <c r="M17" s="230"/>
      <c r="Q17" s="87" t="s">
        <v>2169</v>
      </c>
    </row>
    <row r="18" spans="1:21" s="87" customFormat="1" ht="16.5" customHeight="1">
      <c r="A18" s="95">
        <f t="shared" ref="A18:A52" si="6">+A17+1</f>
        <v>3</v>
      </c>
      <c r="B18" s="95" t="s">
        <v>25</v>
      </c>
      <c r="C18" s="96">
        <v>2210</v>
      </c>
      <c r="D18" s="244" t="s">
        <v>1785</v>
      </c>
      <c r="E18" s="244" t="str">
        <f>VLOOKUP(D18,Input!$CF$197:$CG$630,2,0)</f>
        <v>MCS_PLC</v>
      </c>
      <c r="F18" s="97"/>
      <c r="G18" s="123">
        <v>2</v>
      </c>
      <c r="H18" s="99">
        <v>0.1</v>
      </c>
      <c r="I18" s="98">
        <f t="shared" ref="I18" si="7">IF(G18="","",IF(ROUND(G18*H18,5)=0,"0",ROUND(G18*H18,5)))</f>
        <v>0.2</v>
      </c>
      <c r="J18" s="100"/>
      <c r="K18" s="98"/>
      <c r="L18" s="101" t="str">
        <f t="shared" si="4"/>
        <v>Please go to Form A/// /</v>
      </c>
      <c r="M18" s="230" t="str">
        <f t="shared" ref="M18:M52" si="8">B18&amp;D18</f>
        <v>VC01MAP200</v>
      </c>
      <c r="Q18" s="87" t="s">
        <v>1812</v>
      </c>
    </row>
    <row r="19" spans="1:21" s="87" customFormat="1" ht="16.5" customHeight="1">
      <c r="A19" s="95">
        <f t="shared" si="6"/>
        <v>4</v>
      </c>
      <c r="B19" s="95" t="s">
        <v>1073</v>
      </c>
      <c r="C19" s="96">
        <v>2210</v>
      </c>
      <c r="D19" s="244" t="s">
        <v>90</v>
      </c>
      <c r="E19" s="244" t="str">
        <f>VLOOKUP(D19,Input!$CF$197:$CG$630,2,0)</f>
        <v>HRM</v>
      </c>
      <c r="F19" s="97"/>
      <c r="G19" s="123">
        <v>2</v>
      </c>
      <c r="H19" s="99">
        <v>0.1</v>
      </c>
      <c r="I19" s="98">
        <f t="shared" ref="I19:I38" si="9">IF(G19="","",IF(ROUND(G19*H19,5)=0,"0",ROUND(G19*H19,5)))</f>
        <v>0.2</v>
      </c>
      <c r="J19" s="100"/>
      <c r="K19" s="98" t="str">
        <f t="shared" si="5"/>
        <v>0</v>
      </c>
      <c r="L19" s="101" t="str">
        <f t="shared" si="4"/>
        <v>Please go to Form A/// /</v>
      </c>
      <c r="M19" s="230" t="str">
        <f t="shared" si="8"/>
        <v>VG01CA0000</v>
      </c>
      <c r="Q19" s="87" t="s">
        <v>1812</v>
      </c>
    </row>
    <row r="20" spans="1:21" s="87" customFormat="1" ht="16.5" customHeight="1">
      <c r="A20" s="95">
        <f t="shared" si="6"/>
        <v>5</v>
      </c>
      <c r="B20" s="95" t="s">
        <v>26</v>
      </c>
      <c r="C20" s="96">
        <v>2210</v>
      </c>
      <c r="D20" s="298" t="s">
        <v>1717</v>
      </c>
      <c r="E20" s="244" t="str">
        <f>VLOOKUP(D20,Input!$CF$197:$CG$630,2,0)</f>
        <v>SMT_DIP_PBX</v>
      </c>
      <c r="F20" s="97"/>
      <c r="G20" s="123">
        <v>2</v>
      </c>
      <c r="H20" s="99">
        <v>0.1</v>
      </c>
      <c r="I20" s="98">
        <f t="shared" si="9"/>
        <v>0.2</v>
      </c>
      <c r="J20" s="100"/>
      <c r="K20" s="98" t="str">
        <f t="shared" si="5"/>
        <v>0</v>
      </c>
      <c r="L20" s="101" t="e">
        <f>IF(C19="","",$A$2&amp;"/"&amp;O20&amp;"/"&amp;P20&amp;"/"&amp;#REF!&amp;"/"&amp;#REF!)</f>
        <v>#REF!</v>
      </c>
      <c r="M20" s="230"/>
    </row>
    <row r="21" spans="1:21" s="87" customFormat="1" ht="16.5" customHeight="1">
      <c r="A21" s="95">
        <f t="shared" si="6"/>
        <v>6</v>
      </c>
      <c r="B21" s="95" t="s">
        <v>28</v>
      </c>
      <c r="C21" s="96">
        <v>2210</v>
      </c>
      <c r="D21" s="298" t="s">
        <v>2388</v>
      </c>
      <c r="E21" s="244" t="e">
        <f>VLOOKUP(D21,Input!$CF$197:$CG$630,2,0)</f>
        <v>#N/A</v>
      </c>
      <c r="F21" s="97"/>
      <c r="G21" s="123">
        <v>2</v>
      </c>
      <c r="H21" s="99">
        <v>0.1</v>
      </c>
      <c r="I21" s="98">
        <f t="shared" si="9"/>
        <v>0.2</v>
      </c>
      <c r="J21" s="100"/>
      <c r="K21" s="98"/>
      <c r="L21" s="101" t="e">
        <f>IF(C20="","",$A$2&amp;"/"&amp;O21&amp;"/"&amp;P21&amp;"/"&amp;#REF!&amp;"/"&amp;#REF!)</f>
        <v>#REF!</v>
      </c>
      <c r="M21" s="230" t="str">
        <f t="shared" si="8"/>
        <v>VB01NA52E1</v>
      </c>
      <c r="U21" s="235"/>
    </row>
    <row r="22" spans="1:21" s="87" customFormat="1" ht="16.5" customHeight="1">
      <c r="A22" s="95">
        <f t="shared" si="6"/>
        <v>7</v>
      </c>
      <c r="B22" s="95" t="s">
        <v>1073</v>
      </c>
      <c r="C22" s="96">
        <v>2210</v>
      </c>
      <c r="D22" s="299" t="s">
        <v>1718</v>
      </c>
      <c r="E22" s="244" t="str">
        <f>VLOOKUP(D22,Input!$CF$197:$CG$630,2,0)</f>
        <v>SMT_DIP_Door Phone</v>
      </c>
      <c r="F22" s="97"/>
      <c r="G22" s="123">
        <v>2</v>
      </c>
      <c r="H22" s="99">
        <v>0.1</v>
      </c>
      <c r="I22" s="98">
        <f t="shared" si="9"/>
        <v>0.2</v>
      </c>
      <c r="J22" s="100"/>
      <c r="K22" s="98"/>
      <c r="L22" s="101" t="e">
        <f>IF(C21="","",$A$2&amp;"/"&amp;O22&amp;"/"&amp;P22&amp;"/"&amp;#REF!&amp;"/"&amp;#REF!)</f>
        <v>#REF!</v>
      </c>
      <c r="M22" s="230" t="str">
        <f t="shared" si="8"/>
        <v>VG01NA6201</v>
      </c>
      <c r="U22" s="235"/>
    </row>
    <row r="23" spans="1:21" s="87" customFormat="1" ht="16.5" customHeight="1">
      <c r="A23" s="95">
        <f t="shared" si="6"/>
        <v>8</v>
      </c>
      <c r="B23" s="95" t="s">
        <v>1521</v>
      </c>
      <c r="C23" s="96">
        <v>2210</v>
      </c>
      <c r="D23" s="299" t="s">
        <v>1719</v>
      </c>
      <c r="E23" s="244" t="str">
        <f>VLOOKUP(D23,Input!$CF$197:$CG$630,2,0)</f>
        <v>SMT_DIP_TEL</v>
      </c>
      <c r="F23" s="97"/>
      <c r="G23" s="123">
        <v>2</v>
      </c>
      <c r="H23" s="99">
        <v>0.1</v>
      </c>
      <c r="I23" s="98">
        <f t="shared" si="9"/>
        <v>0.2</v>
      </c>
      <c r="J23" s="100"/>
      <c r="K23" s="98"/>
      <c r="L23" s="101" t="e">
        <f>IF(C22="","",$A$2&amp;"/"&amp;O23&amp;"/"&amp;P23&amp;"/"&amp;#REF!&amp;"/"&amp;#REF!)</f>
        <v>#REF!</v>
      </c>
      <c r="M23" s="230" t="str">
        <f t="shared" si="8"/>
        <v>V501NA2201</v>
      </c>
      <c r="U23" s="235"/>
    </row>
    <row r="24" spans="1:21" s="87" customFormat="1" ht="16.5" customHeight="1">
      <c r="A24" s="95">
        <f t="shared" si="6"/>
        <v>9</v>
      </c>
      <c r="B24" s="95" t="s">
        <v>88</v>
      </c>
      <c r="C24" s="96">
        <v>2210</v>
      </c>
      <c r="D24" s="299" t="s">
        <v>1720</v>
      </c>
      <c r="E24" s="244" t="str">
        <f>VLOOKUP(D24,Input!$CF$197:$CG$630,2,0)</f>
        <v>SMT_DIP_AIO</v>
      </c>
      <c r="F24" s="97"/>
      <c r="G24" s="123">
        <v>2</v>
      </c>
      <c r="H24" s="99">
        <v>0.1</v>
      </c>
      <c r="I24" s="98">
        <f t="shared" si="9"/>
        <v>0.2</v>
      </c>
      <c r="J24" s="100"/>
      <c r="K24" s="98"/>
      <c r="L24" s="101" t="e">
        <f>IF(C23="","",$A$2&amp;"/"&amp;O24&amp;"/"&amp;P24&amp;"/"&amp;#REF!&amp;"/"&amp;#REF!)</f>
        <v>#REF!</v>
      </c>
      <c r="M24" s="230" t="str">
        <f t="shared" si="8"/>
        <v>COMNA1201</v>
      </c>
      <c r="U24" s="235"/>
    </row>
    <row r="25" spans="1:21" s="87" customFormat="1" ht="16.5" customHeight="1">
      <c r="A25" s="95">
        <f t="shared" si="6"/>
        <v>10</v>
      </c>
      <c r="B25" s="95" t="s">
        <v>1155</v>
      </c>
      <c r="C25" s="96">
        <v>2210</v>
      </c>
      <c r="D25" s="299" t="s">
        <v>1721</v>
      </c>
      <c r="E25" s="244" t="str">
        <f>VLOOKUP(D25,Input!$CF$197:$CG$630,2,0)</f>
        <v>SMT_DIP_Business Fax</v>
      </c>
      <c r="F25" s="97"/>
      <c r="G25" s="123">
        <v>2</v>
      </c>
      <c r="H25" s="99">
        <v>0.1</v>
      </c>
      <c r="I25" s="98">
        <f t="shared" si="9"/>
        <v>0.2</v>
      </c>
      <c r="J25" s="100"/>
      <c r="K25" s="98"/>
      <c r="L25" s="101" t="e">
        <f>IF(C24="","",$A$2&amp;"/"&amp;O25&amp;"/"&amp;P25&amp;"/"&amp;#REF!&amp;"/"&amp;#REF!)</f>
        <v>#REF!</v>
      </c>
      <c r="M25" s="230" t="str">
        <f t="shared" si="8"/>
        <v>VV01NA4201</v>
      </c>
      <c r="U25" s="235"/>
    </row>
    <row r="26" spans="1:21" s="87" customFormat="1" ht="16.5" customHeight="1">
      <c r="A26" s="95">
        <f t="shared" si="6"/>
        <v>11</v>
      </c>
      <c r="B26" s="95" t="s">
        <v>1155</v>
      </c>
      <c r="C26" s="96">
        <v>2210</v>
      </c>
      <c r="D26" s="298" t="s">
        <v>1735</v>
      </c>
      <c r="E26" s="244" t="str">
        <f>VLOOKUP(D26,Input!$CF$197:$CG$630,2,0)</f>
        <v>SMT_DIP_CPT</v>
      </c>
      <c r="F26" s="97"/>
      <c r="G26" s="123">
        <v>2</v>
      </c>
      <c r="H26" s="99">
        <v>0.1</v>
      </c>
      <c r="I26" s="98">
        <f t="shared" si="9"/>
        <v>0.2</v>
      </c>
      <c r="J26" s="100"/>
      <c r="K26" s="98"/>
      <c r="L26" s="101" t="e">
        <f>IF(C25="","",$A$2&amp;"/"&amp;O26&amp;"/"&amp;P26&amp;"/"&amp;#REF!&amp;"/"&amp;#REF!)</f>
        <v>#REF!</v>
      </c>
      <c r="M26" s="230" t="str">
        <f t="shared" si="8"/>
        <v>VV01NA7201</v>
      </c>
      <c r="U26" s="235"/>
    </row>
    <row r="27" spans="1:21" s="87" customFormat="1" ht="16.5" customHeight="1">
      <c r="A27" s="95">
        <f t="shared" si="6"/>
        <v>12</v>
      </c>
      <c r="B27" s="95" t="s">
        <v>1155</v>
      </c>
      <c r="C27" s="96">
        <v>2210</v>
      </c>
      <c r="D27" s="298" t="s">
        <v>1722</v>
      </c>
      <c r="E27" s="244" t="str">
        <f>VLOOKUP(D27,Input!$CF$197:$CG$630,2,0)</f>
        <v>SMT_DIP_HD com</v>
      </c>
      <c r="F27" s="97"/>
      <c r="G27" s="123">
        <v>2</v>
      </c>
      <c r="H27" s="99">
        <v>0.1</v>
      </c>
      <c r="I27" s="98">
        <f t="shared" si="9"/>
        <v>0.2</v>
      </c>
      <c r="J27" s="100"/>
      <c r="K27" s="98"/>
      <c r="L27" s="101" t="e">
        <f>IF(C26="","",$A$2&amp;"/"&amp;O27&amp;"/"&amp;P27&amp;"/"&amp;#REF!&amp;"/"&amp;#REF!)</f>
        <v>#REF!</v>
      </c>
      <c r="M27" s="230" t="str">
        <f t="shared" si="8"/>
        <v>VV01NA3201</v>
      </c>
      <c r="U27" s="235"/>
    </row>
    <row r="28" spans="1:21" s="87" customFormat="1" ht="16.5" customHeight="1">
      <c r="A28" s="95">
        <f t="shared" si="6"/>
        <v>13</v>
      </c>
      <c r="B28" s="95" t="s">
        <v>1155</v>
      </c>
      <c r="C28" s="96">
        <v>2210</v>
      </c>
      <c r="D28" s="299" t="s">
        <v>1723</v>
      </c>
      <c r="E28" s="244" t="str">
        <f>VLOOKUP(D28,Input!$CF$197:$CG$630,2,0)</f>
        <v>SMT_DIP_Refrigerator VN</v>
      </c>
      <c r="F28" s="97"/>
      <c r="G28" s="123">
        <v>2</v>
      </c>
      <c r="H28" s="99">
        <v>0.1</v>
      </c>
      <c r="I28" s="98">
        <f t="shared" si="9"/>
        <v>0.2</v>
      </c>
      <c r="J28" s="100"/>
      <c r="K28" s="98"/>
      <c r="L28" s="101" t="str">
        <f>IF(C27="","",$A$2&amp;"/"&amp;O28&amp;"/"&amp;P28&amp;"/"&amp;Q9&amp;"/"&amp;S9)</f>
        <v>Please go to Form A///VI01/0</v>
      </c>
      <c r="M28" s="230" t="str">
        <f t="shared" si="8"/>
        <v>VV01NAX201</v>
      </c>
      <c r="U28" s="236"/>
    </row>
    <row r="29" spans="1:21" s="87" customFormat="1" ht="16.5" customHeight="1">
      <c r="A29" s="95">
        <f t="shared" si="6"/>
        <v>14</v>
      </c>
      <c r="B29" s="95" t="s">
        <v>1155</v>
      </c>
      <c r="C29" s="96">
        <v>2210</v>
      </c>
      <c r="D29" s="299" t="s">
        <v>1724</v>
      </c>
      <c r="E29" s="244" t="str">
        <f>VLOOKUP(D29,Input!$CF$197:$CG$630,2,0)</f>
        <v>SMT_DIP_Fax-Board</v>
      </c>
      <c r="F29" s="97"/>
      <c r="G29" s="123">
        <v>2</v>
      </c>
      <c r="H29" s="99">
        <v>0.1</v>
      </c>
      <c r="I29" s="98">
        <f t="shared" si="9"/>
        <v>0.2</v>
      </c>
      <c r="J29" s="100"/>
      <c r="K29" s="98"/>
      <c r="L29" s="101" t="str">
        <f>IF(C28="","",$A$2&amp;"/"&amp;O29&amp;"/"&amp;P29&amp;"/"&amp;Q10&amp;"/"&amp;S10)</f>
        <v>Please go to Form A///Total/4.6</v>
      </c>
      <c r="M29" s="230" t="str">
        <f t="shared" si="8"/>
        <v>VV01NAK201</v>
      </c>
    </row>
    <row r="30" spans="1:21" s="87" customFormat="1" ht="16.5" customHeight="1">
      <c r="A30" s="95">
        <f t="shared" si="6"/>
        <v>15</v>
      </c>
      <c r="B30" s="95" t="s">
        <v>1155</v>
      </c>
      <c r="C30" s="96">
        <v>2210</v>
      </c>
      <c r="D30" s="298" t="s">
        <v>1737</v>
      </c>
      <c r="E30" s="244" t="str">
        <f>VLOOKUP(D30,Input!$CF$197:$CG$630,2,0)</f>
        <v>SMT_DIP_Laptop PC</v>
      </c>
      <c r="F30" s="97"/>
      <c r="G30" s="123">
        <v>2</v>
      </c>
      <c r="H30" s="99">
        <v>0.1</v>
      </c>
      <c r="I30" s="98">
        <f t="shared" si="9"/>
        <v>0.2</v>
      </c>
      <c r="J30" s="100"/>
      <c r="K30" s="98" t="str">
        <f t="shared" si="5"/>
        <v>0</v>
      </c>
      <c r="L30" s="101" t="str">
        <f t="shared" ref="L30:L52" si="10">IF(C29="","",$A$2&amp;"/"&amp;O30&amp;"/"&amp;P30&amp;"/"&amp;Q30&amp;"/"&amp;S30)</f>
        <v>Please go to Form A////</v>
      </c>
      <c r="M30" s="230" t="str">
        <f t="shared" si="8"/>
        <v>VV01NAT201</v>
      </c>
    </row>
    <row r="31" spans="1:21" s="87" customFormat="1" ht="16.5" customHeight="1">
      <c r="A31" s="95">
        <f t="shared" si="6"/>
        <v>16</v>
      </c>
      <c r="B31" s="95" t="s">
        <v>1155</v>
      </c>
      <c r="C31" s="96">
        <v>2210</v>
      </c>
      <c r="D31" s="298" t="s">
        <v>1773</v>
      </c>
      <c r="E31" s="244" t="str">
        <f>VLOOKUP(D31,Input!$CF$197:$CG$630,2,0)</f>
        <v>SMT_DIP_PLC</v>
      </c>
      <c r="F31" s="97"/>
      <c r="G31" s="123">
        <v>2</v>
      </c>
      <c r="H31" s="99">
        <v>0.1</v>
      </c>
      <c r="I31" s="98">
        <f t="shared" si="9"/>
        <v>0.2</v>
      </c>
      <c r="J31" s="100"/>
      <c r="K31" s="98" t="str">
        <f t="shared" si="5"/>
        <v>0</v>
      </c>
      <c r="L31" s="101" t="str">
        <f t="shared" si="10"/>
        <v>Please go to Form A////</v>
      </c>
      <c r="M31" s="230" t="str">
        <f t="shared" si="8"/>
        <v>VV01NAP201</v>
      </c>
    </row>
    <row r="32" spans="1:21" s="87" customFormat="1" ht="16.5" customHeight="1">
      <c r="A32" s="95">
        <f t="shared" si="6"/>
        <v>17</v>
      </c>
      <c r="B32" s="95" t="s">
        <v>1155</v>
      </c>
      <c r="C32" s="96">
        <v>2210</v>
      </c>
      <c r="D32" s="299" t="s">
        <v>1825</v>
      </c>
      <c r="E32" s="244" t="str">
        <f>VLOOKUP(D32,Input!$CF$197:$CG$630,2,0)</f>
        <v>SMT_DIP_WASHING MC</v>
      </c>
      <c r="F32" s="97"/>
      <c r="G32" s="123">
        <v>2</v>
      </c>
      <c r="H32" s="99">
        <v>0.1</v>
      </c>
      <c r="I32" s="98">
        <f t="shared" si="9"/>
        <v>0.2</v>
      </c>
      <c r="J32" s="100"/>
      <c r="K32" s="98" t="str">
        <f t="shared" si="5"/>
        <v>0</v>
      </c>
      <c r="L32" s="101" t="str">
        <f t="shared" si="10"/>
        <v>Please go to Form A////</v>
      </c>
      <c r="M32" s="230" t="str">
        <f t="shared" si="8"/>
        <v>VV01NAW201</v>
      </c>
    </row>
    <row r="33" spans="1:13" s="87" customFormat="1" ht="16.5" customHeight="1">
      <c r="A33" s="95">
        <f t="shared" si="6"/>
        <v>18</v>
      </c>
      <c r="B33" s="95" t="s">
        <v>1155</v>
      </c>
      <c r="C33" s="96">
        <v>2210</v>
      </c>
      <c r="D33" s="299" t="s">
        <v>1905</v>
      </c>
      <c r="E33" s="244" t="str">
        <f>VLOOKUP(D33,Input!$CF$197:$CG$630,2,0)</f>
        <v>SMT_DIP_PROJECTOR</v>
      </c>
      <c r="F33" s="97"/>
      <c r="G33" s="123">
        <v>2</v>
      </c>
      <c r="H33" s="99">
        <v>0.1</v>
      </c>
      <c r="I33" s="98">
        <f t="shared" si="9"/>
        <v>0.2</v>
      </c>
      <c r="J33" s="100"/>
      <c r="K33" s="98" t="str">
        <f t="shared" si="5"/>
        <v>0</v>
      </c>
      <c r="L33" s="101" t="str">
        <f t="shared" si="10"/>
        <v>Please go to Form A////</v>
      </c>
      <c r="M33" s="230" t="str">
        <f t="shared" si="8"/>
        <v>VV01NAJ201</v>
      </c>
    </row>
    <row r="34" spans="1:13" s="87" customFormat="1" ht="16.5" customHeight="1">
      <c r="A34" s="95">
        <f t="shared" si="6"/>
        <v>19</v>
      </c>
      <c r="B34" s="95" t="s">
        <v>1155</v>
      </c>
      <c r="C34" s="96">
        <v>2210</v>
      </c>
      <c r="D34" s="299" t="s">
        <v>2055</v>
      </c>
      <c r="E34" s="244" t="str">
        <f>VLOOKUP(D34,Input!$CF$197:$CG$630,2,0)</f>
        <v>SMT_DIP_SOUND BIZ</v>
      </c>
      <c r="F34" s="97"/>
      <c r="G34" s="123">
        <v>2</v>
      </c>
      <c r="H34" s="99">
        <v>0.1</v>
      </c>
      <c r="I34" s="98">
        <f t="shared" si="9"/>
        <v>0.2</v>
      </c>
      <c r="J34" s="100"/>
      <c r="K34" s="98" t="str">
        <f t="shared" si="5"/>
        <v>0</v>
      </c>
      <c r="L34" s="101" t="str">
        <f t="shared" si="10"/>
        <v>Please go to Form A////</v>
      </c>
      <c r="M34" s="230" t="str">
        <f t="shared" si="8"/>
        <v>VV01NAS201</v>
      </c>
    </row>
    <row r="35" spans="1:13" s="87" customFormat="1" ht="16.5" customHeight="1">
      <c r="A35" s="95">
        <f t="shared" si="6"/>
        <v>20</v>
      </c>
      <c r="B35" s="95" t="s">
        <v>1155</v>
      </c>
      <c r="C35" s="96">
        <v>2210</v>
      </c>
      <c r="D35" s="299" t="s">
        <v>1906</v>
      </c>
      <c r="E35" s="244" t="str">
        <f>VLOOKUP(D35,Input!$CF$197:$CG$630,2,0)</f>
        <v>SMT_DIP_MICROWAVE</v>
      </c>
      <c r="F35" s="97"/>
      <c r="G35" s="123">
        <v>2</v>
      </c>
      <c r="H35" s="99">
        <v>0.1</v>
      </c>
      <c r="I35" s="98">
        <f t="shared" si="9"/>
        <v>0.2</v>
      </c>
      <c r="J35" s="100"/>
      <c r="K35" s="98" t="str">
        <f t="shared" si="5"/>
        <v>0</v>
      </c>
      <c r="L35" s="101" t="str">
        <f t="shared" si="10"/>
        <v>Please go to Form A////</v>
      </c>
      <c r="M35" s="230" t="str">
        <f t="shared" si="8"/>
        <v>VV01NAM201</v>
      </c>
    </row>
    <row r="36" spans="1:13" s="87" customFormat="1" ht="16.5" customHeight="1">
      <c r="A36" s="95">
        <f t="shared" si="6"/>
        <v>21</v>
      </c>
      <c r="B36" s="95" t="s">
        <v>1155</v>
      </c>
      <c r="C36" s="96">
        <v>2210</v>
      </c>
      <c r="D36" s="299" t="s">
        <v>2389</v>
      </c>
      <c r="E36" s="244" t="e">
        <f>VLOOKUP(D36,Input!$CF$197:$CG$630,2,0)</f>
        <v>#N/A</v>
      </c>
      <c r="F36" s="97"/>
      <c r="G36" s="123">
        <v>2</v>
      </c>
      <c r="H36" s="99">
        <v>0.1</v>
      </c>
      <c r="I36" s="98">
        <f t="shared" si="9"/>
        <v>0.2</v>
      </c>
      <c r="J36" s="100"/>
      <c r="K36" s="98" t="str">
        <f t="shared" si="5"/>
        <v>0</v>
      </c>
      <c r="L36" s="101" t="str">
        <f t="shared" si="10"/>
        <v>Please go to Form A////</v>
      </c>
      <c r="M36" s="230" t="str">
        <f t="shared" si="8"/>
        <v>VV01NAH201</v>
      </c>
    </row>
    <row r="37" spans="1:13" s="87" customFormat="1" ht="16.5" customHeight="1">
      <c r="A37" s="95">
        <f t="shared" si="6"/>
        <v>22</v>
      </c>
      <c r="B37" s="95" t="s">
        <v>1155</v>
      </c>
      <c r="C37" s="96">
        <v>2210</v>
      </c>
      <c r="D37" s="299" t="s">
        <v>2280</v>
      </c>
      <c r="E37" s="244" t="str">
        <f>VLOOKUP(D37,Input!$CF$197:$CG$630,2,0)</f>
        <v>SMT_DIP_OLED</v>
      </c>
      <c r="F37" s="97"/>
      <c r="G37" s="123">
        <v>2</v>
      </c>
      <c r="H37" s="99">
        <v>0.1</v>
      </c>
      <c r="I37" s="98">
        <f t="shared" si="9"/>
        <v>0.2</v>
      </c>
      <c r="J37" s="100"/>
      <c r="K37" s="98" t="str">
        <f t="shared" si="5"/>
        <v>0</v>
      </c>
      <c r="L37" s="101" t="str">
        <f t="shared" si="10"/>
        <v>Please go to Form A////</v>
      </c>
      <c r="M37" s="230" t="str">
        <f t="shared" si="8"/>
        <v>VV01NAL201</v>
      </c>
    </row>
    <row r="38" spans="1:13" s="87" customFormat="1" ht="16.5" customHeight="1">
      <c r="A38" s="95">
        <f t="shared" si="6"/>
        <v>23</v>
      </c>
      <c r="B38" s="95" t="s">
        <v>1155</v>
      </c>
      <c r="C38" s="96">
        <v>2210</v>
      </c>
      <c r="D38" s="299" t="s">
        <v>1725</v>
      </c>
      <c r="E38" s="244" t="str">
        <f>VLOOKUP(D38,Input!$CF$197:$CG$630,2,0)</f>
        <v>SMT_DIP_SCAN</v>
      </c>
      <c r="F38" s="97"/>
      <c r="G38" s="123">
        <v>2</v>
      </c>
      <c r="H38" s="99">
        <v>0.1</v>
      </c>
      <c r="I38" s="98">
        <f t="shared" si="9"/>
        <v>0.2</v>
      </c>
      <c r="J38" s="100"/>
      <c r="K38" s="98"/>
      <c r="L38" s="101" t="str">
        <f t="shared" si="10"/>
        <v>Please go to Form A////</v>
      </c>
      <c r="M38" s="230" t="str">
        <f t="shared" si="8"/>
        <v>VV01NA9201</v>
      </c>
    </row>
    <row r="39" spans="1:13" s="87" customFormat="1" ht="16.5" customHeight="1">
      <c r="A39" s="95">
        <f t="shared" si="6"/>
        <v>24</v>
      </c>
      <c r="B39" s="95"/>
      <c r="C39" s="96"/>
      <c r="D39" s="244"/>
      <c r="E39" s="244" t="e">
        <f>VLOOKUP(D39,Input!$CF$197:$CG$630,2,0)</f>
        <v>#N/A</v>
      </c>
      <c r="F39" s="97"/>
      <c r="G39" s="123"/>
      <c r="H39" s="99"/>
      <c r="I39" s="98"/>
      <c r="J39" s="100"/>
      <c r="K39" s="98"/>
      <c r="L39" s="101" t="str">
        <f t="shared" si="10"/>
        <v>Please go to Form A////</v>
      </c>
      <c r="M39" s="230" t="str">
        <f t="shared" si="8"/>
        <v/>
      </c>
    </row>
    <row r="40" spans="1:13" s="87" customFormat="1" ht="16.5" customHeight="1">
      <c r="A40" s="95">
        <f t="shared" si="6"/>
        <v>25</v>
      </c>
      <c r="B40" s="95"/>
      <c r="C40" s="96"/>
      <c r="D40" s="244"/>
      <c r="E40" s="244" t="e">
        <f>VLOOKUP(D40,Input!$CF$197:$CG$630,2,0)</f>
        <v>#N/A</v>
      </c>
      <c r="F40" s="97"/>
      <c r="G40" s="123"/>
      <c r="H40" s="99"/>
      <c r="I40" s="98"/>
      <c r="J40" s="100"/>
      <c r="K40" s="98"/>
      <c r="L40" s="101" t="str">
        <f t="shared" si="10"/>
        <v/>
      </c>
      <c r="M40" s="230" t="str">
        <f t="shared" si="8"/>
        <v/>
      </c>
    </row>
    <row r="41" spans="1:13" s="87" customFormat="1" ht="16.5" customHeight="1">
      <c r="A41" s="95">
        <f t="shared" si="6"/>
        <v>26</v>
      </c>
      <c r="B41" s="95"/>
      <c r="C41" s="96"/>
      <c r="D41" s="244"/>
      <c r="E41" s="244" t="e">
        <f>VLOOKUP(D41,Input!$CF$197:$CG$630,2,0)</f>
        <v>#N/A</v>
      </c>
      <c r="F41" s="97"/>
      <c r="G41" s="123"/>
      <c r="H41" s="99"/>
      <c r="I41" s="98"/>
      <c r="J41" s="100"/>
      <c r="K41" s="98"/>
      <c r="L41" s="101" t="str">
        <f t="shared" si="10"/>
        <v/>
      </c>
      <c r="M41" s="230" t="str">
        <f t="shared" si="8"/>
        <v/>
      </c>
    </row>
    <row r="42" spans="1:13" s="87" customFormat="1" ht="16.5" customHeight="1">
      <c r="A42" s="95">
        <f t="shared" si="6"/>
        <v>27</v>
      </c>
      <c r="B42" s="95"/>
      <c r="C42" s="96"/>
      <c r="D42" s="244"/>
      <c r="E42" s="244" t="e">
        <f>VLOOKUP(D42,Input!$CF$197:$CG$630,2,0)</f>
        <v>#N/A</v>
      </c>
      <c r="F42" s="97"/>
      <c r="G42" s="123"/>
      <c r="H42" s="99"/>
      <c r="I42" s="98"/>
      <c r="J42" s="100"/>
      <c r="K42" s="98"/>
      <c r="L42" s="101" t="str">
        <f t="shared" si="10"/>
        <v/>
      </c>
      <c r="M42" s="230" t="str">
        <f t="shared" si="8"/>
        <v/>
      </c>
    </row>
    <row r="43" spans="1:13" s="87" customFormat="1" ht="16.5" customHeight="1">
      <c r="A43" s="95">
        <f t="shared" si="6"/>
        <v>28</v>
      </c>
      <c r="B43" s="95"/>
      <c r="C43" s="96"/>
      <c r="D43" s="244"/>
      <c r="E43" s="244" t="e">
        <f>VLOOKUP(D43,Input!$CF$197:$CG$630,2,0)</f>
        <v>#N/A</v>
      </c>
      <c r="F43" s="97"/>
      <c r="G43" s="123"/>
      <c r="H43" s="99"/>
      <c r="I43" s="98"/>
      <c r="J43" s="100"/>
      <c r="K43" s="98"/>
      <c r="L43" s="101" t="str">
        <f t="shared" si="10"/>
        <v/>
      </c>
      <c r="M43" s="230" t="str">
        <f t="shared" si="8"/>
        <v/>
      </c>
    </row>
    <row r="44" spans="1:13" s="87" customFormat="1" ht="16.5" customHeight="1">
      <c r="A44" s="95">
        <f t="shared" si="6"/>
        <v>29</v>
      </c>
      <c r="B44" s="95"/>
      <c r="C44" s="96"/>
      <c r="D44" s="244"/>
      <c r="E44" s="244" t="e">
        <f>VLOOKUP(D44,Input!$CF$197:$CG$630,2,0)</f>
        <v>#N/A</v>
      </c>
      <c r="F44" s="97"/>
      <c r="G44" s="123"/>
      <c r="H44" s="99"/>
      <c r="I44" s="98"/>
      <c r="J44" s="100"/>
      <c r="K44" s="98"/>
      <c r="L44" s="101" t="str">
        <f t="shared" si="10"/>
        <v/>
      </c>
      <c r="M44" s="230" t="str">
        <f t="shared" si="8"/>
        <v/>
      </c>
    </row>
    <row r="45" spans="1:13" s="87" customFormat="1" ht="16.5" customHeight="1">
      <c r="A45" s="95">
        <f t="shared" si="6"/>
        <v>30</v>
      </c>
      <c r="B45" s="95"/>
      <c r="C45" s="96"/>
      <c r="D45" s="244"/>
      <c r="E45" s="244" t="e">
        <f>VLOOKUP(D45,Input!$CF$197:$CG$630,2,0)</f>
        <v>#N/A</v>
      </c>
      <c r="F45" s="97"/>
      <c r="G45" s="123"/>
      <c r="H45" s="99"/>
      <c r="I45" s="98"/>
      <c r="J45" s="100"/>
      <c r="K45" s="98"/>
      <c r="L45" s="101" t="str">
        <f t="shared" si="10"/>
        <v/>
      </c>
      <c r="M45" s="230" t="str">
        <f t="shared" si="8"/>
        <v/>
      </c>
    </row>
    <row r="46" spans="1:13" s="87" customFormat="1" ht="16.5" customHeight="1">
      <c r="A46" s="95">
        <f t="shared" si="6"/>
        <v>31</v>
      </c>
      <c r="B46" s="95"/>
      <c r="C46" s="96"/>
      <c r="D46" s="244"/>
      <c r="E46" s="244" t="e">
        <f>VLOOKUP(D46,Input!$CF$197:$CG$630,2,0)</f>
        <v>#N/A</v>
      </c>
      <c r="F46" s="97"/>
      <c r="G46" s="123"/>
      <c r="H46" s="99"/>
      <c r="I46" s="98"/>
      <c r="J46" s="100"/>
      <c r="K46" s="98"/>
      <c r="L46" s="101" t="str">
        <f t="shared" si="10"/>
        <v/>
      </c>
      <c r="M46" s="230" t="str">
        <f t="shared" si="8"/>
        <v/>
      </c>
    </row>
    <row r="47" spans="1:13" s="87" customFormat="1" ht="16.5" customHeight="1">
      <c r="A47" s="95">
        <f t="shared" si="6"/>
        <v>32</v>
      </c>
      <c r="B47" s="95"/>
      <c r="C47" s="96"/>
      <c r="D47" s="244"/>
      <c r="E47" s="244" t="e">
        <f>VLOOKUP(D47,Input!$CF$197:$CG$630,2,0)</f>
        <v>#N/A</v>
      </c>
      <c r="F47" s="97"/>
      <c r="G47" s="123"/>
      <c r="H47" s="99"/>
      <c r="I47" s="98"/>
      <c r="J47" s="100"/>
      <c r="K47" s="98"/>
      <c r="L47" s="101" t="str">
        <f t="shared" si="10"/>
        <v/>
      </c>
      <c r="M47" s="230" t="str">
        <f t="shared" si="8"/>
        <v/>
      </c>
    </row>
    <row r="48" spans="1:13" s="87" customFormat="1" ht="16.5" customHeight="1">
      <c r="A48" s="95">
        <f t="shared" si="6"/>
        <v>33</v>
      </c>
      <c r="B48" s="95"/>
      <c r="C48" s="96"/>
      <c r="D48" s="244"/>
      <c r="E48" s="244" t="e">
        <f>VLOOKUP(D48,Input!$CF$197:$CG$630,2,0)</f>
        <v>#N/A</v>
      </c>
      <c r="F48" s="97"/>
      <c r="G48" s="123"/>
      <c r="H48" s="99"/>
      <c r="I48" s="98"/>
      <c r="J48" s="100"/>
      <c r="K48" s="98"/>
      <c r="L48" s="101" t="str">
        <f t="shared" si="10"/>
        <v/>
      </c>
      <c r="M48" s="230" t="str">
        <f t="shared" si="8"/>
        <v/>
      </c>
    </row>
    <row r="49" spans="1:13" s="87" customFormat="1" ht="16.5" customHeight="1">
      <c r="A49" s="95">
        <f t="shared" si="6"/>
        <v>34</v>
      </c>
      <c r="B49" s="95"/>
      <c r="C49" s="96"/>
      <c r="D49" s="244"/>
      <c r="E49" s="244" t="e">
        <f>VLOOKUP(D49,Input!$CF$197:$CG$630,2,0)</f>
        <v>#N/A</v>
      </c>
      <c r="F49" s="97"/>
      <c r="G49" s="123"/>
      <c r="H49" s="99"/>
      <c r="I49" s="98"/>
      <c r="J49" s="100"/>
      <c r="K49" s="98"/>
      <c r="L49" s="101" t="str">
        <f t="shared" si="10"/>
        <v/>
      </c>
      <c r="M49" s="230" t="str">
        <f t="shared" si="8"/>
        <v/>
      </c>
    </row>
    <row r="50" spans="1:13" s="87" customFormat="1" ht="16.5" customHeight="1">
      <c r="A50" s="95">
        <f t="shared" si="6"/>
        <v>35</v>
      </c>
      <c r="B50" s="95"/>
      <c r="C50" s="96"/>
      <c r="D50" s="244"/>
      <c r="E50" s="244" t="e">
        <f>VLOOKUP(D50,Input!$CF$197:$CG$630,2,0)</f>
        <v>#N/A</v>
      </c>
      <c r="F50" s="97"/>
      <c r="G50" s="123"/>
      <c r="H50" s="99"/>
      <c r="I50" s="98"/>
      <c r="J50" s="100"/>
      <c r="K50" s="98"/>
      <c r="L50" s="101" t="str">
        <f t="shared" si="10"/>
        <v/>
      </c>
      <c r="M50" s="230" t="str">
        <f t="shared" si="8"/>
        <v/>
      </c>
    </row>
    <row r="51" spans="1:13" s="87" customFormat="1" ht="16.5" customHeight="1">
      <c r="A51" s="95">
        <f t="shared" si="6"/>
        <v>36</v>
      </c>
      <c r="B51" s="95"/>
      <c r="C51" s="96"/>
      <c r="D51" s="244"/>
      <c r="E51" s="244" t="e">
        <f>VLOOKUP(D51,Input!$CF$197:$CG$630,2,0)</f>
        <v>#N/A</v>
      </c>
      <c r="F51" s="97"/>
      <c r="G51" s="123"/>
      <c r="H51" s="99"/>
      <c r="I51" s="98"/>
      <c r="J51" s="100"/>
      <c r="K51" s="98"/>
      <c r="L51" s="101" t="str">
        <f t="shared" si="10"/>
        <v/>
      </c>
      <c r="M51" s="230" t="str">
        <f t="shared" si="8"/>
        <v/>
      </c>
    </row>
    <row r="52" spans="1:13" s="87" customFormat="1" ht="16.5" customHeight="1">
      <c r="A52" s="95">
        <f t="shared" si="6"/>
        <v>37</v>
      </c>
      <c r="B52" s="95"/>
      <c r="C52" s="96"/>
      <c r="D52" s="244"/>
      <c r="E52" s="244" t="e">
        <f>VLOOKUP(D52,Input!$CF$197:$CG$630,2,0)</f>
        <v>#N/A</v>
      </c>
      <c r="F52" s="97"/>
      <c r="G52" s="123"/>
      <c r="H52" s="99"/>
      <c r="I52" s="98"/>
      <c r="J52" s="100"/>
      <c r="K52" s="98"/>
      <c r="L52" s="101" t="str">
        <f t="shared" si="10"/>
        <v/>
      </c>
      <c r="M52" s="230" t="str">
        <f t="shared" si="8"/>
        <v/>
      </c>
    </row>
    <row r="53" spans="1:13">
      <c r="A53" s="220"/>
      <c r="B53" s="220"/>
      <c r="C53" s="220"/>
      <c r="D53" s="220"/>
      <c r="E53" s="220"/>
      <c r="F53" s="220" t="s">
        <v>1208</v>
      </c>
      <c r="G53" s="221">
        <f>+SUM(G15:G52)</f>
        <v>45</v>
      </c>
      <c r="H53" s="222"/>
      <c r="I53" s="221">
        <f>+SUM(I15:I52)</f>
        <v>4.8000000000000016</v>
      </c>
      <c r="J53" s="222"/>
      <c r="K53" s="221">
        <f>ROUND(SUM(K15:K52),2)</f>
        <v>0</v>
      </c>
      <c r="L53" s="222"/>
      <c r="M53" s="231"/>
    </row>
    <row r="54" spans="1:13" hidden="1">
      <c r="A54" s="220"/>
      <c r="B54" s="220"/>
      <c r="C54" s="220"/>
      <c r="D54" s="220"/>
      <c r="E54" s="220"/>
      <c r="F54" s="220" t="s">
        <v>1208</v>
      </c>
      <c r="G54" s="221">
        <f>+SUM(G16:G53)</f>
        <v>90</v>
      </c>
      <c r="H54" s="222"/>
      <c r="I54" s="221">
        <f>+SUM(I16:I53)</f>
        <v>9.6000000000000032</v>
      </c>
      <c r="J54" s="222"/>
      <c r="K54" s="221">
        <f>+SUM(K16:K53)</f>
        <v>0</v>
      </c>
      <c r="L54" s="222"/>
      <c r="M54" s="231"/>
    </row>
    <row r="55" spans="1:13" s="2" customFormat="1">
      <c r="A55" s="88"/>
      <c r="B55" s="88"/>
      <c r="C55" s="88"/>
      <c r="D55" s="88"/>
      <c r="E55" s="88"/>
    </row>
    <row r="56" spans="1:13" s="2" customFormat="1">
      <c r="A56" s="88"/>
      <c r="B56" s="88"/>
      <c r="C56" s="88"/>
      <c r="D56" s="88"/>
      <c r="E56" s="88"/>
    </row>
    <row r="57" spans="1:13" s="2" customFormat="1">
      <c r="A57" s="88"/>
      <c r="B57" s="88"/>
      <c r="C57" s="88"/>
      <c r="D57" s="88"/>
      <c r="E57" s="88"/>
    </row>
    <row r="58" spans="1:13" s="2" customFormat="1">
      <c r="A58" s="88"/>
      <c r="B58" s="88"/>
      <c r="C58" s="88"/>
      <c r="D58" s="88"/>
      <c r="E58" s="88"/>
    </row>
    <row r="59" spans="1:13" s="2" customFormat="1">
      <c r="A59" s="88"/>
      <c r="B59" s="88"/>
      <c r="C59" s="88"/>
      <c r="D59" s="88"/>
      <c r="E59" s="88"/>
    </row>
    <row r="60" spans="1:13" s="2" customFormat="1">
      <c r="A60" s="88"/>
      <c r="B60" s="88"/>
      <c r="C60" s="88"/>
      <c r="D60" s="88"/>
      <c r="E60" s="88"/>
    </row>
    <row r="61" spans="1:13" s="2" customFormat="1">
      <c r="A61" s="88"/>
      <c r="B61" s="88"/>
      <c r="C61" s="88"/>
      <c r="D61" s="88"/>
      <c r="E61" s="88"/>
    </row>
    <row r="62" spans="1:13" s="2" customFormat="1">
      <c r="A62" s="88"/>
      <c r="B62" s="88"/>
      <c r="C62" s="88"/>
      <c r="D62" s="88"/>
      <c r="E62" s="88"/>
    </row>
    <row r="63" spans="1:13" s="2" customFormat="1">
      <c r="A63" s="88"/>
      <c r="B63" s="88"/>
      <c r="C63" s="88"/>
      <c r="D63" s="88"/>
      <c r="E63" s="88"/>
    </row>
    <row r="64" spans="1:13" s="2" customFormat="1">
      <c r="A64" s="102"/>
      <c r="B64" s="102"/>
      <c r="C64" s="102"/>
      <c r="D64" s="102"/>
      <c r="E64" s="102"/>
      <c r="F64" s="103"/>
      <c r="H64" s="104"/>
      <c r="I64" s="105" t="s">
        <v>1217</v>
      </c>
      <c r="J64" s="105"/>
      <c r="K64" s="105"/>
      <c r="L64" s="106"/>
      <c r="M64" s="19"/>
    </row>
    <row r="65" spans="1:13" s="2" customFormat="1">
      <c r="A65" s="107" t="s">
        <v>1885</v>
      </c>
      <c r="B65" s="107"/>
      <c r="C65" s="107"/>
      <c r="D65" s="107"/>
      <c r="E65" s="107"/>
      <c r="F65" s="108"/>
      <c r="G65" s="106"/>
      <c r="H65" s="104"/>
      <c r="I65" s="105" t="s">
        <v>1218</v>
      </c>
      <c r="J65" s="105"/>
      <c r="K65" s="105"/>
      <c r="L65" s="106"/>
      <c r="M65" s="19"/>
    </row>
    <row r="66" spans="1:13" s="2" customFormat="1">
      <c r="A66" s="109" t="s">
        <v>1209</v>
      </c>
      <c r="B66" s="109"/>
      <c r="C66" s="109"/>
      <c r="D66" s="109"/>
      <c r="E66" s="109"/>
      <c r="F66" s="110"/>
      <c r="G66" s="111"/>
      <c r="I66" s="111"/>
      <c r="J66" s="111"/>
      <c r="K66" s="111"/>
    </row>
    <row r="67" spans="1:13" s="2" customFormat="1">
      <c r="A67" s="112" t="s">
        <v>1210</v>
      </c>
      <c r="B67" s="112"/>
      <c r="C67" s="112"/>
      <c r="D67" s="112"/>
      <c r="E67" s="112"/>
      <c r="F67" s="113"/>
      <c r="G67" s="114"/>
      <c r="H67" s="115"/>
      <c r="I67" s="111"/>
      <c r="J67" s="111"/>
      <c r="K67" s="116"/>
    </row>
    <row r="68" spans="1:13" s="2" customFormat="1">
      <c r="A68" s="112" t="s">
        <v>1212</v>
      </c>
      <c r="B68" s="112"/>
      <c r="C68" s="112"/>
      <c r="D68" s="112"/>
      <c r="E68" s="112"/>
      <c r="F68" s="113"/>
      <c r="G68" s="114"/>
      <c r="H68" s="115"/>
      <c r="I68" s="111"/>
      <c r="J68" s="111"/>
      <c r="K68" s="116"/>
    </row>
    <row r="69" spans="1:13" s="2" customFormat="1">
      <c r="A69" s="117" t="s">
        <v>1213</v>
      </c>
      <c r="B69" s="117"/>
      <c r="C69" s="118"/>
      <c r="D69" s="118"/>
      <c r="E69" s="118"/>
      <c r="H69" s="119" t="s">
        <v>1214</v>
      </c>
    </row>
    <row r="70" spans="1:13" s="2" customFormat="1">
      <c r="A70" s="118"/>
      <c r="B70" s="118"/>
      <c r="C70" s="118"/>
      <c r="D70" s="118"/>
      <c r="E70" s="118"/>
      <c r="I70" s="115"/>
      <c r="J70" s="115"/>
      <c r="K70" s="120" t="s">
        <v>1215</v>
      </c>
    </row>
    <row r="74" spans="1:13">
      <c r="D74"/>
      <c r="E74"/>
      <c r="F74"/>
      <c r="G74"/>
      <c r="H74"/>
    </row>
    <row r="75" spans="1:13">
      <c r="D75"/>
      <c r="E75"/>
      <c r="F75"/>
      <c r="G75"/>
      <c r="H75"/>
    </row>
    <row r="76" spans="1:13">
      <c r="D76"/>
      <c r="E76"/>
      <c r="F76"/>
      <c r="G76"/>
      <c r="H76"/>
    </row>
    <row r="77" spans="1:13">
      <c r="D77"/>
      <c r="E77"/>
      <c r="F77"/>
      <c r="G77"/>
      <c r="H77"/>
    </row>
    <row r="78" spans="1:13">
      <c r="D78"/>
      <c r="E78"/>
      <c r="F78"/>
      <c r="G78"/>
      <c r="H78"/>
    </row>
    <row r="79" spans="1:13">
      <c r="D79"/>
      <c r="E79"/>
      <c r="F79"/>
      <c r="G79"/>
      <c r="H79"/>
    </row>
    <row r="80" spans="1:13">
      <c r="D80"/>
      <c r="E80"/>
      <c r="F80"/>
      <c r="G80"/>
      <c r="H80"/>
    </row>
    <row r="81" spans="4:8">
      <c r="D81"/>
      <c r="E81"/>
      <c r="F81"/>
      <c r="G81"/>
      <c r="H81"/>
    </row>
    <row r="82" spans="4:8">
      <c r="D82"/>
      <c r="E82"/>
      <c r="F82"/>
      <c r="G82"/>
      <c r="H82"/>
    </row>
  </sheetData>
  <sheetProtection selectLockedCells="1" selectUnlockedCells="1"/>
  <customSheetViews>
    <customSheetView guid="{56C518F0-724B-4CB7-ADED-AAD895FE0946}" scale="90" showPageBreaks="1" showGridLines="0" fitToPage="1" printArea="1" view="pageBreakPreview">
      <pageMargins left="0.25" right="0.25" top="0.75" bottom="0.75" header="0.3" footer="0.3"/>
      <pageSetup paperSize="9" scale="57" fitToHeight="0" orientation="portrait" r:id="rId1"/>
      <headerFooter>
        <oddFooter>&amp;C-- Page &amp;P of &amp;N --</oddFooter>
      </headerFooter>
    </customSheetView>
  </customSheetViews>
  <mergeCells count="2">
    <mergeCell ref="A2:L2"/>
    <mergeCell ref="A3:L3"/>
  </mergeCells>
  <conditionalFormatting sqref="A3:B3 A4:M16 L17:L26 M17:M52 E17:E52 A54:M70 D16:D19 A18:A52 C51:D52 D39:D52 C18:C50 F18:L52">
    <cfRule type="expression" dxfId="4" priority="5">
      <formula>$A$2="Please go to form A"</formula>
    </cfRule>
  </conditionalFormatting>
  <conditionalFormatting sqref="A17 L18:L26 F17:L17 C17">
    <cfRule type="expression" dxfId="3" priority="4">
      <formula>$A$2="Please go to form A"</formula>
    </cfRule>
  </conditionalFormatting>
  <conditionalFormatting sqref="L16:M16 M17:M52">
    <cfRule type="expression" dxfId="2" priority="3">
      <formula>$A$2="Please go to form A"</formula>
    </cfRule>
  </conditionalFormatting>
  <conditionalFormatting sqref="A53:M53">
    <cfRule type="expression" dxfId="1" priority="2">
      <formula>$A$2="Please go to form A"</formula>
    </cfRule>
  </conditionalFormatting>
  <conditionalFormatting sqref="B17:B52">
    <cfRule type="expression" dxfId="0" priority="1">
      <formula>$A$2="Please go to form A"</formula>
    </cfRule>
  </conditionalFormatting>
  <dataValidations count="8">
    <dataValidation allowBlank="1" showInputMessage="1" showErrorMessage="1" prompt="Mặc định 2 số sau dấu phẩy, yêu cầu bộ phận không thay đổi để tránh bị trả về làm lại!" sqref="I54 K54" xr:uid="{00000000-0002-0000-0200-000000000000}"/>
    <dataValidation type="list" allowBlank="1" showInputMessage="1" showErrorMessage="1" sqref="E53 D51:D53" xr:uid="{00000000-0002-0000-0200-000001000000}">
      <formula1>$CN$878:$CN$1628</formula1>
    </dataValidation>
    <dataValidation type="custom" allowBlank="1" showInputMessage="1" showErrorMessage="1" errorTitle="Error on input" error="Please input number with maximum 5 decimal to this cell. Otherwise, contact Accounting Section for more help." sqref="J16:J53" xr:uid="{00000000-0002-0000-0200-000002000000}">
      <formula1>AND(ISNUMBER(J16),J16=ROUND(J16,5))</formula1>
    </dataValidation>
    <dataValidation type="custom" allowBlank="1" showInputMessage="1" showErrorMessage="1" errorTitle="Only number is accepted!" error="Please input number with maximum 5 decimal to this cell. Otherwise, contact Accounting Section for more help." sqref="H16:H53" xr:uid="{00000000-0002-0000-0200-000003000000}">
      <formula1>AND(ISNUMBER(H16),H16=ROUND(H16,5))</formula1>
    </dataValidation>
    <dataValidation type="custom" allowBlank="1" showInputMessage="1" showErrorMessage="1" errorTitle="Error on Formula" error="Something wrong with your formula input in this cell" sqref="K16:K53" xr:uid="{00000000-0002-0000-0200-000004000000}">
      <formula1>K16=ROUND(G16*J16,5)</formula1>
    </dataValidation>
    <dataValidation type="custom" allowBlank="1" showInputMessage="1" showErrorMessage="1" errorTitle="Error on Formula" error="Something wrong with your formula input in this cell" sqref="I16:I53" xr:uid="{00000000-0002-0000-0200-000005000000}">
      <formula1>I16=ROUND(G16*H16,5)</formula1>
    </dataValidation>
    <dataValidation type="custom" allowBlank="1" showInputMessage="1" showErrorMessage="1" errorTitle="Name too long." error="Maximum Material name is 18 characters." sqref="F16:F53" xr:uid="{00000000-0002-0000-0200-000006000000}">
      <formula1>LEN(F16)&lt;=18</formula1>
    </dataValidation>
    <dataValidation type="whole" operator="greaterThan" allowBlank="1" showInputMessage="1" showErrorMessage="1" errorTitle="Only number is accepted!" error="Please input number to this cell. Otherwise, contact Accounting Section for more help." sqref="G16:G53" xr:uid="{00000000-0002-0000-0200-000007000000}">
      <formula1>0</formula1>
    </dataValidation>
  </dataValidations>
  <pageMargins left="0.25" right="0.25" top="0.75" bottom="0.75" header="0.3" footer="0.3"/>
  <pageSetup paperSize="9" scale="55" fitToHeight="0" orientation="portrait" r:id="rId2"/>
  <headerFooter>
    <oddFooter>&amp;C-- Page &amp;P of &amp;N --</oddFooter>
  </headerFooter>
  <drawing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8000000}">
          <x14:formula1>
            <xm:f>Input!$AB$60:$AB$68</xm:f>
          </x14:formula1>
          <xm:sqref>B16:B38</xm:sqref>
        </x14:dataValidation>
        <x14:dataValidation type="list" allowBlank="1" showInputMessage="1" showErrorMessage="1" xr:uid="{00000000-0002-0000-0200-000009000000}">
          <x14:formula1>
            <xm:f>Input!$CF$197:$CF$630</xm:f>
          </x14:formula1>
          <xm:sqref>D16:D19 D39:D50</xm:sqref>
        </x14:dataValidation>
        <x14:dataValidation type="list" allowBlank="1" showInputMessage="1" showErrorMessage="1" xr:uid="{00000000-0002-0000-0200-00000A000000}">
          <x14:formula1>
            <xm:f>Input!$CL$972:$CL$1732</xm:f>
          </x14:formula1>
          <xm:sqref>C16:C53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31"/>
  <sheetViews>
    <sheetView showGridLines="0" topLeftCell="A4" zoomScaleNormal="100" workbookViewId="0">
      <selection activeCell="K26" sqref="K26"/>
    </sheetView>
  </sheetViews>
  <sheetFormatPr defaultRowHeight="15"/>
  <sheetData>
    <row r="2" spans="1:2">
      <c r="A2" t="s">
        <v>1219</v>
      </c>
      <c r="B2" t="s">
        <v>1220</v>
      </c>
    </row>
    <row r="29" spans="1:2">
      <c r="A29" t="s">
        <v>1221</v>
      </c>
      <c r="B29" t="s">
        <v>1222</v>
      </c>
    </row>
    <row r="31" spans="1:2">
      <c r="A31" t="s">
        <v>1223</v>
      </c>
      <c r="B31" t="s">
        <v>1224</v>
      </c>
    </row>
  </sheetData>
  <customSheetViews>
    <customSheetView guid="{56C518F0-724B-4CB7-ADED-AAD895FE0946}" showGridLines="0" topLeftCell="A28">
      <selection activeCell="O11" sqref="O11"/>
      <pageMargins left="0.25" right="0.25" top="0.75" bottom="0.75" header="0.3" footer="0.3"/>
      <pageSetup paperSize="9" orientation="portrait" r:id="rId1"/>
    </customSheetView>
  </customSheetViews>
  <pageMargins left="0.25" right="0.25"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E21"/>
  <sheetViews>
    <sheetView showGridLines="0" workbookViewId="0">
      <selection activeCell="B27" sqref="B27"/>
    </sheetView>
  </sheetViews>
  <sheetFormatPr defaultRowHeight="15"/>
  <cols>
    <col min="1" max="1" width="2.42578125" customWidth="1"/>
    <col min="2" max="2" width="4.140625" customWidth="1"/>
    <col min="3" max="3" width="12.85546875" customWidth="1"/>
    <col min="4" max="4" width="39.5703125" bestFit="1" customWidth="1"/>
    <col min="5" max="5" width="26" customWidth="1"/>
  </cols>
  <sheetData>
    <row r="1" spans="1:5" ht="31.5" customHeight="1">
      <c r="A1" s="344" t="s">
        <v>1430</v>
      </c>
      <c r="B1" s="344"/>
      <c r="C1" s="344"/>
      <c r="D1" s="344"/>
      <c r="E1" s="344"/>
    </row>
    <row r="3" spans="1:5">
      <c r="A3" s="138"/>
      <c r="B3" s="139" t="s">
        <v>1427</v>
      </c>
      <c r="C3" s="135" t="s">
        <v>1428</v>
      </c>
      <c r="D3" s="136" t="s">
        <v>1429</v>
      </c>
      <c r="E3" s="130" t="s">
        <v>1216</v>
      </c>
    </row>
    <row r="4" spans="1:5" ht="15.75" thickBot="1">
      <c r="A4" s="137"/>
      <c r="B4" s="144">
        <v>1</v>
      </c>
      <c r="C4" s="145" t="s">
        <v>1425</v>
      </c>
      <c r="D4" s="142" t="s">
        <v>1426</v>
      </c>
      <c r="E4" s="141"/>
    </row>
    <row r="5" spans="1:5" ht="30.75" thickBot="1">
      <c r="A5" s="137"/>
      <c r="B5" s="152">
        <v>2</v>
      </c>
      <c r="C5" s="153" t="s">
        <v>1458</v>
      </c>
      <c r="D5" s="154" t="s">
        <v>1459</v>
      </c>
      <c r="E5" s="155"/>
    </row>
    <row r="6" spans="1:5" ht="15.75" thickBot="1">
      <c r="A6" s="137"/>
      <c r="B6" s="159">
        <v>3</v>
      </c>
      <c r="C6" s="160" t="s">
        <v>1469</v>
      </c>
      <c r="D6" s="161" t="s">
        <v>1470</v>
      </c>
      <c r="E6" s="155"/>
    </row>
    <row r="7" spans="1:5">
      <c r="A7" s="137"/>
      <c r="B7" s="156">
        <v>4</v>
      </c>
      <c r="C7" s="157" t="s">
        <v>1473</v>
      </c>
      <c r="D7" s="158" t="s">
        <v>1474</v>
      </c>
      <c r="E7" s="151"/>
    </row>
    <row r="8" spans="1:5" ht="32.25" customHeight="1">
      <c r="A8" s="137"/>
      <c r="B8" s="146"/>
      <c r="C8" s="147"/>
      <c r="D8" s="165" t="s">
        <v>1475</v>
      </c>
      <c r="E8" s="146"/>
    </row>
    <row r="9" spans="1:5" ht="30.75" customHeight="1" thickBot="1">
      <c r="A9" s="137"/>
      <c r="B9" s="162"/>
      <c r="C9" s="163"/>
      <c r="D9" s="164" t="s">
        <v>1479</v>
      </c>
      <c r="E9" s="162"/>
    </row>
    <row r="10" spans="1:5" ht="15.75" thickBot="1">
      <c r="A10" s="137"/>
      <c r="B10" s="159">
        <v>5</v>
      </c>
      <c r="C10" s="160" t="s">
        <v>1513</v>
      </c>
      <c r="D10" s="166" t="s">
        <v>1514</v>
      </c>
      <c r="E10" s="155"/>
    </row>
    <row r="11" spans="1:5" ht="15.75" thickBot="1">
      <c r="A11" s="137"/>
      <c r="B11" s="159">
        <v>6</v>
      </c>
      <c r="C11" s="160" t="s">
        <v>1589</v>
      </c>
      <c r="D11" s="166" t="s">
        <v>1590</v>
      </c>
      <c r="E11" s="155"/>
    </row>
    <row r="12" spans="1:5" ht="15.75" thickBot="1">
      <c r="A12" s="137"/>
      <c r="B12" s="167">
        <v>7</v>
      </c>
      <c r="C12" s="168" t="s">
        <v>1591</v>
      </c>
      <c r="D12" s="169" t="s">
        <v>1592</v>
      </c>
      <c r="E12" s="167"/>
    </row>
    <row r="13" spans="1:5">
      <c r="A13" s="137"/>
      <c r="B13" s="170">
        <v>8</v>
      </c>
      <c r="C13" s="171" t="s">
        <v>1600</v>
      </c>
      <c r="D13" s="172" t="s">
        <v>1597</v>
      </c>
      <c r="E13" s="173"/>
    </row>
    <row r="14" spans="1:5" ht="31.5" customHeight="1">
      <c r="A14" s="137"/>
      <c r="B14" s="146"/>
      <c r="C14" s="147"/>
      <c r="D14" s="165" t="s">
        <v>1601</v>
      </c>
      <c r="E14" s="146"/>
    </row>
    <row r="15" spans="1:5">
      <c r="A15" s="137"/>
      <c r="B15" s="146"/>
      <c r="C15" s="147"/>
      <c r="D15" s="174" t="s">
        <v>1602</v>
      </c>
      <c r="E15" s="146"/>
    </row>
    <row r="16" spans="1:5">
      <c r="A16" s="137"/>
      <c r="B16" s="146"/>
      <c r="C16" s="147"/>
      <c r="D16" s="148"/>
      <c r="E16" s="146"/>
    </row>
    <row r="17" spans="1:5">
      <c r="A17" s="137"/>
      <c r="B17" s="146"/>
      <c r="C17" s="147"/>
      <c r="D17" s="148"/>
      <c r="E17" s="146"/>
    </row>
    <row r="18" spans="1:5">
      <c r="A18" s="137"/>
      <c r="B18" s="146"/>
      <c r="C18" s="147"/>
      <c r="D18" s="148"/>
      <c r="E18" s="146"/>
    </row>
    <row r="19" spans="1:5">
      <c r="A19" s="137"/>
      <c r="B19" s="146"/>
      <c r="C19" s="147"/>
      <c r="D19" s="148"/>
      <c r="E19" s="146"/>
    </row>
    <row r="20" spans="1:5">
      <c r="A20" s="137"/>
      <c r="B20" s="146"/>
      <c r="C20" s="147"/>
      <c r="D20" s="148"/>
      <c r="E20" s="146"/>
    </row>
    <row r="21" spans="1:5" ht="15.75" thickBot="1">
      <c r="A21" s="140"/>
      <c r="B21" s="143"/>
      <c r="C21" s="149"/>
      <c r="D21" s="150"/>
      <c r="E21" s="143"/>
    </row>
  </sheetData>
  <mergeCells count="1">
    <mergeCell ref="A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2:C45"/>
  <sheetViews>
    <sheetView workbookViewId="0">
      <selection activeCell="E22" sqref="E22"/>
    </sheetView>
  </sheetViews>
  <sheetFormatPr defaultRowHeight="15"/>
  <cols>
    <col min="2" max="2" width="12.42578125" customWidth="1"/>
    <col min="3" max="3" width="74.85546875" bestFit="1" customWidth="1"/>
  </cols>
  <sheetData>
    <row r="2" spans="1:3">
      <c r="A2" s="126" t="s">
        <v>1275</v>
      </c>
      <c r="B2" s="345" t="s">
        <v>1278</v>
      </c>
      <c r="C2" s="127" t="s">
        <v>1276</v>
      </c>
    </row>
    <row r="3" spans="1:3">
      <c r="B3" s="345"/>
      <c r="C3" s="128" t="s">
        <v>1277</v>
      </c>
    </row>
    <row r="4" spans="1:3">
      <c r="B4" s="129" t="s">
        <v>1279</v>
      </c>
      <c r="C4" s="125" t="s">
        <v>1280</v>
      </c>
    </row>
    <row r="5" spans="1:3">
      <c r="B5" s="130" t="s">
        <v>1281</v>
      </c>
      <c r="C5" s="125" t="s">
        <v>1282</v>
      </c>
    </row>
    <row r="8" spans="1:3">
      <c r="A8" t="s">
        <v>1283</v>
      </c>
    </row>
    <row r="18" spans="1:1">
      <c r="A18" t="s">
        <v>1284</v>
      </c>
    </row>
    <row r="45" spans="1:1">
      <c r="A45" t="s">
        <v>1285</v>
      </c>
    </row>
  </sheetData>
  <mergeCells count="1">
    <mergeCell ref="B2:B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D6"/>
  <sheetViews>
    <sheetView workbookViewId="0">
      <selection sqref="A1:XFD1048576"/>
    </sheetView>
  </sheetViews>
  <sheetFormatPr defaultRowHeight="15"/>
  <sheetData>
    <row r="3" spans="1:4">
      <c r="D3" t="e">
        <f>IF(Input!B4=Input!$AN$94,"Unit price (DN-ST)",IF(AND(UPPER(LEFT(Input!$C$13,2))="VH",UPPER(Input!#REF!)="VI01"),"Unit price (AC) (VND)","Unit price (AC)"))</f>
        <v>#REF!</v>
      </c>
    </row>
    <row r="6" spans="1:4">
      <c r="A6" t="s">
        <v>1880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0F16D-058C-4C4E-AF1E-9F8DFE0F854B}">
  <dimension ref="A1:AF64"/>
  <sheetViews>
    <sheetView topLeftCell="A30" workbookViewId="0">
      <selection sqref="A1:AF64"/>
    </sheetView>
  </sheetViews>
  <sheetFormatPr defaultRowHeight="15"/>
  <sheetData>
    <row r="1" spans="1:32">
      <c r="A1" s="303" t="s">
        <v>865</v>
      </c>
      <c r="B1" s="303" t="s">
        <v>2423</v>
      </c>
      <c r="C1" s="303" t="s">
        <v>1204</v>
      </c>
      <c r="D1" s="303" t="s">
        <v>2424</v>
      </c>
      <c r="E1" s="303" t="s">
        <v>2425</v>
      </c>
      <c r="F1" s="303" t="s">
        <v>2426</v>
      </c>
      <c r="G1" s="304" t="s">
        <v>2427</v>
      </c>
      <c r="H1" s="304" t="s">
        <v>2427</v>
      </c>
      <c r="I1" s="304" t="s">
        <v>2428</v>
      </c>
      <c r="J1" s="304" t="s">
        <v>866</v>
      </c>
      <c r="K1" s="310" t="s">
        <v>2429</v>
      </c>
      <c r="L1" s="304" t="s">
        <v>2429</v>
      </c>
      <c r="M1" s="304" t="s">
        <v>2430</v>
      </c>
      <c r="N1" s="304" t="s">
        <v>2430</v>
      </c>
      <c r="O1" s="304" t="s">
        <v>2431</v>
      </c>
      <c r="P1" s="304" t="s">
        <v>2431</v>
      </c>
      <c r="Q1" s="304" t="s">
        <v>2432</v>
      </c>
      <c r="R1" s="304" t="s">
        <v>2432</v>
      </c>
      <c r="S1" s="304" t="s">
        <v>2433</v>
      </c>
      <c r="T1" s="304" t="s">
        <v>2433</v>
      </c>
      <c r="U1" s="304" t="s">
        <v>2434</v>
      </c>
      <c r="V1" s="304" t="s">
        <v>2434</v>
      </c>
      <c r="W1" s="304" t="s">
        <v>2435</v>
      </c>
      <c r="X1" s="304" t="s">
        <v>2435</v>
      </c>
      <c r="Y1" s="304" t="s">
        <v>2436</v>
      </c>
      <c r="Z1" s="304" t="s">
        <v>2436</v>
      </c>
      <c r="AA1" s="304" t="s">
        <v>2437</v>
      </c>
      <c r="AB1" s="304" t="s">
        <v>2437</v>
      </c>
      <c r="AC1" s="304" t="s">
        <v>2438</v>
      </c>
      <c r="AD1" s="304" t="s">
        <v>2438</v>
      </c>
      <c r="AE1" s="304" t="s">
        <v>2439</v>
      </c>
      <c r="AF1" s="304" t="s">
        <v>2440</v>
      </c>
    </row>
    <row r="2" spans="1:32">
      <c r="A2" s="305" t="s">
        <v>17</v>
      </c>
      <c r="B2" s="305" t="s">
        <v>2445</v>
      </c>
      <c r="C2" s="305" t="s">
        <v>2446</v>
      </c>
      <c r="D2" s="305" t="s">
        <v>2447</v>
      </c>
      <c r="E2" s="305" t="s">
        <v>2441</v>
      </c>
      <c r="F2" s="305" t="s">
        <v>2441</v>
      </c>
      <c r="G2" s="306">
        <v>18441.169999999998</v>
      </c>
      <c r="H2" s="307" t="s">
        <v>2442</v>
      </c>
      <c r="I2" s="308">
        <v>1000</v>
      </c>
      <c r="J2" s="307" t="s">
        <v>2443</v>
      </c>
      <c r="K2" s="311">
        <v>12</v>
      </c>
      <c r="L2" s="307" t="s">
        <v>2444</v>
      </c>
      <c r="M2" s="309">
        <v>12</v>
      </c>
      <c r="N2" s="307" t="s">
        <v>2444</v>
      </c>
      <c r="O2" s="309">
        <v>0</v>
      </c>
      <c r="P2" s="307" t="s">
        <v>2444</v>
      </c>
      <c r="Q2" s="309">
        <v>0</v>
      </c>
      <c r="R2" s="307" t="s">
        <v>2444</v>
      </c>
      <c r="S2" s="309">
        <v>0</v>
      </c>
      <c r="T2" s="307" t="s">
        <v>2444</v>
      </c>
      <c r="U2" s="306">
        <v>221.29</v>
      </c>
      <c r="V2" s="307" t="s">
        <v>2442</v>
      </c>
      <c r="W2" s="306">
        <v>221.29</v>
      </c>
      <c r="X2" s="307" t="s">
        <v>2442</v>
      </c>
      <c r="Y2" s="306">
        <v>0</v>
      </c>
      <c r="Z2" s="307" t="s">
        <v>2442</v>
      </c>
      <c r="AA2" s="306">
        <v>0</v>
      </c>
      <c r="AB2" s="307" t="s">
        <v>2442</v>
      </c>
      <c r="AC2" s="306">
        <v>0</v>
      </c>
      <c r="AD2" s="307" t="s">
        <v>2442</v>
      </c>
      <c r="AE2" s="307" t="s">
        <v>2441</v>
      </c>
      <c r="AF2" s="307" t="s">
        <v>2448</v>
      </c>
    </row>
    <row r="3" spans="1:32">
      <c r="A3" s="305" t="s">
        <v>17</v>
      </c>
      <c r="B3" s="305" t="s">
        <v>2445</v>
      </c>
      <c r="C3" s="305" t="s">
        <v>2449</v>
      </c>
      <c r="D3" s="305" t="s">
        <v>2447</v>
      </c>
      <c r="E3" s="305" t="s">
        <v>2441</v>
      </c>
      <c r="F3" s="305" t="s">
        <v>2441</v>
      </c>
      <c r="G3" s="306">
        <v>11871.17</v>
      </c>
      <c r="H3" s="307" t="s">
        <v>2442</v>
      </c>
      <c r="I3" s="308">
        <v>1000</v>
      </c>
      <c r="J3" s="307" t="s">
        <v>2443</v>
      </c>
      <c r="K3" s="311">
        <v>1</v>
      </c>
      <c r="L3" s="307" t="s">
        <v>2444</v>
      </c>
      <c r="M3" s="309">
        <v>0</v>
      </c>
      <c r="N3" s="307" t="s">
        <v>2444</v>
      </c>
      <c r="O3" s="309">
        <v>0</v>
      </c>
      <c r="P3" s="307" t="s">
        <v>2444</v>
      </c>
      <c r="Q3" s="309">
        <v>1</v>
      </c>
      <c r="R3" s="307" t="s">
        <v>2444</v>
      </c>
      <c r="S3" s="309">
        <v>0</v>
      </c>
      <c r="T3" s="307" t="s">
        <v>2444</v>
      </c>
      <c r="U3" s="306">
        <v>11.87</v>
      </c>
      <c r="V3" s="307" t="s">
        <v>2442</v>
      </c>
      <c r="W3" s="306">
        <v>0</v>
      </c>
      <c r="X3" s="307" t="s">
        <v>2442</v>
      </c>
      <c r="Y3" s="306">
        <v>0</v>
      </c>
      <c r="Z3" s="307" t="s">
        <v>2442</v>
      </c>
      <c r="AA3" s="306">
        <v>11.87</v>
      </c>
      <c r="AB3" s="307" t="s">
        <v>2442</v>
      </c>
      <c r="AC3" s="306">
        <v>0</v>
      </c>
      <c r="AD3" s="307" t="s">
        <v>2442</v>
      </c>
      <c r="AE3" s="307" t="s">
        <v>2441</v>
      </c>
      <c r="AF3" s="307" t="s">
        <v>2450</v>
      </c>
    </row>
    <row r="4" spans="1:32">
      <c r="A4" s="305" t="s">
        <v>17</v>
      </c>
      <c r="B4" s="305" t="s">
        <v>2445</v>
      </c>
      <c r="C4" s="305" t="s">
        <v>2451</v>
      </c>
      <c r="D4" s="305" t="s">
        <v>2452</v>
      </c>
      <c r="E4" s="305" t="s">
        <v>2441</v>
      </c>
      <c r="F4" s="305" t="s">
        <v>2441</v>
      </c>
      <c r="G4" s="306">
        <v>392.16</v>
      </c>
      <c r="H4" s="307" t="s">
        <v>2442</v>
      </c>
      <c r="I4" s="308">
        <v>1000</v>
      </c>
      <c r="J4" s="307" t="s">
        <v>2443</v>
      </c>
      <c r="K4" s="311">
        <v>2</v>
      </c>
      <c r="L4" s="307" t="s">
        <v>2444</v>
      </c>
      <c r="M4" s="309">
        <v>0</v>
      </c>
      <c r="N4" s="307" t="s">
        <v>2444</v>
      </c>
      <c r="O4" s="309">
        <v>0</v>
      </c>
      <c r="P4" s="307" t="s">
        <v>2444</v>
      </c>
      <c r="Q4" s="309">
        <v>2</v>
      </c>
      <c r="R4" s="307" t="s">
        <v>2444</v>
      </c>
      <c r="S4" s="309">
        <v>0</v>
      </c>
      <c r="T4" s="307" t="s">
        <v>2444</v>
      </c>
      <c r="U4" s="306">
        <v>0.78</v>
      </c>
      <c r="V4" s="307" t="s">
        <v>2442</v>
      </c>
      <c r="W4" s="306">
        <v>0</v>
      </c>
      <c r="X4" s="307" t="s">
        <v>2442</v>
      </c>
      <c r="Y4" s="306">
        <v>0</v>
      </c>
      <c r="Z4" s="307" t="s">
        <v>2442</v>
      </c>
      <c r="AA4" s="306">
        <v>0.78</v>
      </c>
      <c r="AB4" s="307" t="s">
        <v>2442</v>
      </c>
      <c r="AC4" s="306">
        <v>0</v>
      </c>
      <c r="AD4" s="307" t="s">
        <v>2442</v>
      </c>
      <c r="AE4" s="307" t="s">
        <v>2441</v>
      </c>
      <c r="AF4" s="307" t="s">
        <v>2448</v>
      </c>
    </row>
    <row r="5" spans="1:32">
      <c r="A5" s="305" t="s">
        <v>17</v>
      </c>
      <c r="B5" s="305" t="s">
        <v>2445</v>
      </c>
      <c r="C5" s="305" t="s">
        <v>2453</v>
      </c>
      <c r="D5" s="305" t="s">
        <v>2454</v>
      </c>
      <c r="E5" s="305" t="s">
        <v>2441</v>
      </c>
      <c r="F5" s="305" t="s">
        <v>2441</v>
      </c>
      <c r="G5" s="306">
        <v>232.6</v>
      </c>
      <c r="H5" s="307" t="s">
        <v>2442</v>
      </c>
      <c r="I5" s="308">
        <v>1000</v>
      </c>
      <c r="J5" s="307" t="s">
        <v>2443</v>
      </c>
      <c r="K5" s="311">
        <v>2</v>
      </c>
      <c r="L5" s="307" t="s">
        <v>2444</v>
      </c>
      <c r="M5" s="309">
        <v>0</v>
      </c>
      <c r="N5" s="307" t="s">
        <v>2444</v>
      </c>
      <c r="O5" s="309">
        <v>0</v>
      </c>
      <c r="P5" s="307" t="s">
        <v>2444</v>
      </c>
      <c r="Q5" s="309">
        <v>2</v>
      </c>
      <c r="R5" s="307" t="s">
        <v>2444</v>
      </c>
      <c r="S5" s="309">
        <v>0</v>
      </c>
      <c r="T5" s="307" t="s">
        <v>2444</v>
      </c>
      <c r="U5" s="306">
        <v>0.47</v>
      </c>
      <c r="V5" s="307" t="s">
        <v>2442</v>
      </c>
      <c r="W5" s="306">
        <v>0</v>
      </c>
      <c r="X5" s="307" t="s">
        <v>2442</v>
      </c>
      <c r="Y5" s="306">
        <v>0</v>
      </c>
      <c r="Z5" s="307" t="s">
        <v>2442</v>
      </c>
      <c r="AA5" s="306">
        <v>0.47</v>
      </c>
      <c r="AB5" s="307" t="s">
        <v>2442</v>
      </c>
      <c r="AC5" s="306">
        <v>0</v>
      </c>
      <c r="AD5" s="307" t="s">
        <v>2442</v>
      </c>
      <c r="AE5" s="307" t="s">
        <v>2441</v>
      </c>
      <c r="AF5" s="307" t="s">
        <v>2448</v>
      </c>
    </row>
    <row r="6" spans="1:32">
      <c r="A6" s="305" t="s">
        <v>17</v>
      </c>
      <c r="B6" s="305" t="s">
        <v>2445</v>
      </c>
      <c r="C6" s="305" t="s">
        <v>2455</v>
      </c>
      <c r="D6" s="305" t="s">
        <v>2456</v>
      </c>
      <c r="E6" s="305" t="s">
        <v>2441</v>
      </c>
      <c r="F6" s="305" t="s">
        <v>2441</v>
      </c>
      <c r="G6" s="306">
        <v>43.03</v>
      </c>
      <c r="H6" s="307" t="s">
        <v>2442</v>
      </c>
      <c r="I6" s="308">
        <v>1000</v>
      </c>
      <c r="J6" s="307" t="s">
        <v>2443</v>
      </c>
      <c r="K6" s="311">
        <v>1</v>
      </c>
      <c r="L6" s="307" t="s">
        <v>2444</v>
      </c>
      <c r="M6" s="309">
        <v>0</v>
      </c>
      <c r="N6" s="307" t="s">
        <v>2444</v>
      </c>
      <c r="O6" s="309">
        <v>0</v>
      </c>
      <c r="P6" s="307" t="s">
        <v>2444</v>
      </c>
      <c r="Q6" s="309">
        <v>1</v>
      </c>
      <c r="R6" s="307" t="s">
        <v>2444</v>
      </c>
      <c r="S6" s="309">
        <v>0</v>
      </c>
      <c r="T6" s="307" t="s">
        <v>2444</v>
      </c>
      <c r="U6" s="306">
        <v>0.04</v>
      </c>
      <c r="V6" s="307" t="s">
        <v>2442</v>
      </c>
      <c r="W6" s="306">
        <v>0</v>
      </c>
      <c r="X6" s="307" t="s">
        <v>2442</v>
      </c>
      <c r="Y6" s="306">
        <v>0</v>
      </c>
      <c r="Z6" s="307" t="s">
        <v>2442</v>
      </c>
      <c r="AA6" s="306">
        <v>0.04</v>
      </c>
      <c r="AB6" s="307" t="s">
        <v>2442</v>
      </c>
      <c r="AC6" s="306">
        <v>0</v>
      </c>
      <c r="AD6" s="307" t="s">
        <v>2442</v>
      </c>
      <c r="AE6" s="307" t="s">
        <v>2441</v>
      </c>
      <c r="AF6" s="307" t="s">
        <v>2457</v>
      </c>
    </row>
    <row r="7" spans="1:32">
      <c r="A7" s="305" t="s">
        <v>17</v>
      </c>
      <c r="B7" s="305" t="s">
        <v>2445</v>
      </c>
      <c r="C7" s="305" t="s">
        <v>2458</v>
      </c>
      <c r="D7" s="305" t="s">
        <v>2459</v>
      </c>
      <c r="E7" s="305" t="s">
        <v>2441</v>
      </c>
      <c r="F7" s="305" t="s">
        <v>2441</v>
      </c>
      <c r="G7" s="306">
        <v>25.16</v>
      </c>
      <c r="H7" s="307" t="s">
        <v>2442</v>
      </c>
      <c r="I7" s="308">
        <v>1000</v>
      </c>
      <c r="J7" s="307" t="s">
        <v>2443</v>
      </c>
      <c r="K7" s="311">
        <v>1</v>
      </c>
      <c r="L7" s="307" t="s">
        <v>2444</v>
      </c>
      <c r="M7" s="309">
        <v>0</v>
      </c>
      <c r="N7" s="307" t="s">
        <v>2444</v>
      </c>
      <c r="O7" s="309">
        <v>0</v>
      </c>
      <c r="P7" s="307" t="s">
        <v>2444</v>
      </c>
      <c r="Q7" s="309">
        <v>1</v>
      </c>
      <c r="R7" s="307" t="s">
        <v>2444</v>
      </c>
      <c r="S7" s="309">
        <v>0</v>
      </c>
      <c r="T7" s="307" t="s">
        <v>2444</v>
      </c>
      <c r="U7" s="306">
        <v>0.03</v>
      </c>
      <c r="V7" s="307" t="s">
        <v>2442</v>
      </c>
      <c r="W7" s="306">
        <v>0</v>
      </c>
      <c r="X7" s="307" t="s">
        <v>2442</v>
      </c>
      <c r="Y7" s="306">
        <v>0</v>
      </c>
      <c r="Z7" s="307" t="s">
        <v>2442</v>
      </c>
      <c r="AA7" s="306">
        <v>0.03</v>
      </c>
      <c r="AB7" s="307" t="s">
        <v>2442</v>
      </c>
      <c r="AC7" s="306">
        <v>0</v>
      </c>
      <c r="AD7" s="307" t="s">
        <v>2442</v>
      </c>
      <c r="AE7" s="307" t="s">
        <v>2441</v>
      </c>
      <c r="AF7" s="307" t="s">
        <v>2460</v>
      </c>
    </row>
    <row r="8" spans="1:32">
      <c r="A8" s="305" t="s">
        <v>17</v>
      </c>
      <c r="B8" s="305" t="s">
        <v>2445</v>
      </c>
      <c r="C8" s="305" t="s">
        <v>2461</v>
      </c>
      <c r="D8" s="305" t="s">
        <v>2462</v>
      </c>
      <c r="E8" s="305" t="s">
        <v>2441</v>
      </c>
      <c r="F8" s="305" t="s">
        <v>2441</v>
      </c>
      <c r="G8" s="306">
        <v>25.16</v>
      </c>
      <c r="H8" s="307" t="s">
        <v>2442</v>
      </c>
      <c r="I8" s="308">
        <v>1000</v>
      </c>
      <c r="J8" s="307" t="s">
        <v>2443</v>
      </c>
      <c r="K8" s="311">
        <v>1</v>
      </c>
      <c r="L8" s="307" t="s">
        <v>2444</v>
      </c>
      <c r="M8" s="309">
        <v>0</v>
      </c>
      <c r="N8" s="307" t="s">
        <v>2444</v>
      </c>
      <c r="O8" s="309">
        <v>0</v>
      </c>
      <c r="P8" s="307" t="s">
        <v>2444</v>
      </c>
      <c r="Q8" s="309">
        <v>1</v>
      </c>
      <c r="R8" s="307" t="s">
        <v>2444</v>
      </c>
      <c r="S8" s="309">
        <v>0</v>
      </c>
      <c r="T8" s="307" t="s">
        <v>2444</v>
      </c>
      <c r="U8" s="306">
        <v>0.03</v>
      </c>
      <c r="V8" s="307" t="s">
        <v>2442</v>
      </c>
      <c r="W8" s="306">
        <v>0</v>
      </c>
      <c r="X8" s="307" t="s">
        <v>2442</v>
      </c>
      <c r="Y8" s="306">
        <v>0</v>
      </c>
      <c r="Z8" s="307" t="s">
        <v>2442</v>
      </c>
      <c r="AA8" s="306">
        <v>0.03</v>
      </c>
      <c r="AB8" s="307" t="s">
        <v>2442</v>
      </c>
      <c r="AC8" s="306">
        <v>0</v>
      </c>
      <c r="AD8" s="307" t="s">
        <v>2442</v>
      </c>
      <c r="AE8" s="307" t="s">
        <v>2441</v>
      </c>
      <c r="AF8" s="307" t="s">
        <v>2460</v>
      </c>
    </row>
    <row r="9" spans="1:32">
      <c r="A9" s="305" t="s">
        <v>17</v>
      </c>
      <c r="B9" s="305" t="s">
        <v>2445</v>
      </c>
      <c r="C9" s="305" t="s">
        <v>2463</v>
      </c>
      <c r="D9" s="305" t="s">
        <v>2462</v>
      </c>
      <c r="E9" s="305" t="s">
        <v>2441</v>
      </c>
      <c r="F9" s="305" t="s">
        <v>2441</v>
      </c>
      <c r="G9" s="306">
        <v>25.16</v>
      </c>
      <c r="H9" s="307" t="s">
        <v>2442</v>
      </c>
      <c r="I9" s="308">
        <v>1000</v>
      </c>
      <c r="J9" s="307" t="s">
        <v>2443</v>
      </c>
      <c r="K9" s="311">
        <v>1</v>
      </c>
      <c r="L9" s="307" t="s">
        <v>2444</v>
      </c>
      <c r="M9" s="309">
        <v>0</v>
      </c>
      <c r="N9" s="307" t="s">
        <v>2444</v>
      </c>
      <c r="O9" s="309">
        <v>0</v>
      </c>
      <c r="P9" s="307" t="s">
        <v>2444</v>
      </c>
      <c r="Q9" s="309">
        <v>1</v>
      </c>
      <c r="R9" s="307" t="s">
        <v>2444</v>
      </c>
      <c r="S9" s="309">
        <v>0</v>
      </c>
      <c r="T9" s="307" t="s">
        <v>2444</v>
      </c>
      <c r="U9" s="306">
        <v>0.03</v>
      </c>
      <c r="V9" s="307" t="s">
        <v>2442</v>
      </c>
      <c r="W9" s="306">
        <v>0</v>
      </c>
      <c r="X9" s="307" t="s">
        <v>2442</v>
      </c>
      <c r="Y9" s="306">
        <v>0</v>
      </c>
      <c r="Z9" s="307" t="s">
        <v>2442</v>
      </c>
      <c r="AA9" s="306">
        <v>0.03</v>
      </c>
      <c r="AB9" s="307" t="s">
        <v>2442</v>
      </c>
      <c r="AC9" s="306">
        <v>0</v>
      </c>
      <c r="AD9" s="307" t="s">
        <v>2442</v>
      </c>
      <c r="AE9" s="307" t="s">
        <v>2441</v>
      </c>
      <c r="AF9" s="307" t="s">
        <v>2460</v>
      </c>
    </row>
    <row r="10" spans="1:32">
      <c r="A10" s="305" t="s">
        <v>17</v>
      </c>
      <c r="B10" s="305" t="s">
        <v>2445</v>
      </c>
      <c r="C10" s="305" t="s">
        <v>2464</v>
      </c>
      <c r="D10" s="305" t="s">
        <v>2465</v>
      </c>
      <c r="E10" s="305" t="s">
        <v>2441</v>
      </c>
      <c r="F10" s="305" t="s">
        <v>2441</v>
      </c>
      <c r="G10" s="306">
        <v>22.79</v>
      </c>
      <c r="H10" s="307" t="s">
        <v>2442</v>
      </c>
      <c r="I10" s="308">
        <v>1000</v>
      </c>
      <c r="J10" s="307" t="s">
        <v>2443</v>
      </c>
      <c r="K10" s="311">
        <v>2</v>
      </c>
      <c r="L10" s="307" t="s">
        <v>2444</v>
      </c>
      <c r="M10" s="309">
        <v>0</v>
      </c>
      <c r="N10" s="307" t="s">
        <v>2444</v>
      </c>
      <c r="O10" s="309">
        <v>0</v>
      </c>
      <c r="P10" s="307" t="s">
        <v>2444</v>
      </c>
      <c r="Q10" s="309">
        <v>2</v>
      </c>
      <c r="R10" s="307" t="s">
        <v>2444</v>
      </c>
      <c r="S10" s="309">
        <v>0</v>
      </c>
      <c r="T10" s="307" t="s">
        <v>2444</v>
      </c>
      <c r="U10" s="306">
        <v>0.05</v>
      </c>
      <c r="V10" s="307" t="s">
        <v>2442</v>
      </c>
      <c r="W10" s="306">
        <v>0</v>
      </c>
      <c r="X10" s="307" t="s">
        <v>2442</v>
      </c>
      <c r="Y10" s="306">
        <v>0</v>
      </c>
      <c r="Z10" s="307" t="s">
        <v>2442</v>
      </c>
      <c r="AA10" s="306">
        <v>0.05</v>
      </c>
      <c r="AB10" s="307" t="s">
        <v>2442</v>
      </c>
      <c r="AC10" s="306">
        <v>0</v>
      </c>
      <c r="AD10" s="307" t="s">
        <v>2442</v>
      </c>
      <c r="AE10" s="307" t="s">
        <v>2441</v>
      </c>
      <c r="AF10" s="307" t="s">
        <v>2460</v>
      </c>
    </row>
    <row r="11" spans="1:32">
      <c r="A11" s="305" t="s">
        <v>17</v>
      </c>
      <c r="B11" s="305" t="s">
        <v>2445</v>
      </c>
      <c r="C11" s="305" t="s">
        <v>2466</v>
      </c>
      <c r="D11" s="305" t="s">
        <v>2462</v>
      </c>
      <c r="E11" s="305" t="s">
        <v>2441</v>
      </c>
      <c r="F11" s="305" t="s">
        <v>2441</v>
      </c>
      <c r="G11" s="306">
        <v>15.42</v>
      </c>
      <c r="H11" s="307" t="s">
        <v>2442</v>
      </c>
      <c r="I11" s="308">
        <v>1000</v>
      </c>
      <c r="J11" s="307" t="s">
        <v>2443</v>
      </c>
      <c r="K11" s="311">
        <v>2</v>
      </c>
      <c r="L11" s="307" t="s">
        <v>2444</v>
      </c>
      <c r="M11" s="309">
        <v>0</v>
      </c>
      <c r="N11" s="307" t="s">
        <v>2444</v>
      </c>
      <c r="O11" s="309">
        <v>0</v>
      </c>
      <c r="P11" s="307" t="s">
        <v>2444</v>
      </c>
      <c r="Q11" s="309">
        <v>2</v>
      </c>
      <c r="R11" s="307" t="s">
        <v>2444</v>
      </c>
      <c r="S11" s="309">
        <v>0</v>
      </c>
      <c r="T11" s="307" t="s">
        <v>2444</v>
      </c>
      <c r="U11" s="306">
        <v>0.03</v>
      </c>
      <c r="V11" s="307" t="s">
        <v>2442</v>
      </c>
      <c r="W11" s="306">
        <v>0</v>
      </c>
      <c r="X11" s="307" t="s">
        <v>2442</v>
      </c>
      <c r="Y11" s="306">
        <v>0</v>
      </c>
      <c r="Z11" s="307" t="s">
        <v>2442</v>
      </c>
      <c r="AA11" s="306">
        <v>0.03</v>
      </c>
      <c r="AB11" s="307" t="s">
        <v>2442</v>
      </c>
      <c r="AC11" s="306">
        <v>0</v>
      </c>
      <c r="AD11" s="307" t="s">
        <v>2442</v>
      </c>
      <c r="AE11" s="307" t="s">
        <v>2441</v>
      </c>
      <c r="AF11" s="307" t="s">
        <v>2460</v>
      </c>
    </row>
    <row r="12" spans="1:32">
      <c r="A12" s="305" t="s">
        <v>17</v>
      </c>
      <c r="B12" s="305" t="s">
        <v>2445</v>
      </c>
      <c r="C12" s="305" t="s">
        <v>2467</v>
      </c>
      <c r="D12" s="305" t="s">
        <v>2468</v>
      </c>
      <c r="E12" s="305" t="s">
        <v>2441</v>
      </c>
      <c r="F12" s="305" t="s">
        <v>2441</v>
      </c>
      <c r="G12" s="306">
        <v>39.590000000000003</v>
      </c>
      <c r="H12" s="307" t="s">
        <v>2442</v>
      </c>
      <c r="I12" s="308">
        <v>1000</v>
      </c>
      <c r="J12" s="307" t="s">
        <v>2443</v>
      </c>
      <c r="K12" s="311">
        <v>3</v>
      </c>
      <c r="L12" s="307" t="s">
        <v>2444</v>
      </c>
      <c r="M12" s="309">
        <v>0</v>
      </c>
      <c r="N12" s="307" t="s">
        <v>2444</v>
      </c>
      <c r="O12" s="309">
        <v>0</v>
      </c>
      <c r="P12" s="307" t="s">
        <v>2444</v>
      </c>
      <c r="Q12" s="309">
        <v>3</v>
      </c>
      <c r="R12" s="307" t="s">
        <v>2444</v>
      </c>
      <c r="S12" s="309">
        <v>0</v>
      </c>
      <c r="T12" s="307" t="s">
        <v>2444</v>
      </c>
      <c r="U12" s="306">
        <v>0.12</v>
      </c>
      <c r="V12" s="307" t="s">
        <v>2442</v>
      </c>
      <c r="W12" s="306">
        <v>0</v>
      </c>
      <c r="X12" s="307" t="s">
        <v>2442</v>
      </c>
      <c r="Y12" s="306">
        <v>0</v>
      </c>
      <c r="Z12" s="307" t="s">
        <v>2442</v>
      </c>
      <c r="AA12" s="306">
        <v>0.12</v>
      </c>
      <c r="AB12" s="307" t="s">
        <v>2442</v>
      </c>
      <c r="AC12" s="306">
        <v>0</v>
      </c>
      <c r="AD12" s="307" t="s">
        <v>2442</v>
      </c>
      <c r="AE12" s="307" t="s">
        <v>2441</v>
      </c>
      <c r="AF12" s="307" t="s">
        <v>2460</v>
      </c>
    </row>
    <row r="13" spans="1:32">
      <c r="A13" s="305" t="s">
        <v>17</v>
      </c>
      <c r="B13" s="305" t="s">
        <v>2445</v>
      </c>
      <c r="C13" s="305" t="s">
        <v>2469</v>
      </c>
      <c r="D13" s="305" t="s">
        <v>2459</v>
      </c>
      <c r="E13" s="305" t="s">
        <v>2441</v>
      </c>
      <c r="F13" s="305" t="s">
        <v>2441</v>
      </c>
      <c r="G13" s="306">
        <v>42.24</v>
      </c>
      <c r="H13" s="307" t="s">
        <v>2442</v>
      </c>
      <c r="I13" s="308">
        <v>1000</v>
      </c>
      <c r="J13" s="307" t="s">
        <v>2443</v>
      </c>
      <c r="K13" s="311">
        <v>1</v>
      </c>
      <c r="L13" s="307" t="s">
        <v>2444</v>
      </c>
      <c r="M13" s="309">
        <v>0</v>
      </c>
      <c r="N13" s="307" t="s">
        <v>2444</v>
      </c>
      <c r="O13" s="309">
        <v>0</v>
      </c>
      <c r="P13" s="307" t="s">
        <v>2444</v>
      </c>
      <c r="Q13" s="309">
        <v>1</v>
      </c>
      <c r="R13" s="307" t="s">
        <v>2444</v>
      </c>
      <c r="S13" s="309">
        <v>0</v>
      </c>
      <c r="T13" s="307" t="s">
        <v>2444</v>
      </c>
      <c r="U13" s="306">
        <v>0.04</v>
      </c>
      <c r="V13" s="307" t="s">
        <v>2442</v>
      </c>
      <c r="W13" s="306">
        <v>0</v>
      </c>
      <c r="X13" s="307" t="s">
        <v>2442</v>
      </c>
      <c r="Y13" s="306">
        <v>0</v>
      </c>
      <c r="Z13" s="307" t="s">
        <v>2442</v>
      </c>
      <c r="AA13" s="306">
        <v>0.04</v>
      </c>
      <c r="AB13" s="307" t="s">
        <v>2442</v>
      </c>
      <c r="AC13" s="306">
        <v>0</v>
      </c>
      <c r="AD13" s="307" t="s">
        <v>2442</v>
      </c>
      <c r="AE13" s="307" t="s">
        <v>2441</v>
      </c>
      <c r="AF13" s="307" t="s">
        <v>2460</v>
      </c>
    </row>
    <row r="14" spans="1:32">
      <c r="A14" s="305" t="s">
        <v>17</v>
      </c>
      <c r="B14" s="305" t="s">
        <v>2445</v>
      </c>
      <c r="C14" s="305" t="s">
        <v>2470</v>
      </c>
      <c r="D14" s="305" t="s">
        <v>2471</v>
      </c>
      <c r="E14" s="305" t="s">
        <v>2441</v>
      </c>
      <c r="F14" s="305" t="s">
        <v>2441</v>
      </c>
      <c r="G14" s="306">
        <v>28.33</v>
      </c>
      <c r="H14" s="307" t="s">
        <v>2442</v>
      </c>
      <c r="I14" s="308">
        <v>1000</v>
      </c>
      <c r="J14" s="307" t="s">
        <v>2443</v>
      </c>
      <c r="K14" s="311">
        <v>2</v>
      </c>
      <c r="L14" s="307" t="s">
        <v>2444</v>
      </c>
      <c r="M14" s="309">
        <v>0</v>
      </c>
      <c r="N14" s="307" t="s">
        <v>2444</v>
      </c>
      <c r="O14" s="309">
        <v>0</v>
      </c>
      <c r="P14" s="307" t="s">
        <v>2444</v>
      </c>
      <c r="Q14" s="309">
        <v>2</v>
      </c>
      <c r="R14" s="307" t="s">
        <v>2444</v>
      </c>
      <c r="S14" s="309">
        <v>0</v>
      </c>
      <c r="T14" s="307" t="s">
        <v>2444</v>
      </c>
      <c r="U14" s="306">
        <v>0.06</v>
      </c>
      <c r="V14" s="307" t="s">
        <v>2442</v>
      </c>
      <c r="W14" s="306">
        <v>0</v>
      </c>
      <c r="X14" s="307" t="s">
        <v>2442</v>
      </c>
      <c r="Y14" s="306">
        <v>0</v>
      </c>
      <c r="Z14" s="307" t="s">
        <v>2442</v>
      </c>
      <c r="AA14" s="306">
        <v>0.06</v>
      </c>
      <c r="AB14" s="307" t="s">
        <v>2442</v>
      </c>
      <c r="AC14" s="306">
        <v>0</v>
      </c>
      <c r="AD14" s="307" t="s">
        <v>2442</v>
      </c>
      <c r="AE14" s="307" t="s">
        <v>2441</v>
      </c>
      <c r="AF14" s="307" t="s">
        <v>2460</v>
      </c>
    </row>
    <row r="15" spans="1:32">
      <c r="A15" s="305" t="s">
        <v>17</v>
      </c>
      <c r="B15" s="305" t="s">
        <v>2445</v>
      </c>
      <c r="C15" s="305" t="s">
        <v>2472</v>
      </c>
      <c r="D15" s="305" t="s">
        <v>2473</v>
      </c>
      <c r="E15" s="305" t="s">
        <v>2441</v>
      </c>
      <c r="F15" s="305" t="s">
        <v>2441</v>
      </c>
      <c r="G15" s="306">
        <v>28.33</v>
      </c>
      <c r="H15" s="307" t="s">
        <v>2442</v>
      </c>
      <c r="I15" s="308">
        <v>1000</v>
      </c>
      <c r="J15" s="307" t="s">
        <v>2443</v>
      </c>
      <c r="K15" s="311">
        <v>2</v>
      </c>
      <c r="L15" s="307" t="s">
        <v>2444</v>
      </c>
      <c r="M15" s="309">
        <v>0</v>
      </c>
      <c r="N15" s="307" t="s">
        <v>2444</v>
      </c>
      <c r="O15" s="309">
        <v>0</v>
      </c>
      <c r="P15" s="307" t="s">
        <v>2444</v>
      </c>
      <c r="Q15" s="309">
        <v>2</v>
      </c>
      <c r="R15" s="307" t="s">
        <v>2444</v>
      </c>
      <c r="S15" s="309">
        <v>0</v>
      </c>
      <c r="T15" s="307" t="s">
        <v>2444</v>
      </c>
      <c r="U15" s="306">
        <v>0.06</v>
      </c>
      <c r="V15" s="307" t="s">
        <v>2442</v>
      </c>
      <c r="W15" s="306">
        <v>0</v>
      </c>
      <c r="X15" s="307" t="s">
        <v>2442</v>
      </c>
      <c r="Y15" s="306">
        <v>0</v>
      </c>
      <c r="Z15" s="307" t="s">
        <v>2442</v>
      </c>
      <c r="AA15" s="306">
        <v>0.06</v>
      </c>
      <c r="AB15" s="307" t="s">
        <v>2442</v>
      </c>
      <c r="AC15" s="306">
        <v>0</v>
      </c>
      <c r="AD15" s="307" t="s">
        <v>2442</v>
      </c>
      <c r="AE15" s="307" t="s">
        <v>2441</v>
      </c>
      <c r="AF15" s="307" t="s">
        <v>2460</v>
      </c>
    </row>
    <row r="16" spans="1:32">
      <c r="A16" s="305" t="s">
        <v>17</v>
      </c>
      <c r="B16" s="305" t="s">
        <v>2445</v>
      </c>
      <c r="C16" s="305" t="s">
        <v>2474</v>
      </c>
      <c r="D16" s="305" t="s">
        <v>2475</v>
      </c>
      <c r="E16" s="305" t="s">
        <v>2441</v>
      </c>
      <c r="F16" s="305" t="s">
        <v>2441</v>
      </c>
      <c r="G16" s="306">
        <v>42.19</v>
      </c>
      <c r="H16" s="307" t="s">
        <v>2442</v>
      </c>
      <c r="I16" s="308">
        <v>1000</v>
      </c>
      <c r="J16" s="307" t="s">
        <v>2443</v>
      </c>
      <c r="K16" s="311">
        <v>2</v>
      </c>
      <c r="L16" s="307" t="s">
        <v>2444</v>
      </c>
      <c r="M16" s="309">
        <v>0</v>
      </c>
      <c r="N16" s="307" t="s">
        <v>2444</v>
      </c>
      <c r="O16" s="309">
        <v>0</v>
      </c>
      <c r="P16" s="307" t="s">
        <v>2444</v>
      </c>
      <c r="Q16" s="309">
        <v>2</v>
      </c>
      <c r="R16" s="307" t="s">
        <v>2444</v>
      </c>
      <c r="S16" s="309">
        <v>0</v>
      </c>
      <c r="T16" s="307" t="s">
        <v>2444</v>
      </c>
      <c r="U16" s="306">
        <v>0.08</v>
      </c>
      <c r="V16" s="307" t="s">
        <v>2442</v>
      </c>
      <c r="W16" s="306">
        <v>0</v>
      </c>
      <c r="X16" s="307" t="s">
        <v>2442</v>
      </c>
      <c r="Y16" s="306">
        <v>0</v>
      </c>
      <c r="Z16" s="307" t="s">
        <v>2442</v>
      </c>
      <c r="AA16" s="306">
        <v>0.08</v>
      </c>
      <c r="AB16" s="307" t="s">
        <v>2442</v>
      </c>
      <c r="AC16" s="306">
        <v>0</v>
      </c>
      <c r="AD16" s="307" t="s">
        <v>2442</v>
      </c>
      <c r="AE16" s="307" t="s">
        <v>2441</v>
      </c>
      <c r="AF16" s="307" t="s">
        <v>2460</v>
      </c>
    </row>
    <row r="17" spans="1:32">
      <c r="A17" s="305" t="s">
        <v>17</v>
      </c>
      <c r="B17" s="305" t="s">
        <v>2445</v>
      </c>
      <c r="C17" s="305" t="s">
        <v>2476</v>
      </c>
      <c r="D17" s="305" t="s">
        <v>2459</v>
      </c>
      <c r="E17" s="305" t="s">
        <v>2441</v>
      </c>
      <c r="F17" s="305" t="s">
        <v>2441</v>
      </c>
      <c r="G17" s="306">
        <v>89.23</v>
      </c>
      <c r="H17" s="307" t="s">
        <v>2442</v>
      </c>
      <c r="I17" s="308">
        <v>1000</v>
      </c>
      <c r="J17" s="307" t="s">
        <v>2443</v>
      </c>
      <c r="K17" s="311">
        <v>2</v>
      </c>
      <c r="L17" s="307" t="s">
        <v>2444</v>
      </c>
      <c r="M17" s="309">
        <v>0</v>
      </c>
      <c r="N17" s="307" t="s">
        <v>2444</v>
      </c>
      <c r="O17" s="309">
        <v>0</v>
      </c>
      <c r="P17" s="307" t="s">
        <v>2444</v>
      </c>
      <c r="Q17" s="309">
        <v>2</v>
      </c>
      <c r="R17" s="307" t="s">
        <v>2444</v>
      </c>
      <c r="S17" s="309">
        <v>0</v>
      </c>
      <c r="T17" s="307" t="s">
        <v>2444</v>
      </c>
      <c r="U17" s="306">
        <v>0.18</v>
      </c>
      <c r="V17" s="307" t="s">
        <v>2442</v>
      </c>
      <c r="W17" s="306">
        <v>0</v>
      </c>
      <c r="X17" s="307" t="s">
        <v>2442</v>
      </c>
      <c r="Y17" s="306">
        <v>0</v>
      </c>
      <c r="Z17" s="307" t="s">
        <v>2442</v>
      </c>
      <c r="AA17" s="306">
        <v>0.18</v>
      </c>
      <c r="AB17" s="307" t="s">
        <v>2442</v>
      </c>
      <c r="AC17" s="306">
        <v>0</v>
      </c>
      <c r="AD17" s="307" t="s">
        <v>2442</v>
      </c>
      <c r="AE17" s="307" t="s">
        <v>2441</v>
      </c>
      <c r="AF17" s="307" t="s">
        <v>2460</v>
      </c>
    </row>
    <row r="18" spans="1:32">
      <c r="A18" s="305" t="s">
        <v>17</v>
      </c>
      <c r="B18" s="305" t="s">
        <v>2445</v>
      </c>
      <c r="C18" s="305" t="s">
        <v>2477</v>
      </c>
      <c r="D18" s="305" t="s">
        <v>2478</v>
      </c>
      <c r="E18" s="305" t="s">
        <v>2441</v>
      </c>
      <c r="F18" s="305" t="s">
        <v>2441</v>
      </c>
      <c r="G18" s="306">
        <v>85.53</v>
      </c>
      <c r="H18" s="307" t="s">
        <v>2442</v>
      </c>
      <c r="I18" s="308">
        <v>1000</v>
      </c>
      <c r="J18" s="307" t="s">
        <v>2443</v>
      </c>
      <c r="K18" s="311">
        <v>1</v>
      </c>
      <c r="L18" s="307" t="s">
        <v>2444</v>
      </c>
      <c r="M18" s="309">
        <v>0</v>
      </c>
      <c r="N18" s="307" t="s">
        <v>2444</v>
      </c>
      <c r="O18" s="309">
        <v>0</v>
      </c>
      <c r="P18" s="307" t="s">
        <v>2444</v>
      </c>
      <c r="Q18" s="309">
        <v>1</v>
      </c>
      <c r="R18" s="307" t="s">
        <v>2444</v>
      </c>
      <c r="S18" s="309">
        <v>0</v>
      </c>
      <c r="T18" s="307" t="s">
        <v>2444</v>
      </c>
      <c r="U18" s="306">
        <v>0.09</v>
      </c>
      <c r="V18" s="307" t="s">
        <v>2442</v>
      </c>
      <c r="W18" s="306">
        <v>0</v>
      </c>
      <c r="X18" s="307" t="s">
        <v>2442</v>
      </c>
      <c r="Y18" s="306">
        <v>0</v>
      </c>
      <c r="Z18" s="307" t="s">
        <v>2442</v>
      </c>
      <c r="AA18" s="306">
        <v>0.09</v>
      </c>
      <c r="AB18" s="307" t="s">
        <v>2442</v>
      </c>
      <c r="AC18" s="306">
        <v>0</v>
      </c>
      <c r="AD18" s="307" t="s">
        <v>2442</v>
      </c>
      <c r="AE18" s="307" t="s">
        <v>2441</v>
      </c>
      <c r="AF18" s="307" t="s">
        <v>2460</v>
      </c>
    </row>
    <row r="19" spans="1:32">
      <c r="A19" s="305" t="s">
        <v>17</v>
      </c>
      <c r="B19" s="305" t="s">
        <v>2445</v>
      </c>
      <c r="C19" s="305" t="s">
        <v>2479</v>
      </c>
      <c r="D19" s="305" t="s">
        <v>2480</v>
      </c>
      <c r="E19" s="305" t="s">
        <v>2441</v>
      </c>
      <c r="F19" s="305" t="s">
        <v>2441</v>
      </c>
      <c r="G19" s="306">
        <v>31.91</v>
      </c>
      <c r="H19" s="307" t="s">
        <v>2442</v>
      </c>
      <c r="I19" s="308">
        <v>1000</v>
      </c>
      <c r="J19" s="307" t="s">
        <v>2443</v>
      </c>
      <c r="K19" s="311">
        <v>1</v>
      </c>
      <c r="L19" s="307" t="s">
        <v>2444</v>
      </c>
      <c r="M19" s="309">
        <v>0</v>
      </c>
      <c r="N19" s="307" t="s">
        <v>2444</v>
      </c>
      <c r="O19" s="309">
        <v>0</v>
      </c>
      <c r="P19" s="307" t="s">
        <v>2444</v>
      </c>
      <c r="Q19" s="309">
        <v>1</v>
      </c>
      <c r="R19" s="307" t="s">
        <v>2444</v>
      </c>
      <c r="S19" s="309">
        <v>0</v>
      </c>
      <c r="T19" s="307" t="s">
        <v>2444</v>
      </c>
      <c r="U19" s="306">
        <v>0.03</v>
      </c>
      <c r="V19" s="307" t="s">
        <v>2442</v>
      </c>
      <c r="W19" s="306">
        <v>0</v>
      </c>
      <c r="X19" s="307" t="s">
        <v>2442</v>
      </c>
      <c r="Y19" s="306">
        <v>0</v>
      </c>
      <c r="Z19" s="307" t="s">
        <v>2442</v>
      </c>
      <c r="AA19" s="306">
        <v>0.03</v>
      </c>
      <c r="AB19" s="307" t="s">
        <v>2442</v>
      </c>
      <c r="AC19" s="306">
        <v>0</v>
      </c>
      <c r="AD19" s="307" t="s">
        <v>2442</v>
      </c>
      <c r="AE19" s="307" t="s">
        <v>2441</v>
      </c>
      <c r="AF19" s="307" t="s">
        <v>2460</v>
      </c>
    </row>
    <row r="20" spans="1:32">
      <c r="A20" s="305" t="s">
        <v>17</v>
      </c>
      <c r="B20" s="305" t="s">
        <v>2445</v>
      </c>
      <c r="C20" s="305" t="s">
        <v>2481</v>
      </c>
      <c r="D20" s="305" t="s">
        <v>2482</v>
      </c>
      <c r="E20" s="305" t="s">
        <v>2441</v>
      </c>
      <c r="F20" s="305" t="s">
        <v>2441</v>
      </c>
      <c r="G20" s="306">
        <v>60.54</v>
      </c>
      <c r="H20" s="307" t="s">
        <v>2442</v>
      </c>
      <c r="I20" s="308">
        <v>1000</v>
      </c>
      <c r="J20" s="307" t="s">
        <v>2443</v>
      </c>
      <c r="K20" s="311">
        <v>1</v>
      </c>
      <c r="L20" s="307" t="s">
        <v>2444</v>
      </c>
      <c r="M20" s="309">
        <v>0</v>
      </c>
      <c r="N20" s="307" t="s">
        <v>2444</v>
      </c>
      <c r="O20" s="309">
        <v>0</v>
      </c>
      <c r="P20" s="307" t="s">
        <v>2444</v>
      </c>
      <c r="Q20" s="309">
        <v>1</v>
      </c>
      <c r="R20" s="307" t="s">
        <v>2444</v>
      </c>
      <c r="S20" s="309">
        <v>0</v>
      </c>
      <c r="T20" s="307" t="s">
        <v>2444</v>
      </c>
      <c r="U20" s="306">
        <v>0.06</v>
      </c>
      <c r="V20" s="307" t="s">
        <v>2442</v>
      </c>
      <c r="W20" s="306">
        <v>0</v>
      </c>
      <c r="X20" s="307" t="s">
        <v>2442</v>
      </c>
      <c r="Y20" s="306">
        <v>0</v>
      </c>
      <c r="Z20" s="307" t="s">
        <v>2442</v>
      </c>
      <c r="AA20" s="306">
        <v>0.06</v>
      </c>
      <c r="AB20" s="307" t="s">
        <v>2442</v>
      </c>
      <c r="AC20" s="306">
        <v>0</v>
      </c>
      <c r="AD20" s="307" t="s">
        <v>2442</v>
      </c>
      <c r="AE20" s="307" t="s">
        <v>2441</v>
      </c>
      <c r="AF20" s="307" t="s">
        <v>2460</v>
      </c>
    </row>
    <row r="21" spans="1:32">
      <c r="A21" s="305" t="s">
        <v>17</v>
      </c>
      <c r="B21" s="305" t="s">
        <v>2445</v>
      </c>
      <c r="C21" s="305" t="s">
        <v>2483</v>
      </c>
      <c r="D21" s="305" t="s">
        <v>2484</v>
      </c>
      <c r="E21" s="305" t="s">
        <v>2441</v>
      </c>
      <c r="F21" s="305" t="s">
        <v>2441</v>
      </c>
      <c r="G21" s="306">
        <v>58.64</v>
      </c>
      <c r="H21" s="307" t="s">
        <v>2442</v>
      </c>
      <c r="I21" s="308">
        <v>1000</v>
      </c>
      <c r="J21" s="307" t="s">
        <v>2443</v>
      </c>
      <c r="K21" s="311">
        <v>1</v>
      </c>
      <c r="L21" s="307" t="s">
        <v>2444</v>
      </c>
      <c r="M21" s="309">
        <v>0</v>
      </c>
      <c r="N21" s="307" t="s">
        <v>2444</v>
      </c>
      <c r="O21" s="309">
        <v>0</v>
      </c>
      <c r="P21" s="307" t="s">
        <v>2444</v>
      </c>
      <c r="Q21" s="309">
        <v>1</v>
      </c>
      <c r="R21" s="307" t="s">
        <v>2444</v>
      </c>
      <c r="S21" s="309">
        <v>0</v>
      </c>
      <c r="T21" s="307" t="s">
        <v>2444</v>
      </c>
      <c r="U21" s="306">
        <v>0.06</v>
      </c>
      <c r="V21" s="307" t="s">
        <v>2442</v>
      </c>
      <c r="W21" s="306">
        <v>0</v>
      </c>
      <c r="X21" s="307" t="s">
        <v>2442</v>
      </c>
      <c r="Y21" s="306">
        <v>0</v>
      </c>
      <c r="Z21" s="307" t="s">
        <v>2442</v>
      </c>
      <c r="AA21" s="306">
        <v>0.06</v>
      </c>
      <c r="AB21" s="307" t="s">
        <v>2442</v>
      </c>
      <c r="AC21" s="306">
        <v>0</v>
      </c>
      <c r="AD21" s="307" t="s">
        <v>2442</v>
      </c>
      <c r="AE21" s="307" t="s">
        <v>2441</v>
      </c>
      <c r="AF21" s="307" t="s">
        <v>2460</v>
      </c>
    </row>
    <row r="22" spans="1:32">
      <c r="A22" s="305" t="s">
        <v>17</v>
      </c>
      <c r="B22" s="305" t="s">
        <v>2445</v>
      </c>
      <c r="C22" s="305" t="s">
        <v>2485</v>
      </c>
      <c r="D22" s="305" t="s">
        <v>2486</v>
      </c>
      <c r="E22" s="305" t="s">
        <v>2441</v>
      </c>
      <c r="F22" s="305" t="s">
        <v>2441</v>
      </c>
      <c r="G22" s="306">
        <v>49.69</v>
      </c>
      <c r="H22" s="307" t="s">
        <v>2442</v>
      </c>
      <c r="I22" s="308">
        <v>1000</v>
      </c>
      <c r="J22" s="307" t="s">
        <v>2443</v>
      </c>
      <c r="K22" s="311">
        <v>2</v>
      </c>
      <c r="L22" s="307" t="s">
        <v>2444</v>
      </c>
      <c r="M22" s="309">
        <v>0</v>
      </c>
      <c r="N22" s="307" t="s">
        <v>2444</v>
      </c>
      <c r="O22" s="309">
        <v>0</v>
      </c>
      <c r="P22" s="307" t="s">
        <v>2444</v>
      </c>
      <c r="Q22" s="309">
        <v>2</v>
      </c>
      <c r="R22" s="307" t="s">
        <v>2444</v>
      </c>
      <c r="S22" s="309">
        <v>0</v>
      </c>
      <c r="T22" s="307" t="s">
        <v>2444</v>
      </c>
      <c r="U22" s="306">
        <v>0.1</v>
      </c>
      <c r="V22" s="307" t="s">
        <v>2442</v>
      </c>
      <c r="W22" s="306">
        <v>0</v>
      </c>
      <c r="X22" s="307" t="s">
        <v>2442</v>
      </c>
      <c r="Y22" s="306">
        <v>0</v>
      </c>
      <c r="Z22" s="307" t="s">
        <v>2442</v>
      </c>
      <c r="AA22" s="306">
        <v>0.1</v>
      </c>
      <c r="AB22" s="307" t="s">
        <v>2442</v>
      </c>
      <c r="AC22" s="306">
        <v>0</v>
      </c>
      <c r="AD22" s="307" t="s">
        <v>2442</v>
      </c>
      <c r="AE22" s="307" t="s">
        <v>2441</v>
      </c>
      <c r="AF22" s="307" t="s">
        <v>2460</v>
      </c>
    </row>
    <row r="23" spans="1:32">
      <c r="A23" s="305" t="s">
        <v>17</v>
      </c>
      <c r="B23" s="305" t="s">
        <v>2445</v>
      </c>
      <c r="C23" s="305" t="s">
        <v>2487</v>
      </c>
      <c r="D23" s="305" t="s">
        <v>2486</v>
      </c>
      <c r="E23" s="305" t="s">
        <v>2441</v>
      </c>
      <c r="F23" s="305" t="s">
        <v>2441</v>
      </c>
      <c r="G23" s="306">
        <v>328.93</v>
      </c>
      <c r="H23" s="307" t="s">
        <v>2442</v>
      </c>
      <c r="I23" s="308">
        <v>1000</v>
      </c>
      <c r="J23" s="307" t="s">
        <v>2443</v>
      </c>
      <c r="K23" s="311">
        <v>3</v>
      </c>
      <c r="L23" s="307" t="s">
        <v>2444</v>
      </c>
      <c r="M23" s="309">
        <v>0</v>
      </c>
      <c r="N23" s="307" t="s">
        <v>2444</v>
      </c>
      <c r="O23" s="309">
        <v>0</v>
      </c>
      <c r="P23" s="307" t="s">
        <v>2444</v>
      </c>
      <c r="Q23" s="309">
        <v>3</v>
      </c>
      <c r="R23" s="307" t="s">
        <v>2444</v>
      </c>
      <c r="S23" s="309">
        <v>0</v>
      </c>
      <c r="T23" s="307" t="s">
        <v>2444</v>
      </c>
      <c r="U23" s="306">
        <v>0.99</v>
      </c>
      <c r="V23" s="307" t="s">
        <v>2442</v>
      </c>
      <c r="W23" s="306">
        <v>0</v>
      </c>
      <c r="X23" s="307" t="s">
        <v>2442</v>
      </c>
      <c r="Y23" s="306">
        <v>0</v>
      </c>
      <c r="Z23" s="307" t="s">
        <v>2442</v>
      </c>
      <c r="AA23" s="306">
        <v>0.99</v>
      </c>
      <c r="AB23" s="307" t="s">
        <v>2442</v>
      </c>
      <c r="AC23" s="306">
        <v>0</v>
      </c>
      <c r="AD23" s="307" t="s">
        <v>2442</v>
      </c>
      <c r="AE23" s="307" t="s">
        <v>2441</v>
      </c>
      <c r="AF23" s="307" t="s">
        <v>2457</v>
      </c>
    </row>
    <row r="24" spans="1:32">
      <c r="A24" s="305" t="s">
        <v>17</v>
      </c>
      <c r="B24" s="305" t="s">
        <v>2445</v>
      </c>
      <c r="C24" s="305" t="s">
        <v>2488</v>
      </c>
      <c r="D24" s="305" t="s">
        <v>2459</v>
      </c>
      <c r="E24" s="305" t="s">
        <v>2441</v>
      </c>
      <c r="F24" s="305" t="s">
        <v>2441</v>
      </c>
      <c r="G24" s="306">
        <v>54.2</v>
      </c>
      <c r="H24" s="307" t="s">
        <v>2442</v>
      </c>
      <c r="I24" s="308">
        <v>1000</v>
      </c>
      <c r="J24" s="307" t="s">
        <v>2443</v>
      </c>
      <c r="K24" s="311">
        <v>1</v>
      </c>
      <c r="L24" s="307" t="s">
        <v>2444</v>
      </c>
      <c r="M24" s="309">
        <v>0</v>
      </c>
      <c r="N24" s="307" t="s">
        <v>2444</v>
      </c>
      <c r="O24" s="309">
        <v>0</v>
      </c>
      <c r="P24" s="307" t="s">
        <v>2444</v>
      </c>
      <c r="Q24" s="309">
        <v>1</v>
      </c>
      <c r="R24" s="307" t="s">
        <v>2444</v>
      </c>
      <c r="S24" s="309">
        <v>0</v>
      </c>
      <c r="T24" s="307" t="s">
        <v>2444</v>
      </c>
      <c r="U24" s="306">
        <v>0.05</v>
      </c>
      <c r="V24" s="307" t="s">
        <v>2442</v>
      </c>
      <c r="W24" s="306">
        <v>0</v>
      </c>
      <c r="X24" s="307" t="s">
        <v>2442</v>
      </c>
      <c r="Y24" s="306">
        <v>0</v>
      </c>
      <c r="Z24" s="307" t="s">
        <v>2442</v>
      </c>
      <c r="AA24" s="306">
        <v>0.05</v>
      </c>
      <c r="AB24" s="307" t="s">
        <v>2442</v>
      </c>
      <c r="AC24" s="306">
        <v>0</v>
      </c>
      <c r="AD24" s="307" t="s">
        <v>2442</v>
      </c>
      <c r="AE24" s="307" t="s">
        <v>2441</v>
      </c>
      <c r="AF24" s="307" t="s">
        <v>2457</v>
      </c>
    </row>
    <row r="25" spans="1:32">
      <c r="A25" s="305" t="s">
        <v>17</v>
      </c>
      <c r="B25" s="305" t="s">
        <v>2445</v>
      </c>
      <c r="C25" s="305" t="s">
        <v>2489</v>
      </c>
      <c r="D25" s="305" t="s">
        <v>2486</v>
      </c>
      <c r="E25" s="305" t="s">
        <v>2441</v>
      </c>
      <c r="F25" s="305" t="s">
        <v>2441</v>
      </c>
      <c r="G25" s="306">
        <v>395.5</v>
      </c>
      <c r="H25" s="307" t="s">
        <v>2442</v>
      </c>
      <c r="I25" s="308">
        <v>1000</v>
      </c>
      <c r="J25" s="307" t="s">
        <v>2443</v>
      </c>
      <c r="K25" s="311">
        <v>4</v>
      </c>
      <c r="L25" s="307" t="s">
        <v>2444</v>
      </c>
      <c r="M25" s="309">
        <v>0</v>
      </c>
      <c r="N25" s="307" t="s">
        <v>2444</v>
      </c>
      <c r="O25" s="309">
        <v>0</v>
      </c>
      <c r="P25" s="307" t="s">
        <v>2444</v>
      </c>
      <c r="Q25" s="309">
        <v>4</v>
      </c>
      <c r="R25" s="307" t="s">
        <v>2444</v>
      </c>
      <c r="S25" s="309">
        <v>0</v>
      </c>
      <c r="T25" s="307" t="s">
        <v>2444</v>
      </c>
      <c r="U25" s="306">
        <v>1.58</v>
      </c>
      <c r="V25" s="307" t="s">
        <v>2442</v>
      </c>
      <c r="W25" s="306">
        <v>0</v>
      </c>
      <c r="X25" s="307" t="s">
        <v>2442</v>
      </c>
      <c r="Y25" s="306">
        <v>0</v>
      </c>
      <c r="Z25" s="307" t="s">
        <v>2442</v>
      </c>
      <c r="AA25" s="306">
        <v>1.58</v>
      </c>
      <c r="AB25" s="307" t="s">
        <v>2442</v>
      </c>
      <c r="AC25" s="306">
        <v>0</v>
      </c>
      <c r="AD25" s="307" t="s">
        <v>2442</v>
      </c>
      <c r="AE25" s="307" t="s">
        <v>2441</v>
      </c>
      <c r="AF25" s="307" t="s">
        <v>2457</v>
      </c>
    </row>
    <row r="26" spans="1:32">
      <c r="A26" s="305" t="s">
        <v>17</v>
      </c>
      <c r="B26" s="305" t="s">
        <v>2445</v>
      </c>
      <c r="C26" s="305" t="s">
        <v>2490</v>
      </c>
      <c r="D26" s="305" t="s">
        <v>2486</v>
      </c>
      <c r="E26" s="305" t="s">
        <v>2441</v>
      </c>
      <c r="F26" s="305" t="s">
        <v>2441</v>
      </c>
      <c r="G26" s="306">
        <v>395.9</v>
      </c>
      <c r="H26" s="307" t="s">
        <v>2442</v>
      </c>
      <c r="I26" s="308">
        <v>1000</v>
      </c>
      <c r="J26" s="307" t="s">
        <v>2443</v>
      </c>
      <c r="K26" s="311">
        <v>2</v>
      </c>
      <c r="L26" s="307" t="s">
        <v>2444</v>
      </c>
      <c r="M26" s="309">
        <v>0</v>
      </c>
      <c r="N26" s="307" t="s">
        <v>2444</v>
      </c>
      <c r="O26" s="309">
        <v>0</v>
      </c>
      <c r="P26" s="307" t="s">
        <v>2444</v>
      </c>
      <c r="Q26" s="309">
        <v>2</v>
      </c>
      <c r="R26" s="307" t="s">
        <v>2444</v>
      </c>
      <c r="S26" s="309">
        <v>0</v>
      </c>
      <c r="T26" s="307" t="s">
        <v>2444</v>
      </c>
      <c r="U26" s="306">
        <v>0.79</v>
      </c>
      <c r="V26" s="307" t="s">
        <v>2442</v>
      </c>
      <c r="W26" s="306">
        <v>0</v>
      </c>
      <c r="X26" s="307" t="s">
        <v>2442</v>
      </c>
      <c r="Y26" s="306">
        <v>0</v>
      </c>
      <c r="Z26" s="307" t="s">
        <v>2442</v>
      </c>
      <c r="AA26" s="306">
        <v>0.79</v>
      </c>
      <c r="AB26" s="307" t="s">
        <v>2442</v>
      </c>
      <c r="AC26" s="306">
        <v>0</v>
      </c>
      <c r="AD26" s="307" t="s">
        <v>2442</v>
      </c>
      <c r="AE26" s="307" t="s">
        <v>2441</v>
      </c>
      <c r="AF26" s="307" t="s">
        <v>2457</v>
      </c>
    </row>
    <row r="27" spans="1:32">
      <c r="A27" s="305" t="s">
        <v>17</v>
      </c>
      <c r="B27" s="305" t="s">
        <v>2445</v>
      </c>
      <c r="C27" s="305" t="s">
        <v>2491</v>
      </c>
      <c r="D27" s="305" t="s">
        <v>2486</v>
      </c>
      <c r="E27" s="305" t="s">
        <v>2441</v>
      </c>
      <c r="F27" s="305" t="s">
        <v>2441</v>
      </c>
      <c r="G27" s="306">
        <v>77.290000000000006</v>
      </c>
      <c r="H27" s="307" t="s">
        <v>2442</v>
      </c>
      <c r="I27" s="308">
        <v>1000</v>
      </c>
      <c r="J27" s="307" t="s">
        <v>2443</v>
      </c>
      <c r="K27" s="311">
        <v>1</v>
      </c>
      <c r="L27" s="307" t="s">
        <v>2444</v>
      </c>
      <c r="M27" s="309">
        <v>0</v>
      </c>
      <c r="N27" s="307" t="s">
        <v>2444</v>
      </c>
      <c r="O27" s="309">
        <v>0</v>
      </c>
      <c r="P27" s="307" t="s">
        <v>2444</v>
      </c>
      <c r="Q27" s="309">
        <v>1</v>
      </c>
      <c r="R27" s="307" t="s">
        <v>2444</v>
      </c>
      <c r="S27" s="309">
        <v>0</v>
      </c>
      <c r="T27" s="307" t="s">
        <v>2444</v>
      </c>
      <c r="U27" s="306">
        <v>0.08</v>
      </c>
      <c r="V27" s="307" t="s">
        <v>2442</v>
      </c>
      <c r="W27" s="306">
        <v>0</v>
      </c>
      <c r="X27" s="307" t="s">
        <v>2442</v>
      </c>
      <c r="Y27" s="306">
        <v>0</v>
      </c>
      <c r="Z27" s="307" t="s">
        <v>2442</v>
      </c>
      <c r="AA27" s="306">
        <v>0.08</v>
      </c>
      <c r="AB27" s="307" t="s">
        <v>2442</v>
      </c>
      <c r="AC27" s="306">
        <v>0</v>
      </c>
      <c r="AD27" s="307" t="s">
        <v>2442</v>
      </c>
      <c r="AE27" s="307" t="s">
        <v>2441</v>
      </c>
      <c r="AF27" s="307" t="s">
        <v>2460</v>
      </c>
    </row>
    <row r="28" spans="1:32">
      <c r="A28" s="305" t="s">
        <v>17</v>
      </c>
      <c r="B28" s="305" t="s">
        <v>2445</v>
      </c>
      <c r="C28" s="305" t="s">
        <v>2492</v>
      </c>
      <c r="D28" s="305" t="s">
        <v>2486</v>
      </c>
      <c r="E28" s="305" t="s">
        <v>2441</v>
      </c>
      <c r="F28" s="305" t="s">
        <v>2441</v>
      </c>
      <c r="G28" s="306">
        <v>454.02</v>
      </c>
      <c r="H28" s="307" t="s">
        <v>2442</v>
      </c>
      <c r="I28" s="308">
        <v>1000</v>
      </c>
      <c r="J28" s="307" t="s">
        <v>2443</v>
      </c>
      <c r="K28" s="311">
        <v>1</v>
      </c>
      <c r="L28" s="307" t="s">
        <v>2444</v>
      </c>
      <c r="M28" s="309">
        <v>0</v>
      </c>
      <c r="N28" s="307" t="s">
        <v>2444</v>
      </c>
      <c r="O28" s="309">
        <v>0</v>
      </c>
      <c r="P28" s="307" t="s">
        <v>2444</v>
      </c>
      <c r="Q28" s="309">
        <v>1</v>
      </c>
      <c r="R28" s="307" t="s">
        <v>2444</v>
      </c>
      <c r="S28" s="309">
        <v>0</v>
      </c>
      <c r="T28" s="307" t="s">
        <v>2444</v>
      </c>
      <c r="U28" s="306">
        <v>0.45</v>
      </c>
      <c r="V28" s="307" t="s">
        <v>2442</v>
      </c>
      <c r="W28" s="306">
        <v>0</v>
      </c>
      <c r="X28" s="307" t="s">
        <v>2442</v>
      </c>
      <c r="Y28" s="306">
        <v>0</v>
      </c>
      <c r="Z28" s="307" t="s">
        <v>2442</v>
      </c>
      <c r="AA28" s="306">
        <v>0.45</v>
      </c>
      <c r="AB28" s="307" t="s">
        <v>2442</v>
      </c>
      <c r="AC28" s="306">
        <v>0</v>
      </c>
      <c r="AD28" s="307" t="s">
        <v>2442</v>
      </c>
      <c r="AE28" s="307" t="s">
        <v>2441</v>
      </c>
      <c r="AF28" s="307" t="s">
        <v>2460</v>
      </c>
    </row>
    <row r="29" spans="1:32">
      <c r="A29" s="305" t="s">
        <v>17</v>
      </c>
      <c r="B29" s="305" t="s">
        <v>2445</v>
      </c>
      <c r="C29" s="305" t="s">
        <v>2493</v>
      </c>
      <c r="D29" s="305" t="s">
        <v>2494</v>
      </c>
      <c r="E29" s="305" t="s">
        <v>2441</v>
      </c>
      <c r="F29" s="305" t="s">
        <v>2441</v>
      </c>
      <c r="G29" s="306">
        <v>452.58</v>
      </c>
      <c r="H29" s="307" t="s">
        <v>2442</v>
      </c>
      <c r="I29" s="308">
        <v>1000</v>
      </c>
      <c r="J29" s="307" t="s">
        <v>2443</v>
      </c>
      <c r="K29" s="311">
        <v>1</v>
      </c>
      <c r="L29" s="307" t="s">
        <v>2444</v>
      </c>
      <c r="M29" s="309">
        <v>0</v>
      </c>
      <c r="N29" s="307" t="s">
        <v>2444</v>
      </c>
      <c r="O29" s="309">
        <v>0</v>
      </c>
      <c r="P29" s="307" t="s">
        <v>2444</v>
      </c>
      <c r="Q29" s="309">
        <v>1</v>
      </c>
      <c r="R29" s="307" t="s">
        <v>2444</v>
      </c>
      <c r="S29" s="309">
        <v>0</v>
      </c>
      <c r="T29" s="307" t="s">
        <v>2444</v>
      </c>
      <c r="U29" s="306">
        <v>0.45</v>
      </c>
      <c r="V29" s="307" t="s">
        <v>2442</v>
      </c>
      <c r="W29" s="306">
        <v>0</v>
      </c>
      <c r="X29" s="307" t="s">
        <v>2442</v>
      </c>
      <c r="Y29" s="306">
        <v>0</v>
      </c>
      <c r="Z29" s="307" t="s">
        <v>2442</v>
      </c>
      <c r="AA29" s="306">
        <v>0.45</v>
      </c>
      <c r="AB29" s="307" t="s">
        <v>2442</v>
      </c>
      <c r="AC29" s="306">
        <v>0</v>
      </c>
      <c r="AD29" s="307" t="s">
        <v>2442</v>
      </c>
      <c r="AE29" s="307" t="s">
        <v>2441</v>
      </c>
      <c r="AF29" s="307" t="s">
        <v>2460</v>
      </c>
    </row>
    <row r="30" spans="1:32">
      <c r="A30" s="305" t="s">
        <v>17</v>
      </c>
      <c r="B30" s="305" t="s">
        <v>2445</v>
      </c>
      <c r="C30" s="305" t="s">
        <v>2495</v>
      </c>
      <c r="D30" s="305" t="s">
        <v>2486</v>
      </c>
      <c r="E30" s="305" t="s">
        <v>2441</v>
      </c>
      <c r="F30" s="305" t="s">
        <v>2441</v>
      </c>
      <c r="G30" s="306">
        <v>392.49</v>
      </c>
      <c r="H30" s="307" t="s">
        <v>2442</v>
      </c>
      <c r="I30" s="308">
        <v>1000</v>
      </c>
      <c r="J30" s="307" t="s">
        <v>2443</v>
      </c>
      <c r="K30" s="311">
        <v>2</v>
      </c>
      <c r="L30" s="307" t="s">
        <v>2444</v>
      </c>
      <c r="M30" s="309">
        <v>0</v>
      </c>
      <c r="N30" s="307" t="s">
        <v>2444</v>
      </c>
      <c r="O30" s="309">
        <v>0</v>
      </c>
      <c r="P30" s="307" t="s">
        <v>2444</v>
      </c>
      <c r="Q30" s="309">
        <v>2</v>
      </c>
      <c r="R30" s="307" t="s">
        <v>2444</v>
      </c>
      <c r="S30" s="309">
        <v>0</v>
      </c>
      <c r="T30" s="307" t="s">
        <v>2444</v>
      </c>
      <c r="U30" s="306">
        <v>0.78</v>
      </c>
      <c r="V30" s="307" t="s">
        <v>2442</v>
      </c>
      <c r="W30" s="306">
        <v>0</v>
      </c>
      <c r="X30" s="307" t="s">
        <v>2442</v>
      </c>
      <c r="Y30" s="306">
        <v>0</v>
      </c>
      <c r="Z30" s="307" t="s">
        <v>2442</v>
      </c>
      <c r="AA30" s="306">
        <v>0.78</v>
      </c>
      <c r="AB30" s="307" t="s">
        <v>2442</v>
      </c>
      <c r="AC30" s="306">
        <v>0</v>
      </c>
      <c r="AD30" s="307" t="s">
        <v>2442</v>
      </c>
      <c r="AE30" s="307" t="s">
        <v>2441</v>
      </c>
      <c r="AF30" s="307" t="s">
        <v>2457</v>
      </c>
    </row>
    <row r="31" spans="1:32">
      <c r="A31" s="305" t="s">
        <v>17</v>
      </c>
      <c r="B31" s="305" t="s">
        <v>2445</v>
      </c>
      <c r="C31" s="305" t="s">
        <v>2496</v>
      </c>
      <c r="D31" s="305" t="s">
        <v>2459</v>
      </c>
      <c r="E31" s="305" t="s">
        <v>2441</v>
      </c>
      <c r="F31" s="305" t="s">
        <v>2441</v>
      </c>
      <c r="G31" s="306">
        <v>60.42</v>
      </c>
      <c r="H31" s="307" t="s">
        <v>2442</v>
      </c>
      <c r="I31" s="308">
        <v>1000</v>
      </c>
      <c r="J31" s="307" t="s">
        <v>2443</v>
      </c>
      <c r="K31" s="311">
        <v>1</v>
      </c>
      <c r="L31" s="307" t="s">
        <v>2444</v>
      </c>
      <c r="M31" s="309">
        <v>0</v>
      </c>
      <c r="N31" s="307" t="s">
        <v>2444</v>
      </c>
      <c r="O31" s="309">
        <v>0</v>
      </c>
      <c r="P31" s="307" t="s">
        <v>2444</v>
      </c>
      <c r="Q31" s="309">
        <v>1</v>
      </c>
      <c r="R31" s="307" t="s">
        <v>2444</v>
      </c>
      <c r="S31" s="309">
        <v>0</v>
      </c>
      <c r="T31" s="307" t="s">
        <v>2444</v>
      </c>
      <c r="U31" s="306">
        <v>0.06</v>
      </c>
      <c r="V31" s="307" t="s">
        <v>2442</v>
      </c>
      <c r="W31" s="306">
        <v>0</v>
      </c>
      <c r="X31" s="307" t="s">
        <v>2442</v>
      </c>
      <c r="Y31" s="306">
        <v>0</v>
      </c>
      <c r="Z31" s="307" t="s">
        <v>2442</v>
      </c>
      <c r="AA31" s="306">
        <v>0.06</v>
      </c>
      <c r="AB31" s="307" t="s">
        <v>2442</v>
      </c>
      <c r="AC31" s="306">
        <v>0</v>
      </c>
      <c r="AD31" s="307" t="s">
        <v>2442</v>
      </c>
      <c r="AE31" s="307" t="s">
        <v>2441</v>
      </c>
      <c r="AF31" s="307" t="s">
        <v>2460</v>
      </c>
    </row>
    <row r="32" spans="1:32">
      <c r="A32" s="305" t="s">
        <v>17</v>
      </c>
      <c r="B32" s="305" t="s">
        <v>2445</v>
      </c>
      <c r="C32" s="305" t="s">
        <v>2497</v>
      </c>
      <c r="D32" s="305" t="s">
        <v>2459</v>
      </c>
      <c r="E32" s="305" t="s">
        <v>2441</v>
      </c>
      <c r="F32" s="305" t="s">
        <v>2441</v>
      </c>
      <c r="G32" s="306">
        <v>86.54</v>
      </c>
      <c r="H32" s="307" t="s">
        <v>2442</v>
      </c>
      <c r="I32" s="308">
        <v>1000</v>
      </c>
      <c r="J32" s="307" t="s">
        <v>2443</v>
      </c>
      <c r="K32" s="311">
        <v>1</v>
      </c>
      <c r="L32" s="307" t="s">
        <v>2444</v>
      </c>
      <c r="M32" s="309">
        <v>0</v>
      </c>
      <c r="N32" s="307" t="s">
        <v>2444</v>
      </c>
      <c r="O32" s="309">
        <v>0</v>
      </c>
      <c r="P32" s="307" t="s">
        <v>2444</v>
      </c>
      <c r="Q32" s="309">
        <v>1</v>
      </c>
      <c r="R32" s="307" t="s">
        <v>2444</v>
      </c>
      <c r="S32" s="309">
        <v>0</v>
      </c>
      <c r="T32" s="307" t="s">
        <v>2444</v>
      </c>
      <c r="U32" s="306">
        <v>0.09</v>
      </c>
      <c r="V32" s="307" t="s">
        <v>2442</v>
      </c>
      <c r="W32" s="306">
        <v>0</v>
      </c>
      <c r="X32" s="307" t="s">
        <v>2442</v>
      </c>
      <c r="Y32" s="306">
        <v>0</v>
      </c>
      <c r="Z32" s="307" t="s">
        <v>2442</v>
      </c>
      <c r="AA32" s="306">
        <v>0.09</v>
      </c>
      <c r="AB32" s="307" t="s">
        <v>2442</v>
      </c>
      <c r="AC32" s="306">
        <v>0</v>
      </c>
      <c r="AD32" s="307" t="s">
        <v>2442</v>
      </c>
      <c r="AE32" s="307" t="s">
        <v>2441</v>
      </c>
      <c r="AF32" s="307" t="s">
        <v>2457</v>
      </c>
    </row>
    <row r="33" spans="1:32">
      <c r="A33" s="305" t="s">
        <v>17</v>
      </c>
      <c r="B33" s="305" t="s">
        <v>2445</v>
      </c>
      <c r="C33" s="305" t="s">
        <v>2498</v>
      </c>
      <c r="D33" s="305" t="s">
        <v>2459</v>
      </c>
      <c r="E33" s="305" t="s">
        <v>2441</v>
      </c>
      <c r="F33" s="305" t="s">
        <v>2441</v>
      </c>
      <c r="G33" s="306">
        <v>316.05</v>
      </c>
      <c r="H33" s="307" t="s">
        <v>2442</v>
      </c>
      <c r="I33" s="308">
        <v>1000</v>
      </c>
      <c r="J33" s="307" t="s">
        <v>2443</v>
      </c>
      <c r="K33" s="311">
        <v>4</v>
      </c>
      <c r="L33" s="307" t="s">
        <v>2444</v>
      </c>
      <c r="M33" s="309">
        <v>0</v>
      </c>
      <c r="N33" s="307" t="s">
        <v>2444</v>
      </c>
      <c r="O33" s="309">
        <v>0</v>
      </c>
      <c r="P33" s="307" t="s">
        <v>2444</v>
      </c>
      <c r="Q33" s="309">
        <v>4</v>
      </c>
      <c r="R33" s="307" t="s">
        <v>2444</v>
      </c>
      <c r="S33" s="309">
        <v>0</v>
      </c>
      <c r="T33" s="307" t="s">
        <v>2444</v>
      </c>
      <c r="U33" s="306">
        <v>1.26</v>
      </c>
      <c r="V33" s="307" t="s">
        <v>2442</v>
      </c>
      <c r="W33" s="306">
        <v>0</v>
      </c>
      <c r="X33" s="307" t="s">
        <v>2442</v>
      </c>
      <c r="Y33" s="306">
        <v>0</v>
      </c>
      <c r="Z33" s="307" t="s">
        <v>2442</v>
      </c>
      <c r="AA33" s="306">
        <v>1.26</v>
      </c>
      <c r="AB33" s="307" t="s">
        <v>2442</v>
      </c>
      <c r="AC33" s="306">
        <v>0</v>
      </c>
      <c r="AD33" s="307" t="s">
        <v>2442</v>
      </c>
      <c r="AE33" s="307" t="s">
        <v>2441</v>
      </c>
      <c r="AF33" s="307" t="s">
        <v>2460</v>
      </c>
    </row>
    <row r="34" spans="1:32">
      <c r="A34" s="305" t="s">
        <v>17</v>
      </c>
      <c r="B34" s="305" t="s">
        <v>2445</v>
      </c>
      <c r="C34" s="305" t="s">
        <v>2499</v>
      </c>
      <c r="D34" s="305" t="s">
        <v>2500</v>
      </c>
      <c r="E34" s="305" t="s">
        <v>2441</v>
      </c>
      <c r="F34" s="305" t="s">
        <v>2441</v>
      </c>
      <c r="G34" s="306">
        <v>123.7</v>
      </c>
      <c r="H34" s="307" t="s">
        <v>2442</v>
      </c>
      <c r="I34" s="308">
        <v>1000</v>
      </c>
      <c r="J34" s="307" t="s">
        <v>2443</v>
      </c>
      <c r="K34" s="311">
        <v>2</v>
      </c>
      <c r="L34" s="307" t="s">
        <v>2444</v>
      </c>
      <c r="M34" s="309">
        <v>0</v>
      </c>
      <c r="N34" s="307" t="s">
        <v>2444</v>
      </c>
      <c r="O34" s="309">
        <v>0</v>
      </c>
      <c r="P34" s="307" t="s">
        <v>2444</v>
      </c>
      <c r="Q34" s="309">
        <v>2</v>
      </c>
      <c r="R34" s="307" t="s">
        <v>2444</v>
      </c>
      <c r="S34" s="309">
        <v>0</v>
      </c>
      <c r="T34" s="307" t="s">
        <v>2444</v>
      </c>
      <c r="U34" s="306">
        <v>0.25</v>
      </c>
      <c r="V34" s="307" t="s">
        <v>2442</v>
      </c>
      <c r="W34" s="306">
        <v>0</v>
      </c>
      <c r="X34" s="307" t="s">
        <v>2442</v>
      </c>
      <c r="Y34" s="306">
        <v>0</v>
      </c>
      <c r="Z34" s="307" t="s">
        <v>2442</v>
      </c>
      <c r="AA34" s="306">
        <v>0.25</v>
      </c>
      <c r="AB34" s="307" t="s">
        <v>2442</v>
      </c>
      <c r="AC34" s="306">
        <v>0</v>
      </c>
      <c r="AD34" s="307" t="s">
        <v>2442</v>
      </c>
      <c r="AE34" s="307" t="s">
        <v>2441</v>
      </c>
      <c r="AF34" s="307" t="s">
        <v>2460</v>
      </c>
    </row>
    <row r="35" spans="1:32">
      <c r="A35" s="305" t="s">
        <v>17</v>
      </c>
      <c r="B35" s="305" t="s">
        <v>2445</v>
      </c>
      <c r="C35" s="305" t="s">
        <v>2501</v>
      </c>
      <c r="D35" s="305" t="s">
        <v>2459</v>
      </c>
      <c r="E35" s="305" t="s">
        <v>2441</v>
      </c>
      <c r="F35" s="305" t="s">
        <v>2441</v>
      </c>
      <c r="G35" s="306">
        <v>47.55</v>
      </c>
      <c r="H35" s="307" t="s">
        <v>2442</v>
      </c>
      <c r="I35" s="308">
        <v>1000</v>
      </c>
      <c r="J35" s="307" t="s">
        <v>2443</v>
      </c>
      <c r="K35" s="311">
        <v>9</v>
      </c>
      <c r="L35" s="307" t="s">
        <v>2444</v>
      </c>
      <c r="M35" s="309">
        <v>0</v>
      </c>
      <c r="N35" s="307" t="s">
        <v>2444</v>
      </c>
      <c r="O35" s="309">
        <v>0</v>
      </c>
      <c r="P35" s="307" t="s">
        <v>2444</v>
      </c>
      <c r="Q35" s="309">
        <v>9</v>
      </c>
      <c r="R35" s="307" t="s">
        <v>2444</v>
      </c>
      <c r="S35" s="309">
        <v>0</v>
      </c>
      <c r="T35" s="307" t="s">
        <v>2444</v>
      </c>
      <c r="U35" s="306">
        <v>0.43</v>
      </c>
      <c r="V35" s="307" t="s">
        <v>2442</v>
      </c>
      <c r="W35" s="306">
        <v>0</v>
      </c>
      <c r="X35" s="307" t="s">
        <v>2442</v>
      </c>
      <c r="Y35" s="306">
        <v>0</v>
      </c>
      <c r="Z35" s="307" t="s">
        <v>2442</v>
      </c>
      <c r="AA35" s="306">
        <v>0.43</v>
      </c>
      <c r="AB35" s="307" t="s">
        <v>2442</v>
      </c>
      <c r="AC35" s="306">
        <v>0</v>
      </c>
      <c r="AD35" s="307" t="s">
        <v>2442</v>
      </c>
      <c r="AE35" s="307" t="s">
        <v>2441</v>
      </c>
      <c r="AF35" s="307" t="s">
        <v>2460</v>
      </c>
    </row>
    <row r="36" spans="1:32">
      <c r="A36" s="305" t="s">
        <v>17</v>
      </c>
      <c r="B36" s="305" t="s">
        <v>2445</v>
      </c>
      <c r="C36" s="305" t="s">
        <v>2502</v>
      </c>
      <c r="D36" s="305" t="s">
        <v>2503</v>
      </c>
      <c r="E36" s="305" t="s">
        <v>2441</v>
      </c>
      <c r="F36" s="305" t="s">
        <v>2441</v>
      </c>
      <c r="G36" s="306">
        <v>57.69</v>
      </c>
      <c r="H36" s="307" t="s">
        <v>2442</v>
      </c>
      <c r="I36" s="308">
        <v>1000</v>
      </c>
      <c r="J36" s="307" t="s">
        <v>2443</v>
      </c>
      <c r="K36" s="311">
        <v>2</v>
      </c>
      <c r="L36" s="307" t="s">
        <v>2444</v>
      </c>
      <c r="M36" s="309">
        <v>0</v>
      </c>
      <c r="N36" s="307" t="s">
        <v>2444</v>
      </c>
      <c r="O36" s="309">
        <v>0</v>
      </c>
      <c r="P36" s="307" t="s">
        <v>2444</v>
      </c>
      <c r="Q36" s="309">
        <v>2</v>
      </c>
      <c r="R36" s="307" t="s">
        <v>2444</v>
      </c>
      <c r="S36" s="309">
        <v>0</v>
      </c>
      <c r="T36" s="307" t="s">
        <v>2444</v>
      </c>
      <c r="U36" s="306">
        <v>0.12</v>
      </c>
      <c r="V36" s="307" t="s">
        <v>2442</v>
      </c>
      <c r="W36" s="306">
        <v>0</v>
      </c>
      <c r="X36" s="307" t="s">
        <v>2442</v>
      </c>
      <c r="Y36" s="306">
        <v>0</v>
      </c>
      <c r="Z36" s="307" t="s">
        <v>2442</v>
      </c>
      <c r="AA36" s="306">
        <v>0.12</v>
      </c>
      <c r="AB36" s="307" t="s">
        <v>2442</v>
      </c>
      <c r="AC36" s="306">
        <v>0</v>
      </c>
      <c r="AD36" s="307" t="s">
        <v>2442</v>
      </c>
      <c r="AE36" s="307" t="s">
        <v>2441</v>
      </c>
      <c r="AF36" s="307" t="s">
        <v>2504</v>
      </c>
    </row>
    <row r="37" spans="1:32">
      <c r="A37" s="305" t="s">
        <v>17</v>
      </c>
      <c r="B37" s="305" t="s">
        <v>2445</v>
      </c>
      <c r="C37" s="305" t="s">
        <v>2505</v>
      </c>
      <c r="D37" s="305" t="s">
        <v>2506</v>
      </c>
      <c r="E37" s="305" t="s">
        <v>2441</v>
      </c>
      <c r="F37" s="305" t="s">
        <v>2441</v>
      </c>
      <c r="G37" s="306">
        <v>236.76</v>
      </c>
      <c r="H37" s="307" t="s">
        <v>2442</v>
      </c>
      <c r="I37" s="308">
        <v>1000</v>
      </c>
      <c r="J37" s="307" t="s">
        <v>2443</v>
      </c>
      <c r="K37" s="311">
        <v>1</v>
      </c>
      <c r="L37" s="307" t="s">
        <v>2444</v>
      </c>
      <c r="M37" s="309">
        <v>0</v>
      </c>
      <c r="N37" s="307" t="s">
        <v>2444</v>
      </c>
      <c r="O37" s="309">
        <v>0</v>
      </c>
      <c r="P37" s="307" t="s">
        <v>2444</v>
      </c>
      <c r="Q37" s="309">
        <v>1</v>
      </c>
      <c r="R37" s="307" t="s">
        <v>2444</v>
      </c>
      <c r="S37" s="309">
        <v>0</v>
      </c>
      <c r="T37" s="307" t="s">
        <v>2444</v>
      </c>
      <c r="U37" s="306">
        <v>0.24</v>
      </c>
      <c r="V37" s="307" t="s">
        <v>2442</v>
      </c>
      <c r="W37" s="306">
        <v>0</v>
      </c>
      <c r="X37" s="307" t="s">
        <v>2442</v>
      </c>
      <c r="Y37" s="306">
        <v>0</v>
      </c>
      <c r="Z37" s="307" t="s">
        <v>2442</v>
      </c>
      <c r="AA37" s="306">
        <v>0.24</v>
      </c>
      <c r="AB37" s="307" t="s">
        <v>2442</v>
      </c>
      <c r="AC37" s="306">
        <v>0</v>
      </c>
      <c r="AD37" s="307" t="s">
        <v>2442</v>
      </c>
      <c r="AE37" s="307" t="s">
        <v>2441</v>
      </c>
      <c r="AF37" s="307" t="s">
        <v>2460</v>
      </c>
    </row>
    <row r="38" spans="1:32">
      <c r="A38" s="305" t="s">
        <v>17</v>
      </c>
      <c r="B38" s="305" t="s">
        <v>2445</v>
      </c>
      <c r="C38" s="305" t="s">
        <v>2507</v>
      </c>
      <c r="D38" s="305" t="s">
        <v>2459</v>
      </c>
      <c r="E38" s="305" t="s">
        <v>2441</v>
      </c>
      <c r="F38" s="305" t="s">
        <v>2441</v>
      </c>
      <c r="G38" s="306">
        <v>117.7</v>
      </c>
      <c r="H38" s="307" t="s">
        <v>2442</v>
      </c>
      <c r="I38" s="308">
        <v>1000</v>
      </c>
      <c r="J38" s="307" t="s">
        <v>2443</v>
      </c>
      <c r="K38" s="311">
        <v>1</v>
      </c>
      <c r="L38" s="307" t="s">
        <v>2444</v>
      </c>
      <c r="M38" s="309">
        <v>0</v>
      </c>
      <c r="N38" s="307" t="s">
        <v>2444</v>
      </c>
      <c r="O38" s="309">
        <v>0</v>
      </c>
      <c r="P38" s="307" t="s">
        <v>2444</v>
      </c>
      <c r="Q38" s="309">
        <v>1</v>
      </c>
      <c r="R38" s="307" t="s">
        <v>2444</v>
      </c>
      <c r="S38" s="309">
        <v>0</v>
      </c>
      <c r="T38" s="307" t="s">
        <v>2444</v>
      </c>
      <c r="U38" s="306">
        <v>0.12</v>
      </c>
      <c r="V38" s="307" t="s">
        <v>2442</v>
      </c>
      <c r="W38" s="306">
        <v>0</v>
      </c>
      <c r="X38" s="307" t="s">
        <v>2442</v>
      </c>
      <c r="Y38" s="306">
        <v>0</v>
      </c>
      <c r="Z38" s="307" t="s">
        <v>2442</v>
      </c>
      <c r="AA38" s="306">
        <v>0.12</v>
      </c>
      <c r="AB38" s="307" t="s">
        <v>2442</v>
      </c>
      <c r="AC38" s="306">
        <v>0</v>
      </c>
      <c r="AD38" s="307" t="s">
        <v>2442</v>
      </c>
      <c r="AE38" s="307" t="s">
        <v>2441</v>
      </c>
      <c r="AF38" s="307" t="s">
        <v>2504</v>
      </c>
    </row>
    <row r="39" spans="1:32">
      <c r="A39" s="305" t="s">
        <v>17</v>
      </c>
      <c r="B39" s="305" t="s">
        <v>2445</v>
      </c>
      <c r="C39" s="305" t="s">
        <v>2508</v>
      </c>
      <c r="D39" s="305" t="s">
        <v>2459</v>
      </c>
      <c r="E39" s="305" t="s">
        <v>2441</v>
      </c>
      <c r="F39" s="305" t="s">
        <v>2441</v>
      </c>
      <c r="G39" s="306">
        <v>316.56</v>
      </c>
      <c r="H39" s="307" t="s">
        <v>2442</v>
      </c>
      <c r="I39" s="308">
        <v>1000</v>
      </c>
      <c r="J39" s="307" t="s">
        <v>2443</v>
      </c>
      <c r="K39" s="311">
        <v>3</v>
      </c>
      <c r="L39" s="307" t="s">
        <v>2444</v>
      </c>
      <c r="M39" s="309">
        <v>0</v>
      </c>
      <c r="N39" s="307" t="s">
        <v>2444</v>
      </c>
      <c r="O39" s="309">
        <v>0</v>
      </c>
      <c r="P39" s="307" t="s">
        <v>2444</v>
      </c>
      <c r="Q39" s="309">
        <v>3</v>
      </c>
      <c r="R39" s="307" t="s">
        <v>2444</v>
      </c>
      <c r="S39" s="309">
        <v>0</v>
      </c>
      <c r="T39" s="307" t="s">
        <v>2444</v>
      </c>
      <c r="U39" s="306">
        <v>0.95</v>
      </c>
      <c r="V39" s="307" t="s">
        <v>2442</v>
      </c>
      <c r="W39" s="306">
        <v>0</v>
      </c>
      <c r="X39" s="307" t="s">
        <v>2442</v>
      </c>
      <c r="Y39" s="306">
        <v>0</v>
      </c>
      <c r="Z39" s="307" t="s">
        <v>2442</v>
      </c>
      <c r="AA39" s="306">
        <v>0.95</v>
      </c>
      <c r="AB39" s="307" t="s">
        <v>2442</v>
      </c>
      <c r="AC39" s="306">
        <v>0</v>
      </c>
      <c r="AD39" s="307" t="s">
        <v>2442</v>
      </c>
      <c r="AE39" s="307" t="s">
        <v>2441</v>
      </c>
      <c r="AF39" s="307" t="s">
        <v>2460</v>
      </c>
    </row>
    <row r="40" spans="1:32">
      <c r="A40" s="305" t="s">
        <v>17</v>
      </c>
      <c r="B40" s="305" t="s">
        <v>2445</v>
      </c>
      <c r="C40" s="305" t="s">
        <v>2509</v>
      </c>
      <c r="D40" s="305" t="s">
        <v>2459</v>
      </c>
      <c r="E40" s="305" t="s">
        <v>2441</v>
      </c>
      <c r="F40" s="305" t="s">
        <v>2441</v>
      </c>
      <c r="G40" s="306">
        <v>368.4</v>
      </c>
      <c r="H40" s="307" t="s">
        <v>2442</v>
      </c>
      <c r="I40" s="308">
        <v>1000</v>
      </c>
      <c r="J40" s="307" t="s">
        <v>2443</v>
      </c>
      <c r="K40" s="311">
        <v>1</v>
      </c>
      <c r="L40" s="307" t="s">
        <v>2444</v>
      </c>
      <c r="M40" s="309">
        <v>0</v>
      </c>
      <c r="N40" s="307" t="s">
        <v>2444</v>
      </c>
      <c r="O40" s="309">
        <v>0</v>
      </c>
      <c r="P40" s="307" t="s">
        <v>2444</v>
      </c>
      <c r="Q40" s="309">
        <v>1</v>
      </c>
      <c r="R40" s="307" t="s">
        <v>2444</v>
      </c>
      <c r="S40" s="309">
        <v>0</v>
      </c>
      <c r="T40" s="307" t="s">
        <v>2444</v>
      </c>
      <c r="U40" s="306">
        <v>0.37</v>
      </c>
      <c r="V40" s="307" t="s">
        <v>2442</v>
      </c>
      <c r="W40" s="306">
        <v>0</v>
      </c>
      <c r="X40" s="307" t="s">
        <v>2442</v>
      </c>
      <c r="Y40" s="306">
        <v>0</v>
      </c>
      <c r="Z40" s="307" t="s">
        <v>2442</v>
      </c>
      <c r="AA40" s="306">
        <v>0.37</v>
      </c>
      <c r="AB40" s="307" t="s">
        <v>2442</v>
      </c>
      <c r="AC40" s="306">
        <v>0</v>
      </c>
      <c r="AD40" s="307" t="s">
        <v>2442</v>
      </c>
      <c r="AE40" s="307" t="s">
        <v>2441</v>
      </c>
      <c r="AF40" s="307" t="s">
        <v>2460</v>
      </c>
    </row>
    <row r="41" spans="1:32">
      <c r="A41" s="305" t="s">
        <v>17</v>
      </c>
      <c r="B41" s="305" t="s">
        <v>2445</v>
      </c>
      <c r="C41" s="305" t="s">
        <v>2510</v>
      </c>
      <c r="D41" s="305" t="s">
        <v>2500</v>
      </c>
      <c r="E41" s="305" t="s">
        <v>2441</v>
      </c>
      <c r="F41" s="305" t="s">
        <v>2441</v>
      </c>
      <c r="G41" s="306">
        <v>316.33</v>
      </c>
      <c r="H41" s="307" t="s">
        <v>2442</v>
      </c>
      <c r="I41" s="308">
        <v>1000</v>
      </c>
      <c r="J41" s="307" t="s">
        <v>2443</v>
      </c>
      <c r="K41" s="311">
        <v>5</v>
      </c>
      <c r="L41" s="307" t="s">
        <v>2444</v>
      </c>
      <c r="M41" s="309">
        <v>0</v>
      </c>
      <c r="N41" s="307" t="s">
        <v>2444</v>
      </c>
      <c r="O41" s="309">
        <v>0</v>
      </c>
      <c r="P41" s="307" t="s">
        <v>2444</v>
      </c>
      <c r="Q41" s="309">
        <v>5</v>
      </c>
      <c r="R41" s="307" t="s">
        <v>2444</v>
      </c>
      <c r="S41" s="309">
        <v>0</v>
      </c>
      <c r="T41" s="307" t="s">
        <v>2444</v>
      </c>
      <c r="U41" s="306">
        <v>1.58</v>
      </c>
      <c r="V41" s="307" t="s">
        <v>2442</v>
      </c>
      <c r="W41" s="306">
        <v>0</v>
      </c>
      <c r="X41" s="307" t="s">
        <v>2442</v>
      </c>
      <c r="Y41" s="306">
        <v>0</v>
      </c>
      <c r="Z41" s="307" t="s">
        <v>2442</v>
      </c>
      <c r="AA41" s="306">
        <v>1.58</v>
      </c>
      <c r="AB41" s="307" t="s">
        <v>2442</v>
      </c>
      <c r="AC41" s="306">
        <v>0</v>
      </c>
      <c r="AD41" s="307" t="s">
        <v>2442</v>
      </c>
      <c r="AE41" s="307" t="s">
        <v>2441</v>
      </c>
      <c r="AF41" s="307" t="s">
        <v>2460</v>
      </c>
    </row>
    <row r="42" spans="1:32">
      <c r="A42" s="305" t="s">
        <v>17</v>
      </c>
      <c r="B42" s="305" t="s">
        <v>2445</v>
      </c>
      <c r="C42" s="305" t="s">
        <v>2511</v>
      </c>
      <c r="D42" s="305" t="s">
        <v>2512</v>
      </c>
      <c r="E42" s="305" t="s">
        <v>2441</v>
      </c>
      <c r="F42" s="305" t="s">
        <v>2441</v>
      </c>
      <c r="G42" s="306">
        <v>6.89</v>
      </c>
      <c r="H42" s="307" t="s">
        <v>2442</v>
      </c>
      <c r="I42" s="308">
        <v>1000</v>
      </c>
      <c r="J42" s="307" t="s">
        <v>2443</v>
      </c>
      <c r="K42" s="311">
        <v>1</v>
      </c>
      <c r="L42" s="307" t="s">
        <v>2444</v>
      </c>
      <c r="M42" s="309">
        <v>0</v>
      </c>
      <c r="N42" s="307" t="s">
        <v>2444</v>
      </c>
      <c r="O42" s="309">
        <v>0</v>
      </c>
      <c r="P42" s="307" t="s">
        <v>2444</v>
      </c>
      <c r="Q42" s="309">
        <v>1</v>
      </c>
      <c r="R42" s="307" t="s">
        <v>2444</v>
      </c>
      <c r="S42" s="309">
        <v>0</v>
      </c>
      <c r="T42" s="307" t="s">
        <v>2444</v>
      </c>
      <c r="U42" s="306">
        <v>0.01</v>
      </c>
      <c r="V42" s="307" t="s">
        <v>2442</v>
      </c>
      <c r="W42" s="306">
        <v>0</v>
      </c>
      <c r="X42" s="307" t="s">
        <v>2442</v>
      </c>
      <c r="Y42" s="306">
        <v>0</v>
      </c>
      <c r="Z42" s="307" t="s">
        <v>2442</v>
      </c>
      <c r="AA42" s="306">
        <v>0.01</v>
      </c>
      <c r="AB42" s="307" t="s">
        <v>2442</v>
      </c>
      <c r="AC42" s="306">
        <v>0</v>
      </c>
      <c r="AD42" s="307" t="s">
        <v>2442</v>
      </c>
      <c r="AE42" s="307" t="s">
        <v>2441</v>
      </c>
      <c r="AF42" s="307" t="s">
        <v>2460</v>
      </c>
    </row>
    <row r="43" spans="1:32">
      <c r="A43" s="305" t="s">
        <v>17</v>
      </c>
      <c r="B43" s="305" t="s">
        <v>2445</v>
      </c>
      <c r="C43" s="305" t="s">
        <v>2513</v>
      </c>
      <c r="D43" s="305" t="s">
        <v>2514</v>
      </c>
      <c r="E43" s="305" t="s">
        <v>2441</v>
      </c>
      <c r="F43" s="305" t="s">
        <v>2441</v>
      </c>
      <c r="G43" s="306">
        <v>22.79</v>
      </c>
      <c r="H43" s="307" t="s">
        <v>2442</v>
      </c>
      <c r="I43" s="308">
        <v>1000</v>
      </c>
      <c r="J43" s="307" t="s">
        <v>2443</v>
      </c>
      <c r="K43" s="311">
        <v>1</v>
      </c>
      <c r="L43" s="307" t="s">
        <v>2444</v>
      </c>
      <c r="M43" s="309">
        <v>0</v>
      </c>
      <c r="N43" s="307" t="s">
        <v>2444</v>
      </c>
      <c r="O43" s="309">
        <v>0</v>
      </c>
      <c r="P43" s="307" t="s">
        <v>2444</v>
      </c>
      <c r="Q43" s="309">
        <v>1</v>
      </c>
      <c r="R43" s="307" t="s">
        <v>2444</v>
      </c>
      <c r="S43" s="309">
        <v>0</v>
      </c>
      <c r="T43" s="307" t="s">
        <v>2444</v>
      </c>
      <c r="U43" s="306">
        <v>0.02</v>
      </c>
      <c r="V43" s="307" t="s">
        <v>2442</v>
      </c>
      <c r="W43" s="306">
        <v>0</v>
      </c>
      <c r="X43" s="307" t="s">
        <v>2442</v>
      </c>
      <c r="Y43" s="306">
        <v>0</v>
      </c>
      <c r="Z43" s="307" t="s">
        <v>2442</v>
      </c>
      <c r="AA43" s="306">
        <v>0.02</v>
      </c>
      <c r="AB43" s="307" t="s">
        <v>2442</v>
      </c>
      <c r="AC43" s="306">
        <v>0</v>
      </c>
      <c r="AD43" s="307" t="s">
        <v>2442</v>
      </c>
      <c r="AE43" s="307" t="s">
        <v>2441</v>
      </c>
      <c r="AF43" s="307" t="s">
        <v>2460</v>
      </c>
    </row>
    <row r="44" spans="1:32">
      <c r="A44" s="305" t="s">
        <v>17</v>
      </c>
      <c r="B44" s="305" t="s">
        <v>2445</v>
      </c>
      <c r="C44" s="305" t="s">
        <v>2515</v>
      </c>
      <c r="D44" s="305" t="s">
        <v>2516</v>
      </c>
      <c r="E44" s="305" t="s">
        <v>2441</v>
      </c>
      <c r="F44" s="305" t="s">
        <v>2441</v>
      </c>
      <c r="G44" s="306">
        <v>5.12</v>
      </c>
      <c r="H44" s="307" t="s">
        <v>2442</v>
      </c>
      <c r="I44" s="308">
        <v>1000</v>
      </c>
      <c r="J44" s="307" t="s">
        <v>2443</v>
      </c>
      <c r="K44" s="311">
        <v>1</v>
      </c>
      <c r="L44" s="307" t="s">
        <v>2444</v>
      </c>
      <c r="M44" s="309">
        <v>0</v>
      </c>
      <c r="N44" s="307" t="s">
        <v>2444</v>
      </c>
      <c r="O44" s="309">
        <v>0</v>
      </c>
      <c r="P44" s="307" t="s">
        <v>2444</v>
      </c>
      <c r="Q44" s="309">
        <v>1</v>
      </c>
      <c r="R44" s="307" t="s">
        <v>2444</v>
      </c>
      <c r="S44" s="309">
        <v>0</v>
      </c>
      <c r="T44" s="307" t="s">
        <v>2444</v>
      </c>
      <c r="U44" s="306">
        <v>0.01</v>
      </c>
      <c r="V44" s="307" t="s">
        <v>2442</v>
      </c>
      <c r="W44" s="306">
        <v>0</v>
      </c>
      <c r="X44" s="307" t="s">
        <v>2442</v>
      </c>
      <c r="Y44" s="306">
        <v>0</v>
      </c>
      <c r="Z44" s="307" t="s">
        <v>2442</v>
      </c>
      <c r="AA44" s="306">
        <v>0.01</v>
      </c>
      <c r="AB44" s="307" t="s">
        <v>2442</v>
      </c>
      <c r="AC44" s="306">
        <v>0</v>
      </c>
      <c r="AD44" s="307" t="s">
        <v>2442</v>
      </c>
      <c r="AE44" s="307" t="s">
        <v>2441</v>
      </c>
      <c r="AF44" s="307" t="s">
        <v>2504</v>
      </c>
    </row>
    <row r="45" spans="1:32">
      <c r="A45" s="305" t="s">
        <v>17</v>
      </c>
      <c r="B45" s="305" t="s">
        <v>2445</v>
      </c>
      <c r="C45" s="305" t="s">
        <v>2517</v>
      </c>
      <c r="D45" s="305" t="s">
        <v>2518</v>
      </c>
      <c r="E45" s="305" t="s">
        <v>2441</v>
      </c>
      <c r="F45" s="305" t="s">
        <v>2441</v>
      </c>
      <c r="G45" s="306">
        <v>2840.45</v>
      </c>
      <c r="H45" s="307" t="s">
        <v>2442</v>
      </c>
      <c r="I45" s="308">
        <v>1000</v>
      </c>
      <c r="J45" s="307" t="s">
        <v>2443</v>
      </c>
      <c r="K45" s="311">
        <v>1</v>
      </c>
      <c r="L45" s="307" t="s">
        <v>2444</v>
      </c>
      <c r="M45" s="309">
        <v>0</v>
      </c>
      <c r="N45" s="307" t="s">
        <v>2444</v>
      </c>
      <c r="O45" s="309">
        <v>0</v>
      </c>
      <c r="P45" s="307" t="s">
        <v>2444</v>
      </c>
      <c r="Q45" s="309">
        <v>1</v>
      </c>
      <c r="R45" s="307" t="s">
        <v>2444</v>
      </c>
      <c r="S45" s="309">
        <v>0</v>
      </c>
      <c r="T45" s="307" t="s">
        <v>2444</v>
      </c>
      <c r="U45" s="306">
        <v>2.84</v>
      </c>
      <c r="V45" s="307" t="s">
        <v>2442</v>
      </c>
      <c r="W45" s="306">
        <v>0</v>
      </c>
      <c r="X45" s="307" t="s">
        <v>2442</v>
      </c>
      <c r="Y45" s="306">
        <v>0</v>
      </c>
      <c r="Z45" s="307" t="s">
        <v>2442</v>
      </c>
      <c r="AA45" s="306">
        <v>2.84</v>
      </c>
      <c r="AB45" s="307" t="s">
        <v>2442</v>
      </c>
      <c r="AC45" s="306">
        <v>0</v>
      </c>
      <c r="AD45" s="307" t="s">
        <v>2442</v>
      </c>
      <c r="AE45" s="307" t="s">
        <v>2441</v>
      </c>
      <c r="AF45" s="307" t="s">
        <v>2450</v>
      </c>
    </row>
    <row r="46" spans="1:32">
      <c r="A46" s="305" t="s">
        <v>17</v>
      </c>
      <c r="B46" s="305" t="s">
        <v>2445</v>
      </c>
      <c r="C46" s="305" t="s">
        <v>2519</v>
      </c>
      <c r="D46" s="305" t="s">
        <v>2459</v>
      </c>
      <c r="E46" s="305" t="s">
        <v>2441</v>
      </c>
      <c r="F46" s="305" t="s">
        <v>2441</v>
      </c>
      <c r="G46" s="306">
        <v>3837.6</v>
      </c>
      <c r="H46" s="307" t="s">
        <v>2442</v>
      </c>
      <c r="I46" s="308">
        <v>1000</v>
      </c>
      <c r="J46" s="307" t="s">
        <v>2443</v>
      </c>
      <c r="K46" s="311">
        <v>2</v>
      </c>
      <c r="L46" s="307" t="s">
        <v>2444</v>
      </c>
      <c r="M46" s="309">
        <v>0</v>
      </c>
      <c r="N46" s="307" t="s">
        <v>2444</v>
      </c>
      <c r="O46" s="309">
        <v>0</v>
      </c>
      <c r="P46" s="307" t="s">
        <v>2444</v>
      </c>
      <c r="Q46" s="309">
        <v>2</v>
      </c>
      <c r="R46" s="307" t="s">
        <v>2444</v>
      </c>
      <c r="S46" s="309">
        <v>0</v>
      </c>
      <c r="T46" s="307" t="s">
        <v>2444</v>
      </c>
      <c r="U46" s="306">
        <v>7.68</v>
      </c>
      <c r="V46" s="307" t="s">
        <v>2442</v>
      </c>
      <c r="W46" s="306">
        <v>0</v>
      </c>
      <c r="X46" s="307" t="s">
        <v>2442</v>
      </c>
      <c r="Y46" s="306">
        <v>0</v>
      </c>
      <c r="Z46" s="307" t="s">
        <v>2442</v>
      </c>
      <c r="AA46" s="306">
        <v>7.68</v>
      </c>
      <c r="AB46" s="307" t="s">
        <v>2442</v>
      </c>
      <c r="AC46" s="306">
        <v>0</v>
      </c>
      <c r="AD46" s="307" t="s">
        <v>2442</v>
      </c>
      <c r="AE46" s="307" t="s">
        <v>2441</v>
      </c>
      <c r="AF46" s="307" t="s">
        <v>2448</v>
      </c>
    </row>
    <row r="47" spans="1:32">
      <c r="A47" s="305" t="s">
        <v>17</v>
      </c>
      <c r="B47" s="305" t="s">
        <v>2445</v>
      </c>
      <c r="C47" s="305" t="s">
        <v>2520</v>
      </c>
      <c r="D47" s="305" t="s">
        <v>2459</v>
      </c>
      <c r="E47" s="305" t="s">
        <v>2441</v>
      </c>
      <c r="F47" s="305" t="s">
        <v>2441</v>
      </c>
      <c r="G47" s="306">
        <v>10707.39</v>
      </c>
      <c r="H47" s="307" t="s">
        <v>2442</v>
      </c>
      <c r="I47" s="308">
        <v>1000</v>
      </c>
      <c r="J47" s="307" t="s">
        <v>2443</v>
      </c>
      <c r="K47" s="311">
        <v>1</v>
      </c>
      <c r="L47" s="307" t="s">
        <v>2444</v>
      </c>
      <c r="M47" s="309">
        <v>0</v>
      </c>
      <c r="N47" s="307" t="s">
        <v>2444</v>
      </c>
      <c r="O47" s="309">
        <v>0</v>
      </c>
      <c r="P47" s="307" t="s">
        <v>2444</v>
      </c>
      <c r="Q47" s="309">
        <v>1</v>
      </c>
      <c r="R47" s="307" t="s">
        <v>2444</v>
      </c>
      <c r="S47" s="309">
        <v>0</v>
      </c>
      <c r="T47" s="307" t="s">
        <v>2444</v>
      </c>
      <c r="U47" s="306">
        <v>10.71</v>
      </c>
      <c r="V47" s="307" t="s">
        <v>2442</v>
      </c>
      <c r="W47" s="306">
        <v>0</v>
      </c>
      <c r="X47" s="307" t="s">
        <v>2442</v>
      </c>
      <c r="Y47" s="306">
        <v>0</v>
      </c>
      <c r="Z47" s="307" t="s">
        <v>2442</v>
      </c>
      <c r="AA47" s="306">
        <v>10.71</v>
      </c>
      <c r="AB47" s="307" t="s">
        <v>2442</v>
      </c>
      <c r="AC47" s="306">
        <v>0</v>
      </c>
      <c r="AD47" s="307" t="s">
        <v>2442</v>
      </c>
      <c r="AE47" s="307" t="s">
        <v>2441</v>
      </c>
      <c r="AF47" s="307" t="s">
        <v>2448</v>
      </c>
    </row>
    <row r="48" spans="1:32">
      <c r="A48" s="305" t="s">
        <v>17</v>
      </c>
      <c r="B48" s="305" t="s">
        <v>2445</v>
      </c>
      <c r="C48" s="305" t="s">
        <v>2521</v>
      </c>
      <c r="D48" s="305" t="s">
        <v>2522</v>
      </c>
      <c r="E48" s="305" t="s">
        <v>2441</v>
      </c>
      <c r="F48" s="305" t="s">
        <v>2441</v>
      </c>
      <c r="G48" s="306">
        <v>7520.78</v>
      </c>
      <c r="H48" s="307" t="s">
        <v>2442</v>
      </c>
      <c r="I48" s="308">
        <v>1000</v>
      </c>
      <c r="J48" s="307" t="s">
        <v>2443</v>
      </c>
      <c r="K48" s="311">
        <v>1</v>
      </c>
      <c r="L48" s="307" t="s">
        <v>2444</v>
      </c>
      <c r="M48" s="309">
        <v>0</v>
      </c>
      <c r="N48" s="307" t="s">
        <v>2444</v>
      </c>
      <c r="O48" s="309">
        <v>0</v>
      </c>
      <c r="P48" s="307" t="s">
        <v>2444</v>
      </c>
      <c r="Q48" s="309">
        <v>1</v>
      </c>
      <c r="R48" s="307" t="s">
        <v>2444</v>
      </c>
      <c r="S48" s="309">
        <v>0</v>
      </c>
      <c r="T48" s="307" t="s">
        <v>2444</v>
      </c>
      <c r="U48" s="306">
        <v>7.52</v>
      </c>
      <c r="V48" s="307" t="s">
        <v>2442</v>
      </c>
      <c r="W48" s="306">
        <v>0</v>
      </c>
      <c r="X48" s="307" t="s">
        <v>2442</v>
      </c>
      <c r="Y48" s="306">
        <v>0</v>
      </c>
      <c r="Z48" s="307" t="s">
        <v>2442</v>
      </c>
      <c r="AA48" s="306">
        <v>7.52</v>
      </c>
      <c r="AB48" s="307" t="s">
        <v>2442</v>
      </c>
      <c r="AC48" s="306">
        <v>0</v>
      </c>
      <c r="AD48" s="307" t="s">
        <v>2442</v>
      </c>
      <c r="AE48" s="307" t="s">
        <v>2441</v>
      </c>
      <c r="AF48" s="307" t="s">
        <v>2448</v>
      </c>
    </row>
    <row r="49" spans="1:32">
      <c r="A49" s="305" t="s">
        <v>17</v>
      </c>
      <c r="B49" s="305" t="s">
        <v>2445</v>
      </c>
      <c r="C49" s="305" t="s">
        <v>2523</v>
      </c>
      <c r="D49" s="305" t="s">
        <v>2524</v>
      </c>
      <c r="E49" s="305" t="s">
        <v>2441</v>
      </c>
      <c r="F49" s="305" t="s">
        <v>2441</v>
      </c>
      <c r="G49" s="306">
        <v>474.13</v>
      </c>
      <c r="H49" s="307" t="s">
        <v>2442</v>
      </c>
      <c r="I49" s="308">
        <v>1000</v>
      </c>
      <c r="J49" s="307" t="s">
        <v>2443</v>
      </c>
      <c r="K49" s="311">
        <v>4</v>
      </c>
      <c r="L49" s="307" t="s">
        <v>2444</v>
      </c>
      <c r="M49" s="309">
        <v>0</v>
      </c>
      <c r="N49" s="307" t="s">
        <v>2444</v>
      </c>
      <c r="O49" s="309">
        <v>0</v>
      </c>
      <c r="P49" s="307" t="s">
        <v>2444</v>
      </c>
      <c r="Q49" s="309">
        <v>4</v>
      </c>
      <c r="R49" s="307" t="s">
        <v>2444</v>
      </c>
      <c r="S49" s="309">
        <v>0</v>
      </c>
      <c r="T49" s="307" t="s">
        <v>2444</v>
      </c>
      <c r="U49" s="306">
        <v>1.9</v>
      </c>
      <c r="V49" s="307" t="s">
        <v>2442</v>
      </c>
      <c r="W49" s="306">
        <v>0</v>
      </c>
      <c r="X49" s="307" t="s">
        <v>2442</v>
      </c>
      <c r="Y49" s="306">
        <v>0</v>
      </c>
      <c r="Z49" s="307" t="s">
        <v>2442</v>
      </c>
      <c r="AA49" s="306">
        <v>1.9</v>
      </c>
      <c r="AB49" s="307" t="s">
        <v>2442</v>
      </c>
      <c r="AC49" s="306">
        <v>0</v>
      </c>
      <c r="AD49" s="307" t="s">
        <v>2442</v>
      </c>
      <c r="AE49" s="307" t="s">
        <v>2441</v>
      </c>
      <c r="AF49" s="307" t="s">
        <v>2460</v>
      </c>
    </row>
    <row r="50" spans="1:32">
      <c r="A50" s="305" t="s">
        <v>17</v>
      </c>
      <c r="B50" s="305" t="s">
        <v>2445</v>
      </c>
      <c r="C50" s="305" t="s">
        <v>2525</v>
      </c>
      <c r="D50" s="305" t="s">
        <v>2526</v>
      </c>
      <c r="E50" s="305" t="s">
        <v>2441</v>
      </c>
      <c r="F50" s="305" t="s">
        <v>2441</v>
      </c>
      <c r="G50" s="306">
        <v>22.6</v>
      </c>
      <c r="H50" s="307" t="s">
        <v>2442</v>
      </c>
      <c r="I50" s="308">
        <v>1000</v>
      </c>
      <c r="J50" s="307" t="s">
        <v>2443</v>
      </c>
      <c r="K50" s="311">
        <v>1</v>
      </c>
      <c r="L50" s="307" t="s">
        <v>2444</v>
      </c>
      <c r="M50" s="309">
        <v>0</v>
      </c>
      <c r="N50" s="307" t="s">
        <v>2444</v>
      </c>
      <c r="O50" s="309">
        <v>0</v>
      </c>
      <c r="P50" s="307" t="s">
        <v>2444</v>
      </c>
      <c r="Q50" s="309">
        <v>1</v>
      </c>
      <c r="R50" s="307" t="s">
        <v>2444</v>
      </c>
      <c r="S50" s="309">
        <v>0</v>
      </c>
      <c r="T50" s="307" t="s">
        <v>2444</v>
      </c>
      <c r="U50" s="306">
        <v>0.02</v>
      </c>
      <c r="V50" s="307" t="s">
        <v>2442</v>
      </c>
      <c r="W50" s="306">
        <v>0</v>
      </c>
      <c r="X50" s="307" t="s">
        <v>2442</v>
      </c>
      <c r="Y50" s="306">
        <v>0</v>
      </c>
      <c r="Z50" s="307" t="s">
        <v>2442</v>
      </c>
      <c r="AA50" s="306">
        <v>0.02</v>
      </c>
      <c r="AB50" s="307" t="s">
        <v>2442</v>
      </c>
      <c r="AC50" s="306">
        <v>0</v>
      </c>
      <c r="AD50" s="307" t="s">
        <v>2442</v>
      </c>
      <c r="AE50" s="307" t="s">
        <v>2441</v>
      </c>
      <c r="AF50" s="307" t="s">
        <v>2448</v>
      </c>
    </row>
    <row r="51" spans="1:32">
      <c r="A51" s="305" t="s">
        <v>17</v>
      </c>
      <c r="B51" s="305" t="s">
        <v>2445</v>
      </c>
      <c r="C51" s="305" t="s">
        <v>2527</v>
      </c>
      <c r="D51" s="305" t="s">
        <v>2528</v>
      </c>
      <c r="E51" s="305" t="s">
        <v>2441</v>
      </c>
      <c r="F51" s="305" t="s">
        <v>2441</v>
      </c>
      <c r="G51" s="306">
        <v>27.51</v>
      </c>
      <c r="H51" s="307" t="s">
        <v>2442</v>
      </c>
      <c r="I51" s="308">
        <v>1000</v>
      </c>
      <c r="J51" s="307" t="s">
        <v>2443</v>
      </c>
      <c r="K51" s="311">
        <v>2</v>
      </c>
      <c r="L51" s="307" t="s">
        <v>2444</v>
      </c>
      <c r="M51" s="309">
        <v>0</v>
      </c>
      <c r="N51" s="307" t="s">
        <v>2444</v>
      </c>
      <c r="O51" s="309">
        <v>0</v>
      </c>
      <c r="P51" s="307" t="s">
        <v>2444</v>
      </c>
      <c r="Q51" s="309">
        <v>2</v>
      </c>
      <c r="R51" s="307" t="s">
        <v>2444</v>
      </c>
      <c r="S51" s="309">
        <v>0</v>
      </c>
      <c r="T51" s="307" t="s">
        <v>2444</v>
      </c>
      <c r="U51" s="306">
        <v>0.06</v>
      </c>
      <c r="V51" s="307" t="s">
        <v>2442</v>
      </c>
      <c r="W51" s="306">
        <v>0</v>
      </c>
      <c r="X51" s="307" t="s">
        <v>2442</v>
      </c>
      <c r="Y51" s="306">
        <v>0</v>
      </c>
      <c r="Z51" s="307" t="s">
        <v>2442</v>
      </c>
      <c r="AA51" s="306">
        <v>0.06</v>
      </c>
      <c r="AB51" s="307" t="s">
        <v>2442</v>
      </c>
      <c r="AC51" s="306">
        <v>0</v>
      </c>
      <c r="AD51" s="307" t="s">
        <v>2442</v>
      </c>
      <c r="AE51" s="307" t="s">
        <v>2441</v>
      </c>
      <c r="AF51" s="307" t="s">
        <v>2448</v>
      </c>
    </row>
    <row r="52" spans="1:32">
      <c r="A52" s="305" t="s">
        <v>17</v>
      </c>
      <c r="B52" s="305" t="s">
        <v>2445</v>
      </c>
      <c r="C52" s="305" t="s">
        <v>2529</v>
      </c>
      <c r="D52" s="305" t="s">
        <v>2506</v>
      </c>
      <c r="E52" s="305" t="s">
        <v>2441</v>
      </c>
      <c r="F52" s="305" t="s">
        <v>2441</v>
      </c>
      <c r="G52" s="306">
        <v>231.34</v>
      </c>
      <c r="H52" s="307" t="s">
        <v>2442</v>
      </c>
      <c r="I52" s="308">
        <v>1000</v>
      </c>
      <c r="J52" s="307" t="s">
        <v>2443</v>
      </c>
      <c r="K52" s="311">
        <v>1</v>
      </c>
      <c r="L52" s="307" t="s">
        <v>2444</v>
      </c>
      <c r="M52" s="309">
        <v>0</v>
      </c>
      <c r="N52" s="307" t="s">
        <v>2444</v>
      </c>
      <c r="O52" s="309">
        <v>0</v>
      </c>
      <c r="P52" s="307" t="s">
        <v>2444</v>
      </c>
      <c r="Q52" s="309">
        <v>1</v>
      </c>
      <c r="R52" s="307" t="s">
        <v>2444</v>
      </c>
      <c r="S52" s="309">
        <v>0</v>
      </c>
      <c r="T52" s="307" t="s">
        <v>2444</v>
      </c>
      <c r="U52" s="306">
        <v>0.23</v>
      </c>
      <c r="V52" s="307" t="s">
        <v>2442</v>
      </c>
      <c r="W52" s="306">
        <v>0</v>
      </c>
      <c r="X52" s="307" t="s">
        <v>2442</v>
      </c>
      <c r="Y52" s="306">
        <v>0</v>
      </c>
      <c r="Z52" s="307" t="s">
        <v>2442</v>
      </c>
      <c r="AA52" s="306">
        <v>0.23</v>
      </c>
      <c r="AB52" s="307" t="s">
        <v>2442</v>
      </c>
      <c r="AC52" s="306">
        <v>0</v>
      </c>
      <c r="AD52" s="307" t="s">
        <v>2442</v>
      </c>
      <c r="AE52" s="307" t="s">
        <v>2441</v>
      </c>
      <c r="AF52" s="307" t="s">
        <v>2450</v>
      </c>
    </row>
    <row r="53" spans="1:32">
      <c r="A53" s="305" t="s">
        <v>17</v>
      </c>
      <c r="B53" s="305" t="s">
        <v>2445</v>
      </c>
      <c r="C53" s="305" t="s">
        <v>2530</v>
      </c>
      <c r="D53" s="305" t="s">
        <v>2531</v>
      </c>
      <c r="E53" s="305" t="s">
        <v>2441</v>
      </c>
      <c r="F53" s="305" t="s">
        <v>2441</v>
      </c>
      <c r="G53" s="306">
        <v>148.74</v>
      </c>
      <c r="H53" s="307" t="s">
        <v>2442</v>
      </c>
      <c r="I53" s="308">
        <v>1000</v>
      </c>
      <c r="J53" s="307" t="s">
        <v>2443</v>
      </c>
      <c r="K53" s="311">
        <v>2</v>
      </c>
      <c r="L53" s="307" t="s">
        <v>2444</v>
      </c>
      <c r="M53" s="309">
        <v>0</v>
      </c>
      <c r="N53" s="307" t="s">
        <v>2444</v>
      </c>
      <c r="O53" s="309">
        <v>0</v>
      </c>
      <c r="P53" s="307" t="s">
        <v>2444</v>
      </c>
      <c r="Q53" s="309">
        <v>2</v>
      </c>
      <c r="R53" s="307" t="s">
        <v>2444</v>
      </c>
      <c r="S53" s="309">
        <v>0</v>
      </c>
      <c r="T53" s="307" t="s">
        <v>2444</v>
      </c>
      <c r="U53" s="306">
        <v>0.3</v>
      </c>
      <c r="V53" s="307" t="s">
        <v>2442</v>
      </c>
      <c r="W53" s="306">
        <v>0</v>
      </c>
      <c r="X53" s="307" t="s">
        <v>2442</v>
      </c>
      <c r="Y53" s="306">
        <v>0</v>
      </c>
      <c r="Z53" s="307" t="s">
        <v>2442</v>
      </c>
      <c r="AA53" s="306">
        <v>0.3</v>
      </c>
      <c r="AB53" s="307" t="s">
        <v>2442</v>
      </c>
      <c r="AC53" s="306">
        <v>0</v>
      </c>
      <c r="AD53" s="307" t="s">
        <v>2442</v>
      </c>
      <c r="AE53" s="307" t="s">
        <v>2441</v>
      </c>
      <c r="AF53" s="307" t="s">
        <v>2448</v>
      </c>
    </row>
    <row r="54" spans="1:32">
      <c r="A54" s="305" t="s">
        <v>17</v>
      </c>
      <c r="B54" s="305" t="s">
        <v>2445</v>
      </c>
      <c r="C54" s="305" t="s">
        <v>2532</v>
      </c>
      <c r="D54" s="305" t="s">
        <v>2533</v>
      </c>
      <c r="E54" s="305" t="s">
        <v>2441</v>
      </c>
      <c r="F54" s="305" t="s">
        <v>2441</v>
      </c>
      <c r="G54" s="306">
        <v>551.04999999999995</v>
      </c>
      <c r="H54" s="307" t="s">
        <v>2442</v>
      </c>
      <c r="I54" s="308">
        <v>1000</v>
      </c>
      <c r="J54" s="307" t="s">
        <v>2443</v>
      </c>
      <c r="K54" s="311">
        <v>1</v>
      </c>
      <c r="L54" s="307" t="s">
        <v>2444</v>
      </c>
      <c r="M54" s="309">
        <v>0</v>
      </c>
      <c r="N54" s="307" t="s">
        <v>2444</v>
      </c>
      <c r="O54" s="309">
        <v>0</v>
      </c>
      <c r="P54" s="307" t="s">
        <v>2444</v>
      </c>
      <c r="Q54" s="309">
        <v>1</v>
      </c>
      <c r="R54" s="307" t="s">
        <v>2444</v>
      </c>
      <c r="S54" s="309">
        <v>0</v>
      </c>
      <c r="T54" s="307" t="s">
        <v>2444</v>
      </c>
      <c r="U54" s="306">
        <v>0.55000000000000004</v>
      </c>
      <c r="V54" s="307" t="s">
        <v>2442</v>
      </c>
      <c r="W54" s="306">
        <v>0</v>
      </c>
      <c r="X54" s="307" t="s">
        <v>2442</v>
      </c>
      <c r="Y54" s="306">
        <v>0</v>
      </c>
      <c r="Z54" s="307" t="s">
        <v>2442</v>
      </c>
      <c r="AA54" s="306">
        <v>0.55000000000000004</v>
      </c>
      <c r="AB54" s="307" t="s">
        <v>2442</v>
      </c>
      <c r="AC54" s="306">
        <v>0</v>
      </c>
      <c r="AD54" s="307" t="s">
        <v>2442</v>
      </c>
      <c r="AE54" s="307" t="s">
        <v>2441</v>
      </c>
      <c r="AF54" s="307" t="s">
        <v>2448</v>
      </c>
    </row>
    <row r="55" spans="1:32">
      <c r="A55" s="305" t="s">
        <v>17</v>
      </c>
      <c r="B55" s="305" t="s">
        <v>2445</v>
      </c>
      <c r="C55" s="305" t="s">
        <v>2534</v>
      </c>
      <c r="D55" s="305" t="s">
        <v>2533</v>
      </c>
      <c r="E55" s="305" t="s">
        <v>2441</v>
      </c>
      <c r="F55" s="305" t="s">
        <v>2441</v>
      </c>
      <c r="G55" s="306">
        <v>352.02</v>
      </c>
      <c r="H55" s="307" t="s">
        <v>2442</v>
      </c>
      <c r="I55" s="308">
        <v>1000</v>
      </c>
      <c r="J55" s="307" t="s">
        <v>2443</v>
      </c>
      <c r="K55" s="311">
        <v>3</v>
      </c>
      <c r="L55" s="307" t="s">
        <v>2444</v>
      </c>
      <c r="M55" s="309">
        <v>0</v>
      </c>
      <c r="N55" s="307" t="s">
        <v>2444</v>
      </c>
      <c r="O55" s="309">
        <v>0</v>
      </c>
      <c r="P55" s="307" t="s">
        <v>2444</v>
      </c>
      <c r="Q55" s="309">
        <v>3</v>
      </c>
      <c r="R55" s="307" t="s">
        <v>2444</v>
      </c>
      <c r="S55" s="309">
        <v>0</v>
      </c>
      <c r="T55" s="307" t="s">
        <v>2444</v>
      </c>
      <c r="U55" s="306">
        <v>1.06</v>
      </c>
      <c r="V55" s="307" t="s">
        <v>2442</v>
      </c>
      <c r="W55" s="306">
        <v>0</v>
      </c>
      <c r="X55" s="307" t="s">
        <v>2442</v>
      </c>
      <c r="Y55" s="306">
        <v>0</v>
      </c>
      <c r="Z55" s="307" t="s">
        <v>2442</v>
      </c>
      <c r="AA55" s="306">
        <v>1.06</v>
      </c>
      <c r="AB55" s="307" t="s">
        <v>2442</v>
      </c>
      <c r="AC55" s="306">
        <v>0</v>
      </c>
      <c r="AD55" s="307" t="s">
        <v>2442</v>
      </c>
      <c r="AE55" s="307" t="s">
        <v>2441</v>
      </c>
      <c r="AF55" s="307" t="s">
        <v>2450</v>
      </c>
    </row>
    <row r="56" spans="1:32">
      <c r="A56" s="305" t="s">
        <v>17</v>
      </c>
      <c r="B56" s="305" t="s">
        <v>2445</v>
      </c>
      <c r="C56" s="305" t="s">
        <v>2535</v>
      </c>
      <c r="D56" s="305" t="s">
        <v>2533</v>
      </c>
      <c r="E56" s="305" t="s">
        <v>2441</v>
      </c>
      <c r="F56" s="305" t="s">
        <v>2441</v>
      </c>
      <c r="G56" s="306">
        <v>289.64999999999998</v>
      </c>
      <c r="H56" s="307" t="s">
        <v>2442</v>
      </c>
      <c r="I56" s="308">
        <v>1000</v>
      </c>
      <c r="J56" s="307" t="s">
        <v>2443</v>
      </c>
      <c r="K56" s="311">
        <v>2</v>
      </c>
      <c r="L56" s="307" t="s">
        <v>2444</v>
      </c>
      <c r="M56" s="309">
        <v>0</v>
      </c>
      <c r="N56" s="307" t="s">
        <v>2444</v>
      </c>
      <c r="O56" s="309">
        <v>0</v>
      </c>
      <c r="P56" s="307" t="s">
        <v>2444</v>
      </c>
      <c r="Q56" s="309">
        <v>2</v>
      </c>
      <c r="R56" s="307" t="s">
        <v>2444</v>
      </c>
      <c r="S56" s="309">
        <v>0</v>
      </c>
      <c r="T56" s="307" t="s">
        <v>2444</v>
      </c>
      <c r="U56" s="306">
        <v>0.57999999999999996</v>
      </c>
      <c r="V56" s="307" t="s">
        <v>2442</v>
      </c>
      <c r="W56" s="306">
        <v>0</v>
      </c>
      <c r="X56" s="307" t="s">
        <v>2442</v>
      </c>
      <c r="Y56" s="306">
        <v>0</v>
      </c>
      <c r="Z56" s="307" t="s">
        <v>2442</v>
      </c>
      <c r="AA56" s="306">
        <v>0.57999999999999996</v>
      </c>
      <c r="AB56" s="307" t="s">
        <v>2442</v>
      </c>
      <c r="AC56" s="306">
        <v>0</v>
      </c>
      <c r="AD56" s="307" t="s">
        <v>2442</v>
      </c>
      <c r="AE56" s="307" t="s">
        <v>2441</v>
      </c>
      <c r="AF56" s="307" t="s">
        <v>2448</v>
      </c>
    </row>
    <row r="57" spans="1:32">
      <c r="A57" s="305" t="s">
        <v>17</v>
      </c>
      <c r="B57" s="305" t="s">
        <v>2445</v>
      </c>
      <c r="C57" s="305" t="s">
        <v>2536</v>
      </c>
      <c r="D57" s="305" t="s">
        <v>2533</v>
      </c>
      <c r="E57" s="305" t="s">
        <v>2441</v>
      </c>
      <c r="F57" s="305" t="s">
        <v>2441</v>
      </c>
      <c r="G57" s="306">
        <v>289.64999999999998</v>
      </c>
      <c r="H57" s="307" t="s">
        <v>2442</v>
      </c>
      <c r="I57" s="308">
        <v>1000</v>
      </c>
      <c r="J57" s="307" t="s">
        <v>2443</v>
      </c>
      <c r="K57" s="311">
        <v>3</v>
      </c>
      <c r="L57" s="307" t="s">
        <v>2444</v>
      </c>
      <c r="M57" s="309">
        <v>0</v>
      </c>
      <c r="N57" s="307" t="s">
        <v>2444</v>
      </c>
      <c r="O57" s="309">
        <v>0</v>
      </c>
      <c r="P57" s="307" t="s">
        <v>2444</v>
      </c>
      <c r="Q57" s="309">
        <v>3</v>
      </c>
      <c r="R57" s="307" t="s">
        <v>2444</v>
      </c>
      <c r="S57" s="309">
        <v>0</v>
      </c>
      <c r="T57" s="307" t="s">
        <v>2444</v>
      </c>
      <c r="U57" s="306">
        <v>0.87</v>
      </c>
      <c r="V57" s="307" t="s">
        <v>2442</v>
      </c>
      <c r="W57" s="306">
        <v>0</v>
      </c>
      <c r="X57" s="307" t="s">
        <v>2442</v>
      </c>
      <c r="Y57" s="306">
        <v>0</v>
      </c>
      <c r="Z57" s="307" t="s">
        <v>2442</v>
      </c>
      <c r="AA57" s="306">
        <v>0.87</v>
      </c>
      <c r="AB57" s="307" t="s">
        <v>2442</v>
      </c>
      <c r="AC57" s="306">
        <v>0</v>
      </c>
      <c r="AD57" s="307" t="s">
        <v>2442</v>
      </c>
      <c r="AE57" s="307" t="s">
        <v>2441</v>
      </c>
      <c r="AF57" s="307" t="s">
        <v>2448</v>
      </c>
    </row>
    <row r="58" spans="1:32">
      <c r="A58" s="305" t="s">
        <v>17</v>
      </c>
      <c r="B58" s="305" t="s">
        <v>2445</v>
      </c>
      <c r="C58" s="305" t="s">
        <v>2537</v>
      </c>
      <c r="D58" s="305" t="s">
        <v>2533</v>
      </c>
      <c r="E58" s="305" t="s">
        <v>2441</v>
      </c>
      <c r="F58" s="305" t="s">
        <v>2441</v>
      </c>
      <c r="G58" s="306">
        <v>580.61</v>
      </c>
      <c r="H58" s="307" t="s">
        <v>2442</v>
      </c>
      <c r="I58" s="308">
        <v>1000</v>
      </c>
      <c r="J58" s="307" t="s">
        <v>2443</v>
      </c>
      <c r="K58" s="311">
        <v>2</v>
      </c>
      <c r="L58" s="307" t="s">
        <v>2444</v>
      </c>
      <c r="M58" s="309">
        <v>0</v>
      </c>
      <c r="N58" s="307" t="s">
        <v>2444</v>
      </c>
      <c r="O58" s="309">
        <v>0</v>
      </c>
      <c r="P58" s="307" t="s">
        <v>2444</v>
      </c>
      <c r="Q58" s="309">
        <v>2</v>
      </c>
      <c r="R58" s="307" t="s">
        <v>2444</v>
      </c>
      <c r="S58" s="309">
        <v>0</v>
      </c>
      <c r="T58" s="307" t="s">
        <v>2444</v>
      </c>
      <c r="U58" s="306">
        <v>1.1599999999999999</v>
      </c>
      <c r="V58" s="307" t="s">
        <v>2442</v>
      </c>
      <c r="W58" s="306">
        <v>0</v>
      </c>
      <c r="X58" s="307" t="s">
        <v>2442</v>
      </c>
      <c r="Y58" s="306">
        <v>0</v>
      </c>
      <c r="Z58" s="307" t="s">
        <v>2442</v>
      </c>
      <c r="AA58" s="306">
        <v>1.1599999999999999</v>
      </c>
      <c r="AB58" s="307" t="s">
        <v>2442</v>
      </c>
      <c r="AC58" s="306">
        <v>0</v>
      </c>
      <c r="AD58" s="307" t="s">
        <v>2442</v>
      </c>
      <c r="AE58" s="307" t="s">
        <v>2441</v>
      </c>
      <c r="AF58" s="307" t="s">
        <v>2450</v>
      </c>
    </row>
    <row r="59" spans="1:32">
      <c r="A59" s="305" t="s">
        <v>17</v>
      </c>
      <c r="B59" s="305" t="s">
        <v>2445</v>
      </c>
      <c r="C59" s="305" t="s">
        <v>2538</v>
      </c>
      <c r="D59" s="305" t="s">
        <v>2533</v>
      </c>
      <c r="E59" s="305" t="s">
        <v>2441</v>
      </c>
      <c r="F59" s="305" t="s">
        <v>2441</v>
      </c>
      <c r="G59" s="306">
        <v>580.30999999999995</v>
      </c>
      <c r="H59" s="307" t="s">
        <v>2442</v>
      </c>
      <c r="I59" s="308">
        <v>1000</v>
      </c>
      <c r="J59" s="307" t="s">
        <v>2443</v>
      </c>
      <c r="K59" s="311">
        <v>3</v>
      </c>
      <c r="L59" s="307" t="s">
        <v>2444</v>
      </c>
      <c r="M59" s="309">
        <v>0</v>
      </c>
      <c r="N59" s="307" t="s">
        <v>2444</v>
      </c>
      <c r="O59" s="309">
        <v>0</v>
      </c>
      <c r="P59" s="307" t="s">
        <v>2444</v>
      </c>
      <c r="Q59" s="309">
        <v>3</v>
      </c>
      <c r="R59" s="307" t="s">
        <v>2444</v>
      </c>
      <c r="S59" s="309">
        <v>0</v>
      </c>
      <c r="T59" s="307" t="s">
        <v>2444</v>
      </c>
      <c r="U59" s="306">
        <v>1.74</v>
      </c>
      <c r="V59" s="307" t="s">
        <v>2442</v>
      </c>
      <c r="W59" s="306">
        <v>0</v>
      </c>
      <c r="X59" s="307" t="s">
        <v>2442</v>
      </c>
      <c r="Y59" s="306">
        <v>0</v>
      </c>
      <c r="Z59" s="307" t="s">
        <v>2442</v>
      </c>
      <c r="AA59" s="306">
        <v>1.74</v>
      </c>
      <c r="AB59" s="307" t="s">
        <v>2442</v>
      </c>
      <c r="AC59" s="306">
        <v>0</v>
      </c>
      <c r="AD59" s="307" t="s">
        <v>2442</v>
      </c>
      <c r="AE59" s="307" t="s">
        <v>2441</v>
      </c>
      <c r="AF59" s="307" t="s">
        <v>2450</v>
      </c>
    </row>
    <row r="60" spans="1:32">
      <c r="A60" s="305" t="s">
        <v>17</v>
      </c>
      <c r="B60" s="305" t="s">
        <v>2445</v>
      </c>
      <c r="C60" s="305" t="s">
        <v>2539</v>
      </c>
      <c r="D60" s="305" t="s">
        <v>2459</v>
      </c>
      <c r="E60" s="305" t="s">
        <v>2441</v>
      </c>
      <c r="F60" s="305" t="s">
        <v>2441</v>
      </c>
      <c r="G60" s="306">
        <v>187.61</v>
      </c>
      <c r="H60" s="307" t="s">
        <v>2442</v>
      </c>
      <c r="I60" s="308">
        <v>1000</v>
      </c>
      <c r="J60" s="307" t="s">
        <v>2443</v>
      </c>
      <c r="K60" s="311">
        <v>1</v>
      </c>
      <c r="L60" s="307" t="s">
        <v>2444</v>
      </c>
      <c r="M60" s="309">
        <v>0</v>
      </c>
      <c r="N60" s="307" t="s">
        <v>2444</v>
      </c>
      <c r="O60" s="309">
        <v>0</v>
      </c>
      <c r="P60" s="307" t="s">
        <v>2444</v>
      </c>
      <c r="Q60" s="309">
        <v>1</v>
      </c>
      <c r="R60" s="307" t="s">
        <v>2444</v>
      </c>
      <c r="S60" s="309">
        <v>0</v>
      </c>
      <c r="T60" s="307" t="s">
        <v>2444</v>
      </c>
      <c r="U60" s="306">
        <v>0.19</v>
      </c>
      <c r="V60" s="307" t="s">
        <v>2442</v>
      </c>
      <c r="W60" s="306">
        <v>0</v>
      </c>
      <c r="X60" s="307" t="s">
        <v>2442</v>
      </c>
      <c r="Y60" s="306">
        <v>0</v>
      </c>
      <c r="Z60" s="307" t="s">
        <v>2442</v>
      </c>
      <c r="AA60" s="306">
        <v>0.19</v>
      </c>
      <c r="AB60" s="307" t="s">
        <v>2442</v>
      </c>
      <c r="AC60" s="306">
        <v>0</v>
      </c>
      <c r="AD60" s="307" t="s">
        <v>2442</v>
      </c>
      <c r="AE60" s="307" t="s">
        <v>2441</v>
      </c>
      <c r="AF60" s="307" t="s">
        <v>2448</v>
      </c>
    </row>
    <row r="61" spans="1:32">
      <c r="A61" s="305" t="s">
        <v>17</v>
      </c>
      <c r="B61" s="305" t="s">
        <v>2445</v>
      </c>
      <c r="C61" s="305" t="s">
        <v>2540</v>
      </c>
      <c r="D61" s="305" t="s">
        <v>2459</v>
      </c>
      <c r="E61" s="305" t="s">
        <v>2441</v>
      </c>
      <c r="F61" s="305" t="s">
        <v>2441</v>
      </c>
      <c r="G61" s="306">
        <v>367.36</v>
      </c>
      <c r="H61" s="307" t="s">
        <v>2442</v>
      </c>
      <c r="I61" s="308">
        <v>1000</v>
      </c>
      <c r="J61" s="307" t="s">
        <v>2443</v>
      </c>
      <c r="K61" s="311">
        <v>2</v>
      </c>
      <c r="L61" s="307" t="s">
        <v>2444</v>
      </c>
      <c r="M61" s="309">
        <v>0</v>
      </c>
      <c r="N61" s="307" t="s">
        <v>2444</v>
      </c>
      <c r="O61" s="309">
        <v>0</v>
      </c>
      <c r="P61" s="307" t="s">
        <v>2444</v>
      </c>
      <c r="Q61" s="309">
        <v>2</v>
      </c>
      <c r="R61" s="307" t="s">
        <v>2444</v>
      </c>
      <c r="S61" s="309">
        <v>0</v>
      </c>
      <c r="T61" s="307" t="s">
        <v>2444</v>
      </c>
      <c r="U61" s="306">
        <v>0.73</v>
      </c>
      <c r="V61" s="307" t="s">
        <v>2442</v>
      </c>
      <c r="W61" s="306">
        <v>0</v>
      </c>
      <c r="X61" s="307" t="s">
        <v>2442</v>
      </c>
      <c r="Y61" s="306">
        <v>0</v>
      </c>
      <c r="Z61" s="307" t="s">
        <v>2442</v>
      </c>
      <c r="AA61" s="306">
        <v>0.73</v>
      </c>
      <c r="AB61" s="307" t="s">
        <v>2442</v>
      </c>
      <c r="AC61" s="306">
        <v>0</v>
      </c>
      <c r="AD61" s="307" t="s">
        <v>2442</v>
      </c>
      <c r="AE61" s="307" t="s">
        <v>2441</v>
      </c>
      <c r="AF61" s="307" t="s">
        <v>2448</v>
      </c>
    </row>
    <row r="62" spans="1:32">
      <c r="A62" s="305" t="s">
        <v>17</v>
      </c>
      <c r="B62" s="305" t="s">
        <v>2445</v>
      </c>
      <c r="C62" s="305" t="s">
        <v>2541</v>
      </c>
      <c r="D62" s="305" t="s">
        <v>2459</v>
      </c>
      <c r="E62" s="305" t="s">
        <v>2441</v>
      </c>
      <c r="F62" s="305" t="s">
        <v>2441</v>
      </c>
      <c r="G62" s="306">
        <v>367.36</v>
      </c>
      <c r="H62" s="307" t="s">
        <v>2442</v>
      </c>
      <c r="I62" s="308">
        <v>1000</v>
      </c>
      <c r="J62" s="307" t="s">
        <v>2443</v>
      </c>
      <c r="K62" s="311">
        <v>2</v>
      </c>
      <c r="L62" s="307" t="s">
        <v>2444</v>
      </c>
      <c r="M62" s="309">
        <v>0</v>
      </c>
      <c r="N62" s="307" t="s">
        <v>2444</v>
      </c>
      <c r="O62" s="309">
        <v>0</v>
      </c>
      <c r="P62" s="307" t="s">
        <v>2444</v>
      </c>
      <c r="Q62" s="309">
        <v>2</v>
      </c>
      <c r="R62" s="307" t="s">
        <v>2444</v>
      </c>
      <c r="S62" s="309">
        <v>0</v>
      </c>
      <c r="T62" s="307" t="s">
        <v>2444</v>
      </c>
      <c r="U62" s="306">
        <v>0.73</v>
      </c>
      <c r="V62" s="307" t="s">
        <v>2442</v>
      </c>
      <c r="W62" s="306">
        <v>0</v>
      </c>
      <c r="X62" s="307" t="s">
        <v>2442</v>
      </c>
      <c r="Y62" s="306">
        <v>0</v>
      </c>
      <c r="Z62" s="307" t="s">
        <v>2442</v>
      </c>
      <c r="AA62" s="306">
        <v>0.73</v>
      </c>
      <c r="AB62" s="307" t="s">
        <v>2442</v>
      </c>
      <c r="AC62" s="306">
        <v>0</v>
      </c>
      <c r="AD62" s="307" t="s">
        <v>2442</v>
      </c>
      <c r="AE62" s="307" t="s">
        <v>2441</v>
      </c>
      <c r="AF62" s="307" t="s">
        <v>2448</v>
      </c>
    </row>
    <row r="63" spans="1:32">
      <c r="A63" s="305" t="s">
        <v>17</v>
      </c>
      <c r="B63" s="305" t="s">
        <v>2445</v>
      </c>
      <c r="C63" s="305" t="s">
        <v>2542</v>
      </c>
      <c r="D63" s="305" t="s">
        <v>2459</v>
      </c>
      <c r="E63" s="305" t="s">
        <v>2441</v>
      </c>
      <c r="F63" s="305" t="s">
        <v>2441</v>
      </c>
      <c r="G63" s="306">
        <v>367.36</v>
      </c>
      <c r="H63" s="307" t="s">
        <v>2442</v>
      </c>
      <c r="I63" s="308">
        <v>1000</v>
      </c>
      <c r="J63" s="307" t="s">
        <v>2443</v>
      </c>
      <c r="K63" s="311">
        <v>1</v>
      </c>
      <c r="L63" s="307" t="s">
        <v>2444</v>
      </c>
      <c r="M63" s="309">
        <v>0</v>
      </c>
      <c r="N63" s="307" t="s">
        <v>2444</v>
      </c>
      <c r="O63" s="309">
        <v>0</v>
      </c>
      <c r="P63" s="307" t="s">
        <v>2444</v>
      </c>
      <c r="Q63" s="309">
        <v>1</v>
      </c>
      <c r="R63" s="307" t="s">
        <v>2444</v>
      </c>
      <c r="S63" s="309">
        <v>0</v>
      </c>
      <c r="T63" s="307" t="s">
        <v>2444</v>
      </c>
      <c r="U63" s="306">
        <v>0.37</v>
      </c>
      <c r="V63" s="307" t="s">
        <v>2442</v>
      </c>
      <c r="W63" s="306">
        <v>0</v>
      </c>
      <c r="X63" s="307" t="s">
        <v>2442</v>
      </c>
      <c r="Y63" s="306">
        <v>0</v>
      </c>
      <c r="Z63" s="307" t="s">
        <v>2442</v>
      </c>
      <c r="AA63" s="306">
        <v>0.37</v>
      </c>
      <c r="AB63" s="307" t="s">
        <v>2442</v>
      </c>
      <c r="AC63" s="306">
        <v>0</v>
      </c>
      <c r="AD63" s="307" t="s">
        <v>2442</v>
      </c>
      <c r="AE63" s="307" t="s">
        <v>2441</v>
      </c>
      <c r="AF63" s="307" t="s">
        <v>2448</v>
      </c>
    </row>
    <row r="64" spans="1:32">
      <c r="A64" s="305" t="s">
        <v>17</v>
      </c>
      <c r="B64" s="305" t="s">
        <v>2445</v>
      </c>
      <c r="C64" s="305" t="s">
        <v>2543</v>
      </c>
      <c r="D64" s="305" t="s">
        <v>2544</v>
      </c>
      <c r="E64" s="305" t="s">
        <v>2441</v>
      </c>
      <c r="F64" s="305" t="s">
        <v>2441</v>
      </c>
      <c r="G64" s="306">
        <v>89.21</v>
      </c>
      <c r="H64" s="307" t="s">
        <v>2442</v>
      </c>
      <c r="I64" s="308">
        <v>1000</v>
      </c>
      <c r="J64" s="307" t="s">
        <v>2443</v>
      </c>
      <c r="K64" s="311">
        <v>1</v>
      </c>
      <c r="L64" s="307" t="s">
        <v>2444</v>
      </c>
      <c r="M64" s="309">
        <v>0</v>
      </c>
      <c r="N64" s="307" t="s">
        <v>2444</v>
      </c>
      <c r="O64" s="309">
        <v>0</v>
      </c>
      <c r="P64" s="307" t="s">
        <v>2444</v>
      </c>
      <c r="Q64" s="309">
        <v>1</v>
      </c>
      <c r="R64" s="307" t="s">
        <v>2444</v>
      </c>
      <c r="S64" s="309">
        <v>0</v>
      </c>
      <c r="T64" s="307" t="s">
        <v>2444</v>
      </c>
      <c r="U64" s="306">
        <v>0.09</v>
      </c>
      <c r="V64" s="307" t="s">
        <v>2442</v>
      </c>
      <c r="W64" s="306">
        <v>0</v>
      </c>
      <c r="X64" s="307" t="s">
        <v>2442</v>
      </c>
      <c r="Y64" s="306">
        <v>0</v>
      </c>
      <c r="Z64" s="307" t="s">
        <v>2442</v>
      </c>
      <c r="AA64" s="306">
        <v>0.09</v>
      </c>
      <c r="AB64" s="307" t="s">
        <v>2442</v>
      </c>
      <c r="AC64" s="306">
        <v>0</v>
      </c>
      <c r="AD64" s="307" t="s">
        <v>2442</v>
      </c>
      <c r="AE64" s="307" t="s">
        <v>2441</v>
      </c>
      <c r="AF64" s="307" t="s">
        <v>2448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Input</vt:lpstr>
      <vt:lpstr>Form A</vt:lpstr>
      <vt:lpstr>Form B</vt:lpstr>
      <vt:lpstr>Huong dan su dung</vt:lpstr>
      <vt:lpstr>ChangeLog</vt:lpstr>
      <vt:lpstr>Lỗi thường gặp</vt:lpstr>
      <vt:lpstr>Note</vt:lpstr>
      <vt:lpstr>Sheet2</vt:lpstr>
      <vt:lpstr>HoaCOM</vt:lpstr>
      <vt:lpstr>Huy</vt:lpstr>
      <vt:lpstr>HuyCOM</vt:lpstr>
      <vt:lpstr>HuyV501</vt:lpstr>
      <vt:lpstr>HuyVB01</vt:lpstr>
      <vt:lpstr>HuyVC01</vt:lpstr>
      <vt:lpstr>HuyVG01</vt:lpstr>
      <vt:lpstr>HuyVI01</vt:lpstr>
      <vt:lpstr>HuyVR01</vt:lpstr>
      <vt:lpstr>HuyVY01</vt:lpstr>
      <vt:lpstr>HuyVY1</vt:lpstr>
      <vt:lpstr>'Form A'!Print_Area</vt:lpstr>
      <vt:lpstr>'Form B'!Print_Area</vt:lpstr>
      <vt:lpstr>'Form A'!Print_Titles</vt:lpstr>
      <vt:lpstr>'Form B'!Print_Titles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Nguyen Duc</dc:creator>
  <cp:lastModifiedBy>LE HA_Phuong</cp:lastModifiedBy>
  <cp:lastPrinted>2025-03-31T07:03:01Z</cp:lastPrinted>
  <dcterms:created xsi:type="dcterms:W3CDTF">2014-11-04T08:05:08Z</dcterms:created>
  <dcterms:modified xsi:type="dcterms:W3CDTF">2025-03-31T07:03:04Z</dcterms:modified>
</cp:coreProperties>
</file>