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Área de Trabalho\THIFS\excel com ia - DIO\"/>
    </mc:Choice>
  </mc:AlternateContent>
  <xr:revisionPtr revIDLastSave="0" documentId="13_ncr:1_{26E8D992-FAFE-4275-90C4-00E3B195B0F6}" xr6:coauthVersionLast="47" xr6:coauthVersionMax="47" xr10:uidLastSave="{00000000-0000-0000-0000-000000000000}"/>
  <bookViews>
    <workbookView xWindow="-108" yWindow="-12" windowWidth="17280" windowHeight="8880" tabRatio="423" xr2:uid="{19E1C641-D5E2-4C5F-902C-DB80E6574281}"/>
  </bookViews>
  <sheets>
    <sheet name="Simulador" sheetId="1" r:id="rId1"/>
    <sheet name="tabela de apoio" sheetId="2" r:id="rId2"/>
  </sheets>
  <definedNames>
    <definedName name="aporte_inv_mensal">Simulador!$D$16</definedName>
    <definedName name="dividendos">Simulador!$D$20</definedName>
    <definedName name="patrimonio_acum">Simulador!$D$19</definedName>
    <definedName name="quantid_anos">Simulador!$D$17</definedName>
    <definedName name="rend_carteira">Simulador!$D$12</definedName>
    <definedName name="salario">Simulador!$D$11</definedName>
    <definedName name="sugest_investimento">Simulador!$D$13</definedName>
    <definedName name="taxa_rendimento">Simulador!$D$18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5" i="1" l="1"/>
  <c r="C36" i="1"/>
  <c r="C37" i="1"/>
  <c r="C38" i="1"/>
  <c r="C39" i="1"/>
  <c r="C34" i="1"/>
  <c r="G4" i="2"/>
  <c r="A22" i="2"/>
  <c r="A21" i="2"/>
  <c r="A20" i="2"/>
  <c r="A19" i="2"/>
  <c r="A18" i="2"/>
  <c r="A17" i="2"/>
  <c r="A15" i="2"/>
  <c r="A14" i="2"/>
  <c r="A13" i="2"/>
  <c r="A12" i="2"/>
  <c r="A11" i="2"/>
  <c r="A10" i="2"/>
  <c r="A4" i="2"/>
  <c r="A5" i="2"/>
  <c r="A6" i="2"/>
  <c r="A7" i="2"/>
  <c r="A8" i="2"/>
  <c r="A3" i="2"/>
  <c r="C31" i="1"/>
  <c r="C27" i="1"/>
  <c r="D27" i="1" s="1"/>
  <c r="C24" i="1"/>
  <c r="D24" i="1" s="1"/>
  <c r="C25" i="1"/>
  <c r="D25" i="1" s="1"/>
  <c r="C26" i="1"/>
  <c r="D26" i="1" s="1"/>
  <c r="C23" i="1"/>
  <c r="D23" i="1" s="1"/>
  <c r="D19" i="1"/>
  <c r="D20" i="1" s="1"/>
  <c r="D13" i="1"/>
  <c r="D34" i="1" l="1"/>
  <c r="D39" i="1"/>
  <c r="D38" i="1"/>
  <c r="D37" i="1"/>
  <c r="D36" i="1"/>
  <c r="D35" i="1"/>
  <c r="D4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ROSA DA SILVA</author>
  </authors>
  <commentList>
    <comment ref="F15" authorId="0" shapeId="0" xr:uid="{7F9534A5-5F19-466B-A659-A48B9B38E856}">
      <text>
        <r>
          <rPr>
            <b/>
            <sz val="9"/>
            <color indexed="81"/>
            <rFont val="Segoe UI"/>
            <family val="2"/>
          </rPr>
          <t>THIFANI:</t>
        </r>
        <r>
          <rPr>
            <sz val="9"/>
            <color indexed="81"/>
            <rFont val="Segoe UI"/>
            <family val="2"/>
          </rPr>
          <t xml:space="preserve">
Se eu ganho R$ 4200, e decido investir conforme sugestão, devo receber por mês em torno de R$ 1839, e em 10 anos terei R$ 306mil</t>
        </r>
      </text>
    </comment>
    <comment ref="D22" authorId="0" shapeId="0" xr:uid="{A0953A39-2855-4DDC-94C0-B942773729EA}">
      <text>
        <r>
          <rPr>
            <b/>
            <sz val="9"/>
            <color indexed="81"/>
            <rFont val="Segoe UI"/>
            <family val="2"/>
          </rPr>
          <t>Thifani</t>
        </r>
        <r>
          <rPr>
            <sz val="9"/>
            <color indexed="81"/>
            <rFont val="Segoe UI"/>
            <family val="2"/>
          </rPr>
          <t xml:space="preserve">
quanto deve entrar na conta do investidor mensalmente, aprox.</t>
        </r>
      </text>
    </comment>
  </commentList>
</comments>
</file>

<file path=xl/sharedStrings.xml><?xml version="1.0" encoding="utf-8"?>
<sst xmlns="http://schemas.openxmlformats.org/spreadsheetml/2006/main" count="73" uniqueCount="37">
  <si>
    <t xml:space="preserve"> CONFIGURAÇÕES</t>
  </si>
  <si>
    <t>Salário</t>
  </si>
  <si>
    <t>Rendimento da Carteira</t>
  </si>
  <si>
    <t>Sugestão de Investimento (30%)</t>
  </si>
  <si>
    <t>INVESTIMENTO MENSAL</t>
  </si>
  <si>
    <t>Quanto investir por mês?</t>
  </si>
  <si>
    <t>Taxa de rendimento mensal?</t>
  </si>
  <si>
    <t>Patrimônio acumulado?</t>
  </si>
  <si>
    <t>Dividendos mensais</t>
  </si>
  <si>
    <t>Por quantos anos? (x12)</t>
  </si>
  <si>
    <t>CENÁRIOS</t>
  </si>
  <si>
    <t>Dividendos</t>
  </si>
  <si>
    <t>PERFIL</t>
  </si>
  <si>
    <t>AGRESSIVO</t>
  </si>
  <si>
    <t>CONSERVADOR</t>
  </si>
  <si>
    <t>Valor a ser investido /mês</t>
  </si>
  <si>
    <t>PERFIL DO INVESTIDOR</t>
  </si>
  <si>
    <t>TIPO DE FII</t>
  </si>
  <si>
    <t>PERCENTUAL SUGERIDO</t>
  </si>
  <si>
    <t>VALORES</t>
  </si>
  <si>
    <t>Papel</t>
  </si>
  <si>
    <t>Tijolo</t>
  </si>
  <si>
    <t>Híbrido</t>
  </si>
  <si>
    <t>FOF</t>
  </si>
  <si>
    <t>Desenvolvimento</t>
  </si>
  <si>
    <t>Hotelaria</t>
  </si>
  <si>
    <t>%</t>
  </si>
  <si>
    <t>CHAVE COMPOSTA</t>
  </si>
  <si>
    <t>MODERADO</t>
  </si>
  <si>
    <t>UTILIZANDO PROCV</t>
  </si>
  <si>
    <t>MODERADO-Tijolo</t>
  </si>
  <si>
    <t>Quanto em 2 anos?</t>
  </si>
  <si>
    <t>Quanto em 5 anos?</t>
  </si>
  <si>
    <t>Quanto em 10 anos?</t>
  </si>
  <si>
    <t>Quanto em 20 anos?</t>
  </si>
  <si>
    <t>Quanto em 30 anos?</t>
  </si>
  <si>
    <t>FILTRE AO LADO O   PERFIL DESEJADO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</si>
</sst>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5" formatCode="&quot;R$&quot;\ 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4"/>
      <color theme="0"/>
      <name val="Segoe UI"/>
      <family val="2"/>
    </font>
    <font>
      <b/>
      <sz val="12"/>
      <color theme="0"/>
      <name val="Segoe UI"/>
      <family val="2"/>
    </font>
    <font>
      <b/>
      <sz val="11"/>
      <color rgb="FFC0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/>
        <bgColor indexed="64"/>
      </patternFill>
    </fill>
    <fill>
      <patternFill patternType="solid">
        <fgColor rgb="FF7DDA5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B7F8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249977111117893"/>
        <bgColor indexed="64"/>
      </patternFill>
    </fill>
  </fills>
  <borders count="20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rgb="FF08626C"/>
      </left>
      <right style="thin">
        <color theme="0" tint="-0.14996795556505021"/>
      </right>
      <top style="medium">
        <color rgb="FF08626C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rgb="FF08626C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rgb="FF08626C"/>
      </right>
      <top style="medium">
        <color rgb="FF08626C"/>
      </top>
      <bottom style="thin">
        <color theme="0" tint="-0.14996795556505021"/>
      </bottom>
      <diagonal/>
    </border>
    <border>
      <left style="medium">
        <color rgb="FF08626C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rgb="FF08626C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rgb="FF08626C"/>
      </left>
      <right style="thin">
        <color theme="0" tint="-0.14996795556505021"/>
      </right>
      <top style="thin">
        <color theme="0" tint="-0.14996795556505021"/>
      </top>
      <bottom style="medium">
        <color rgb="FF08626C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rgb="FF08626C"/>
      </bottom>
      <diagonal/>
    </border>
    <border>
      <left style="thin">
        <color theme="0" tint="-0.14996795556505021"/>
      </left>
      <right style="medium">
        <color rgb="FF08626C"/>
      </right>
      <top style="thin">
        <color theme="0" tint="-0.14996795556505021"/>
      </top>
      <bottom style="medium">
        <color rgb="FF08626C"/>
      </bottom>
      <diagonal/>
    </border>
    <border>
      <left style="medium">
        <color rgb="FF08626C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rgb="FF08626C"/>
      </left>
      <right/>
      <top style="thin">
        <color theme="0" tint="-0.14996795556505021"/>
      </top>
      <bottom style="medium">
        <color rgb="FF08626C"/>
      </bottom>
      <diagonal/>
    </border>
    <border>
      <left/>
      <right/>
      <top style="thin">
        <color theme="0" tint="-0.14996795556505021"/>
      </top>
      <bottom style="medium">
        <color rgb="FF08626C"/>
      </bottom>
      <diagonal/>
    </border>
    <border>
      <left style="medium">
        <color rgb="FF08626C"/>
      </left>
      <right/>
      <top style="medium">
        <color rgb="FF08626C"/>
      </top>
      <bottom/>
      <diagonal/>
    </border>
    <border>
      <left/>
      <right/>
      <top style="medium">
        <color rgb="FF08626C"/>
      </top>
      <bottom/>
      <diagonal/>
    </border>
    <border>
      <left style="thin">
        <color theme="0" tint="-0.14996795556505021"/>
      </left>
      <right style="medium">
        <color rgb="FF08626C"/>
      </right>
      <top style="medium">
        <color rgb="FF08626C"/>
      </top>
      <bottom/>
      <diagonal/>
    </border>
    <border>
      <left style="medium">
        <color rgb="FF08626C"/>
      </left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rgb="FF08626C"/>
      </right>
      <top style="medium">
        <color auto="1"/>
      </top>
      <bottom style="thin">
        <color theme="0" tint="-0.1499679555650502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/>
    <xf numFmtId="8" fontId="7" fillId="0" borderId="1" xfId="0" applyNumberFormat="1" applyFont="1" applyBorder="1" applyAlignment="1">
      <alignment horizontal="center" vertical="center"/>
    </xf>
    <xf numFmtId="8" fontId="7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 indent="3"/>
    </xf>
    <xf numFmtId="0" fontId="8" fillId="6" borderId="3" xfId="0" applyFont="1" applyFill="1" applyBorder="1" applyAlignment="1">
      <alignment horizontal="left" vertical="center" indent="3"/>
    </xf>
    <xf numFmtId="0" fontId="7" fillId="6" borderId="2" xfId="0" applyFont="1" applyFill="1" applyBorder="1" applyAlignment="1">
      <alignment horizontal="left" indent="3"/>
    </xf>
    <xf numFmtId="0" fontId="3" fillId="3" borderId="0" xfId="3"/>
    <xf numFmtId="165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2"/>
    </xf>
    <xf numFmtId="9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 vertical="center"/>
    </xf>
    <xf numFmtId="165" fontId="0" fillId="6" borderId="0" xfId="0" applyNumberFormat="1" applyFill="1" applyAlignment="1">
      <alignment horizontal="center" vertical="center"/>
    </xf>
    <xf numFmtId="0" fontId="6" fillId="9" borderId="0" xfId="0" applyFont="1" applyFill="1" applyAlignment="1">
      <alignment horizontal="center"/>
    </xf>
    <xf numFmtId="9" fontId="0" fillId="0" borderId="0" xfId="0" applyNumberForma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9" fontId="3" fillId="3" borderId="0" xfId="1" applyFont="1" applyFill="1" applyAlignment="1">
      <alignment horizontal="center" vertical="center"/>
    </xf>
    <xf numFmtId="0" fontId="0" fillId="10" borderId="0" xfId="0" applyFill="1"/>
    <xf numFmtId="165" fontId="5" fillId="10" borderId="0" xfId="0" applyNumberFormat="1" applyFont="1" applyFill="1" applyAlignment="1">
      <alignment horizontal="center"/>
    </xf>
    <xf numFmtId="0" fontId="4" fillId="11" borderId="0" xfId="0" applyFont="1" applyFill="1" applyAlignment="1">
      <alignment horizontal="center" vertical="center"/>
    </xf>
    <xf numFmtId="0" fontId="2" fillId="2" borderId="0" xfId="2" applyAlignment="1">
      <alignment horizontal="left" vertical="center"/>
    </xf>
    <xf numFmtId="0" fontId="2" fillId="2" borderId="0" xfId="2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2" fillId="2" borderId="0" xfId="2" applyAlignment="1">
      <alignment horizontal="right" vertical="center" wrapText="1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left" indent="3"/>
    </xf>
    <xf numFmtId="165" fontId="8" fillId="0" borderId="8" xfId="0" applyNumberFormat="1" applyFont="1" applyBorder="1" applyAlignment="1">
      <alignment horizontal="center" vertical="center"/>
    </xf>
    <xf numFmtId="10" fontId="8" fillId="0" borderId="8" xfId="0" applyNumberFormat="1" applyFont="1" applyBorder="1" applyAlignment="1">
      <alignment horizontal="center" vertical="center"/>
    </xf>
    <xf numFmtId="0" fontId="7" fillId="6" borderId="9" xfId="0" applyFont="1" applyFill="1" applyBorder="1" applyAlignment="1">
      <alignment horizontal="left" indent="3"/>
    </xf>
    <xf numFmtId="0" fontId="7" fillId="6" borderId="10" xfId="0" applyFont="1" applyFill="1" applyBorder="1" applyAlignment="1">
      <alignment horizontal="left" indent="3"/>
    </xf>
    <xf numFmtId="165" fontId="8" fillId="0" borderId="11" xfId="0" applyNumberFormat="1" applyFont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left" vertical="center" indent="3"/>
    </xf>
    <xf numFmtId="165" fontId="7" fillId="0" borderId="8" xfId="0" applyNumberFormat="1" applyFont="1" applyBorder="1" applyAlignment="1">
      <alignment horizontal="center" vertical="center"/>
    </xf>
    <xf numFmtId="1" fontId="7" fillId="0" borderId="8" xfId="0" applyNumberFormat="1" applyFont="1" applyBorder="1" applyAlignment="1">
      <alignment horizontal="center" vertical="center"/>
    </xf>
    <xf numFmtId="10" fontId="7" fillId="0" borderId="8" xfId="1" applyNumberFormat="1" applyFont="1" applyBorder="1" applyAlignment="1">
      <alignment horizontal="center" vertical="center"/>
    </xf>
    <xf numFmtId="0" fontId="8" fillId="6" borderId="12" xfId="0" applyFont="1" applyFill="1" applyBorder="1" applyAlignment="1">
      <alignment horizontal="left" vertical="center" indent="3"/>
    </xf>
    <xf numFmtId="165" fontId="8" fillId="6" borderId="8" xfId="0" applyNumberFormat="1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left" vertical="center" indent="3"/>
    </xf>
    <xf numFmtId="0" fontId="8" fillId="6" borderId="14" xfId="0" applyFont="1" applyFill="1" applyBorder="1" applyAlignment="1">
      <alignment horizontal="left" vertical="center" indent="3"/>
    </xf>
    <xf numFmtId="165" fontId="8" fillId="6" borderId="11" xfId="0" applyNumberFormat="1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left" vertical="center" indent="3"/>
    </xf>
    <xf numFmtId="8" fontId="7" fillId="0" borderId="19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 indent="3"/>
    </xf>
    <xf numFmtId="8" fontId="7" fillId="0" borderId="8" xfId="0" applyNumberFormat="1" applyFont="1" applyBorder="1" applyAlignment="1">
      <alignment horizontal="center" vertical="center"/>
    </xf>
    <xf numFmtId="0" fontId="7" fillId="8" borderId="7" xfId="0" applyFont="1" applyFill="1" applyBorder="1" applyAlignment="1">
      <alignment horizontal="left" vertical="center" indent="3"/>
    </xf>
    <xf numFmtId="0" fontId="7" fillId="8" borderId="9" xfId="0" applyFont="1" applyFill="1" applyBorder="1" applyAlignment="1">
      <alignment horizontal="left" vertical="center" indent="3"/>
    </xf>
    <xf numFmtId="8" fontId="7" fillId="0" borderId="10" xfId="0" applyNumberFormat="1" applyFont="1" applyBorder="1" applyAlignment="1">
      <alignment horizontal="center" vertical="center"/>
    </xf>
    <xf numFmtId="8" fontId="7" fillId="0" borderId="11" xfId="0" applyNumberFormat="1" applyFont="1" applyBorder="1" applyAlignment="1">
      <alignment horizontal="center" vertical="center"/>
    </xf>
  </cellXfs>
  <cellStyles count="4">
    <cellStyle name="Bom" xfId="2" builtinId="26"/>
    <cellStyle name="Neutro" xfId="3" builtinId="28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08626C"/>
      <color rgb="FF0B7F8B"/>
      <color rgb="FF7DDA58"/>
      <color rgb="FFFFC000"/>
      <color rgb="FFE1F0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Simulador!$C$33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Simulador!$B$34:$B$39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</c:v>
                </c:pt>
                <c:pt idx="3">
                  <c:v>FOF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Simulador!$C$34:$C$39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2-4973-8FB1-F91B4D3E8A07}"/>
            </c:ext>
          </c:extLst>
        </c:ser>
        <c:ser>
          <c:idx val="1"/>
          <c:order val="1"/>
          <c:tx>
            <c:strRef>
              <c:f>Simulador!$D$33</c:f>
              <c:strCache>
                <c:ptCount val="1"/>
                <c:pt idx="0">
                  <c:v>VALORES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Simulador!$B$34:$B$39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</c:v>
                </c:pt>
                <c:pt idx="3">
                  <c:v>FOF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Simulador!$D$34:$D$39</c:f>
              <c:numCache>
                <c:formatCode>"R$"\ #,##0.00</c:formatCode>
                <c:ptCount val="6"/>
                <c:pt idx="0">
                  <c:v>100</c:v>
                </c:pt>
                <c:pt idx="1">
                  <c:v>20</c:v>
                </c:pt>
                <c:pt idx="2">
                  <c:v>10</c:v>
                </c:pt>
                <c:pt idx="3">
                  <c:v>10</c:v>
                </c:pt>
                <c:pt idx="4">
                  <c:v>40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B2-4973-8FB1-F91B4D3E8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41</xdr:row>
      <xdr:rowOff>171450</xdr:rowOff>
    </xdr:from>
    <xdr:to>
      <xdr:col>3</xdr:col>
      <xdr:colOff>830580</xdr:colOff>
      <xdr:row>53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6161451-1F02-7F6A-8A90-58389D7AC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213360</xdr:colOff>
      <xdr:row>0</xdr:row>
      <xdr:rowOff>68580</xdr:rowOff>
    </xdr:from>
    <xdr:to>
      <xdr:col>4</xdr:col>
      <xdr:colOff>15239</xdr:colOff>
      <xdr:row>8</xdr:row>
      <xdr:rowOff>54710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19037916-F78D-454F-3B7A-13B9D64AB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3360" y="68580"/>
          <a:ext cx="5494019" cy="1449170"/>
        </a:xfrm>
        <a:prstGeom prst="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</xdr:pic>
    <xdr:clientData/>
  </xdr:twoCellAnchor>
  <xdr:twoCellAnchor editAs="oneCell">
    <xdr:from>
      <xdr:col>2</xdr:col>
      <xdr:colOff>1943100</xdr:colOff>
      <xdr:row>29</xdr:row>
      <xdr:rowOff>68580</xdr:rowOff>
    </xdr:from>
    <xdr:to>
      <xdr:col>3</xdr:col>
      <xdr:colOff>236220</xdr:colOff>
      <xdr:row>30</xdr:row>
      <xdr:rowOff>160020</xdr:rowOff>
    </xdr:to>
    <xdr:pic>
      <xdr:nvPicPr>
        <xdr:cNvPr id="15" name="Gráfico 14" descr="Filtro">
          <a:extLst>
            <a:ext uri="{FF2B5EF4-FFF2-40B4-BE49-F238E27FC236}">
              <a16:creationId xmlns:a16="http://schemas.microsoft.com/office/drawing/2014/main" id="{900DDD83-E97E-4F28-6522-41ED5A76C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358640" y="6050280"/>
          <a:ext cx="274320" cy="2743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D21A0-D0A9-43B4-8187-60C58A87FEF1}">
  <dimension ref="A9:F40"/>
  <sheetViews>
    <sheetView showGridLines="0" tabSelected="1" topLeftCell="A4" workbookViewId="0">
      <selection activeCell="E10" sqref="E10"/>
    </sheetView>
  </sheetViews>
  <sheetFormatPr defaultColWidth="0" defaultRowHeight="14.4" x14ac:dyDescent="0.3"/>
  <cols>
    <col min="1" max="1" width="3.33203125" customWidth="1"/>
    <col min="2" max="2" width="31.88671875" customWidth="1"/>
    <col min="3" max="3" width="28.88671875" bestFit="1" customWidth="1"/>
    <col min="4" max="4" width="18.88671875" customWidth="1"/>
    <col min="5" max="6" width="8.88671875" customWidth="1"/>
    <col min="7" max="7" width="4.33203125" customWidth="1"/>
    <col min="8" max="9" width="8.88671875" customWidth="1"/>
    <col min="10" max="16384" width="8.88671875" hidden="1"/>
  </cols>
  <sheetData>
    <row r="9" spans="2:6" ht="15" thickBot="1" x14ac:dyDescent="0.35"/>
    <row r="10" spans="2:6" ht="20.399999999999999" x14ac:dyDescent="0.3">
      <c r="B10" s="26" t="s">
        <v>0</v>
      </c>
      <c r="C10" s="27"/>
      <c r="D10" s="28"/>
    </row>
    <row r="11" spans="2:6" ht="16.8" x14ac:dyDescent="0.4">
      <c r="B11" s="29" t="s">
        <v>1</v>
      </c>
      <c r="C11" s="8"/>
      <c r="D11" s="30">
        <v>2000</v>
      </c>
    </row>
    <row r="12" spans="2:6" ht="16.8" x14ac:dyDescent="0.4">
      <c r="B12" s="29" t="s">
        <v>2</v>
      </c>
      <c r="C12" s="8"/>
      <c r="D12" s="31">
        <v>6.0000000000000001E-3</v>
      </c>
    </row>
    <row r="13" spans="2:6" ht="17.399999999999999" thickBot="1" x14ac:dyDescent="0.45">
      <c r="B13" s="32" t="s">
        <v>3</v>
      </c>
      <c r="C13" s="33"/>
      <c r="D13" s="34">
        <f>D11*30%</f>
        <v>600</v>
      </c>
    </row>
    <row r="14" spans="2:6" ht="15" thickBot="1" x14ac:dyDescent="0.35"/>
    <row r="15" spans="2:6" ht="20.399999999999999" x14ac:dyDescent="0.3">
      <c r="B15" s="35" t="s">
        <v>4</v>
      </c>
      <c r="C15" s="36"/>
      <c r="D15" s="37"/>
    </row>
    <row r="16" spans="2:6" ht="16.8" x14ac:dyDescent="0.3">
      <c r="B16" s="38" t="s">
        <v>5</v>
      </c>
      <c r="C16" s="6"/>
      <c r="D16" s="39">
        <v>200</v>
      </c>
    </row>
    <row r="17" spans="1:4" ht="16.8" x14ac:dyDescent="0.3">
      <c r="B17" s="38" t="s">
        <v>9</v>
      </c>
      <c r="C17" s="6"/>
      <c r="D17" s="40">
        <v>5</v>
      </c>
    </row>
    <row r="18" spans="1:4" ht="16.8" x14ac:dyDescent="0.3">
      <c r="B18" s="38" t="s">
        <v>6</v>
      </c>
      <c r="C18" s="6"/>
      <c r="D18" s="41">
        <v>1.0789999999999999E-2</v>
      </c>
    </row>
    <row r="19" spans="1:4" ht="16.8" x14ac:dyDescent="0.3">
      <c r="B19" s="42" t="s">
        <v>7</v>
      </c>
      <c r="C19" s="7"/>
      <c r="D19" s="43">
        <f>FV(taxa_rendimento,quantid_anos*12,aporte_inv_mensal*-1)</f>
        <v>16755.382799697527</v>
      </c>
    </row>
    <row r="20" spans="1:4" ht="17.399999999999999" thickBot="1" x14ac:dyDescent="0.35">
      <c r="B20" s="44" t="s">
        <v>8</v>
      </c>
      <c r="C20" s="45"/>
      <c r="D20" s="46">
        <f>patrimonio_acum*rend_carteira</f>
        <v>100.53229679818516</v>
      </c>
    </row>
    <row r="21" spans="1:4" ht="15" thickBot="1" x14ac:dyDescent="0.35"/>
    <row r="22" spans="1:4" ht="21" thickBot="1" x14ac:dyDescent="0.35">
      <c r="B22" s="47" t="s">
        <v>10</v>
      </c>
      <c r="C22" s="48"/>
      <c r="D22" s="49" t="s">
        <v>11</v>
      </c>
    </row>
    <row r="23" spans="1:4" ht="16.8" x14ac:dyDescent="0.3">
      <c r="A23" s="3">
        <v>2</v>
      </c>
      <c r="B23" s="50" t="s">
        <v>31</v>
      </c>
      <c r="C23" s="4">
        <f>FV(taxa_rendimento,$A23*12,aporte_inv_mensal*-1)</f>
        <v>5445.5254595290435</v>
      </c>
      <c r="D23" s="51">
        <f>C23*rend_carteira</f>
        <v>32.673152757174265</v>
      </c>
    </row>
    <row r="24" spans="1:4" ht="16.8" x14ac:dyDescent="0.3">
      <c r="A24" s="3">
        <v>5</v>
      </c>
      <c r="B24" s="52" t="s">
        <v>32</v>
      </c>
      <c r="C24" s="5">
        <f>FV(taxa_rendimento,$A24*12,aporte_inv_mensal*-1)</f>
        <v>16755.382799697527</v>
      </c>
      <c r="D24" s="53">
        <f>C24*rend_carteira</f>
        <v>100.53229679818516</v>
      </c>
    </row>
    <row r="25" spans="1:4" ht="16.8" x14ac:dyDescent="0.3">
      <c r="A25" s="3">
        <v>10</v>
      </c>
      <c r="B25" s="52" t="s">
        <v>33</v>
      </c>
      <c r="C25" s="5">
        <f>FV(taxa_rendimento,$A25*12,aporte_inv_mensal*-1)</f>
        <v>48656.842506034438</v>
      </c>
      <c r="D25" s="53">
        <f>C25*rend_carteira</f>
        <v>291.94105503620665</v>
      </c>
    </row>
    <row r="26" spans="1:4" ht="16.8" x14ac:dyDescent="0.3">
      <c r="A26" s="3">
        <v>20</v>
      </c>
      <c r="B26" s="54" t="s">
        <v>34</v>
      </c>
      <c r="C26" s="5">
        <f>FV(taxa_rendimento,$A26*12,aporte_inv_mensal*-1)</f>
        <v>225039.68001941612</v>
      </c>
      <c r="D26" s="53">
        <f>C26*rend_carteira</f>
        <v>1350.2380801164968</v>
      </c>
    </row>
    <row r="27" spans="1:4" ht="17.399999999999999" thickBot="1" x14ac:dyDescent="0.35">
      <c r="A27" s="3">
        <v>30</v>
      </c>
      <c r="B27" s="55" t="s">
        <v>35</v>
      </c>
      <c r="C27" s="56">
        <f>FV(taxa_rendimento,$A27*12,aporte_inv_mensal*-1)</f>
        <v>864433.93100094295</v>
      </c>
      <c r="D27" s="57">
        <f>C27*rend_carteira</f>
        <v>5186.6035860056581</v>
      </c>
    </row>
    <row r="30" spans="1:4" x14ac:dyDescent="0.3">
      <c r="B30" s="22" t="s">
        <v>16</v>
      </c>
      <c r="C30" s="23" t="s">
        <v>13</v>
      </c>
      <c r="D30" s="25" t="s">
        <v>36</v>
      </c>
    </row>
    <row r="31" spans="1:4" x14ac:dyDescent="0.3">
      <c r="B31" s="11" t="s">
        <v>15</v>
      </c>
      <c r="C31" s="10">
        <f>aporte_inv_mensal</f>
        <v>200</v>
      </c>
      <c r="D31" s="25"/>
    </row>
    <row r="33" spans="2:4" x14ac:dyDescent="0.3">
      <c r="B33" s="21" t="s">
        <v>17</v>
      </c>
      <c r="C33" s="21" t="s">
        <v>18</v>
      </c>
      <c r="D33" s="21" t="s">
        <v>19</v>
      </c>
    </row>
    <row r="34" spans="2:4" x14ac:dyDescent="0.3">
      <c r="B34" s="1" t="s">
        <v>20</v>
      </c>
      <c r="C34" s="13">
        <f>VLOOKUP($C$30&amp;"-"&amp;$B34,'tabela de apoio'!A2:D22,4,FALSE)</f>
        <v>0.5</v>
      </c>
      <c r="D34" s="14">
        <f>$C$31*$C34</f>
        <v>100</v>
      </c>
    </row>
    <row r="35" spans="2:4" x14ac:dyDescent="0.3">
      <c r="B35" s="1" t="s">
        <v>21</v>
      </c>
      <c r="C35" s="13">
        <f>VLOOKUP($C$30&amp;"-"&amp;$B35,'tabela de apoio'!A3:D23,4,FALSE)</f>
        <v>0.1</v>
      </c>
      <c r="D35" s="14">
        <f t="shared" ref="D35:D39" si="0">$C$31*$C35</f>
        <v>20</v>
      </c>
    </row>
    <row r="36" spans="2:4" x14ac:dyDescent="0.3">
      <c r="B36" s="1" t="s">
        <v>22</v>
      </c>
      <c r="C36" s="13">
        <f>VLOOKUP($C$30&amp;"-"&amp;$B36,'tabela de apoio'!A4:D24,4,FALSE)</f>
        <v>0.05</v>
      </c>
      <c r="D36" s="14">
        <f t="shared" si="0"/>
        <v>10</v>
      </c>
    </row>
    <row r="37" spans="2:4" x14ac:dyDescent="0.3">
      <c r="B37" s="1" t="s">
        <v>23</v>
      </c>
      <c r="C37" s="13">
        <f>VLOOKUP($C$30&amp;"-"&amp;$B37,'tabela de apoio'!A5:D25,4,FALSE)</f>
        <v>0.05</v>
      </c>
      <c r="D37" s="14">
        <f t="shared" si="0"/>
        <v>10</v>
      </c>
    </row>
    <row r="38" spans="2:4" x14ac:dyDescent="0.3">
      <c r="B38" s="1" t="s">
        <v>24</v>
      </c>
      <c r="C38" s="13">
        <f>VLOOKUP($C$30&amp;"-"&amp;$B38,'tabela de apoio'!A6:D26,4,FALSE)</f>
        <v>0.2</v>
      </c>
      <c r="D38" s="14">
        <f t="shared" si="0"/>
        <v>40</v>
      </c>
    </row>
    <row r="39" spans="2:4" x14ac:dyDescent="0.3">
      <c r="B39" s="1" t="s">
        <v>25</v>
      </c>
      <c r="C39" s="13">
        <f>VLOOKUP($C$30&amp;"-"&amp;$B39,'tabela de apoio'!A7:D27,4,FALSE)</f>
        <v>0.1</v>
      </c>
      <c r="D39" s="14">
        <f t="shared" si="0"/>
        <v>20</v>
      </c>
    </row>
    <row r="40" spans="2:4" x14ac:dyDescent="0.3">
      <c r="B40" s="19"/>
      <c r="C40" s="19"/>
      <c r="D40" s="20">
        <f>SUM(D34:D39)</f>
        <v>200</v>
      </c>
    </row>
  </sheetData>
  <mergeCells count="12">
    <mergeCell ref="B22:C22"/>
    <mergeCell ref="D30:D31"/>
    <mergeCell ref="B17:C17"/>
    <mergeCell ref="B18:C18"/>
    <mergeCell ref="B19:C19"/>
    <mergeCell ref="B20:C20"/>
    <mergeCell ref="B10:D10"/>
    <mergeCell ref="B11:C11"/>
    <mergeCell ref="B12:C12"/>
    <mergeCell ref="B13:C13"/>
    <mergeCell ref="B15:D15"/>
    <mergeCell ref="B16:C16"/>
  </mergeCells>
  <dataValidations count="1">
    <dataValidation type="list" allowBlank="1" showInputMessage="1" showErrorMessage="1" promptTitle="Selecione o perfil" prompt="Clique na opção desejada para simulação do investimento" sqref="C30" xr:uid="{A3D93CD7-6678-4678-B95F-9C63271C5251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6948-64D4-40AA-AC2D-F9E5CE3555C3}">
  <dimension ref="A2:G22"/>
  <sheetViews>
    <sheetView showGridLines="0" workbookViewId="0">
      <selection activeCell="B25" sqref="B25"/>
    </sheetView>
  </sheetViews>
  <sheetFormatPr defaultRowHeight="14.4" x14ac:dyDescent="0.3"/>
  <cols>
    <col min="1" max="1" width="28.88671875" bestFit="1" customWidth="1"/>
    <col min="2" max="2" width="15.88671875" customWidth="1"/>
    <col min="3" max="3" width="15.21875" bestFit="1" customWidth="1"/>
    <col min="5" max="5" width="4.6640625" customWidth="1"/>
    <col min="6" max="6" width="18" bestFit="1" customWidth="1"/>
  </cols>
  <sheetData>
    <row r="2" spans="1:7" ht="15.6" customHeight="1" x14ac:dyDescent="0.3">
      <c r="A2" s="24" t="s">
        <v>27</v>
      </c>
      <c r="B2" s="24" t="s">
        <v>12</v>
      </c>
      <c r="C2" s="24" t="s">
        <v>17</v>
      </c>
      <c r="D2" s="24" t="s">
        <v>26</v>
      </c>
      <c r="F2" s="17" t="s">
        <v>29</v>
      </c>
      <c r="G2" s="17"/>
    </row>
    <row r="3" spans="1:7" ht="16.8" customHeight="1" x14ac:dyDescent="0.3">
      <c r="A3" t="str">
        <f>$B3&amp;"-"&amp;$C3</f>
        <v>CONSERVADOR-Papel</v>
      </c>
      <c r="B3" s="1" t="s">
        <v>14</v>
      </c>
      <c r="C3" s="1" t="s">
        <v>20</v>
      </c>
      <c r="D3" s="13">
        <v>0.3</v>
      </c>
      <c r="G3" t="s">
        <v>26</v>
      </c>
    </row>
    <row r="4" spans="1:7" ht="16.8" customHeight="1" x14ac:dyDescent="0.3">
      <c r="A4" t="str">
        <f t="shared" ref="A4:A8" si="0">$B4&amp;"-"&amp;$C4</f>
        <v>CONSERVADOR-Tijolo</v>
      </c>
      <c r="B4" s="1" t="s">
        <v>14</v>
      </c>
      <c r="C4" s="1" t="s">
        <v>21</v>
      </c>
      <c r="D4" s="13">
        <v>0.5</v>
      </c>
      <c r="F4" s="9" t="s">
        <v>30</v>
      </c>
      <c r="G4" s="18">
        <f>VLOOKUP(F4,A3:D22,4,FALSE)</f>
        <v>0.35</v>
      </c>
    </row>
    <row r="5" spans="1:7" ht="16.8" customHeight="1" x14ac:dyDescent="0.3">
      <c r="A5" t="str">
        <f t="shared" si="0"/>
        <v>CONSERVADOR-Híbrido</v>
      </c>
      <c r="B5" s="1" t="s">
        <v>14</v>
      </c>
      <c r="C5" s="1" t="s">
        <v>22</v>
      </c>
      <c r="D5" s="13">
        <v>0.1</v>
      </c>
    </row>
    <row r="6" spans="1:7" ht="16.8" customHeight="1" x14ac:dyDescent="0.3">
      <c r="A6" t="str">
        <f t="shared" si="0"/>
        <v>CONSERVADOR-FOF</v>
      </c>
      <c r="B6" s="1" t="s">
        <v>14</v>
      </c>
      <c r="C6" s="1" t="s">
        <v>23</v>
      </c>
      <c r="D6" s="13">
        <v>0.1</v>
      </c>
    </row>
    <row r="7" spans="1:7" ht="16.8" customHeight="1" x14ac:dyDescent="0.3">
      <c r="A7" t="str">
        <f t="shared" si="0"/>
        <v>CONSERVADOR-Desenvolvimento</v>
      </c>
      <c r="B7" s="1" t="s">
        <v>14</v>
      </c>
      <c r="C7" s="1" t="s">
        <v>24</v>
      </c>
      <c r="D7" s="12">
        <v>0</v>
      </c>
    </row>
    <row r="8" spans="1:7" ht="16.8" customHeight="1" x14ac:dyDescent="0.3">
      <c r="A8" t="str">
        <f t="shared" si="0"/>
        <v>CONSERVADOR-Hotelaria</v>
      </c>
      <c r="B8" s="1" t="s">
        <v>14</v>
      </c>
      <c r="C8" s="1" t="s">
        <v>25</v>
      </c>
      <c r="D8" s="13">
        <v>0</v>
      </c>
    </row>
    <row r="9" spans="1:7" ht="3.6" customHeight="1" x14ac:dyDescent="0.3">
      <c r="A9" s="15"/>
      <c r="B9" s="15"/>
      <c r="C9" s="15"/>
      <c r="D9" s="15"/>
    </row>
    <row r="10" spans="1:7" x14ac:dyDescent="0.3">
      <c r="A10" t="str">
        <f t="shared" ref="A10:A22" si="1">$B10&amp;"-"&amp;$C10</f>
        <v>MODERADO-Papel</v>
      </c>
      <c r="B10" s="2" t="s">
        <v>28</v>
      </c>
      <c r="C10" s="1" t="s">
        <v>20</v>
      </c>
      <c r="D10" s="16">
        <v>0.32</v>
      </c>
    </row>
    <row r="11" spans="1:7" x14ac:dyDescent="0.3">
      <c r="A11" t="str">
        <f t="shared" si="1"/>
        <v>MODERADO-Tijolo</v>
      </c>
      <c r="B11" s="2" t="s">
        <v>28</v>
      </c>
      <c r="C11" s="1" t="s">
        <v>21</v>
      </c>
      <c r="D11" s="16">
        <v>0.35</v>
      </c>
    </row>
    <row r="12" spans="1:7" x14ac:dyDescent="0.3">
      <c r="A12" t="str">
        <f t="shared" si="1"/>
        <v>MODERADO-Híbrido</v>
      </c>
      <c r="B12" s="2" t="s">
        <v>28</v>
      </c>
      <c r="C12" s="1" t="s">
        <v>22</v>
      </c>
      <c r="D12" s="16">
        <v>0.08</v>
      </c>
    </row>
    <row r="13" spans="1:7" x14ac:dyDescent="0.3">
      <c r="A13" t="str">
        <f t="shared" si="1"/>
        <v>MODERADO-FOF</v>
      </c>
      <c r="B13" s="2" t="s">
        <v>28</v>
      </c>
      <c r="C13" s="1" t="s">
        <v>23</v>
      </c>
      <c r="D13" s="16">
        <v>0.05</v>
      </c>
    </row>
    <row r="14" spans="1:7" x14ac:dyDescent="0.3">
      <c r="A14" t="str">
        <f t="shared" si="1"/>
        <v>MODERADO-Desenvolvimento</v>
      </c>
      <c r="B14" s="2" t="s">
        <v>28</v>
      </c>
      <c r="C14" s="1" t="s">
        <v>24</v>
      </c>
      <c r="D14" s="16">
        <v>0.1</v>
      </c>
    </row>
    <row r="15" spans="1:7" x14ac:dyDescent="0.3">
      <c r="A15" t="str">
        <f t="shared" si="1"/>
        <v>MODERADO-Hotelaria</v>
      </c>
      <c r="B15" s="2" t="s">
        <v>28</v>
      </c>
      <c r="C15" s="1" t="s">
        <v>25</v>
      </c>
      <c r="D15" s="16">
        <v>0.1</v>
      </c>
    </row>
    <row r="16" spans="1:7" ht="3.6" customHeight="1" x14ac:dyDescent="0.3">
      <c r="A16" s="15"/>
      <c r="B16" s="15"/>
      <c r="C16" s="15"/>
      <c r="D16" s="15"/>
    </row>
    <row r="17" spans="1:4" x14ac:dyDescent="0.3">
      <c r="A17" t="str">
        <f t="shared" si="1"/>
        <v>AGRESSIVO-Papel</v>
      </c>
      <c r="B17" s="2" t="s">
        <v>13</v>
      </c>
      <c r="C17" s="1" t="s">
        <v>20</v>
      </c>
      <c r="D17" s="16">
        <v>0.5</v>
      </c>
    </row>
    <row r="18" spans="1:4" x14ac:dyDescent="0.3">
      <c r="A18" t="str">
        <f t="shared" si="1"/>
        <v>AGRESSIVO-Tijolo</v>
      </c>
      <c r="B18" s="2" t="s">
        <v>13</v>
      </c>
      <c r="C18" s="1" t="s">
        <v>21</v>
      </c>
      <c r="D18" s="12">
        <v>0.1</v>
      </c>
    </row>
    <row r="19" spans="1:4" x14ac:dyDescent="0.3">
      <c r="A19" t="str">
        <f t="shared" si="1"/>
        <v>AGRESSIVO-Híbrido</v>
      </c>
      <c r="B19" s="2" t="s">
        <v>13</v>
      </c>
      <c r="C19" s="1" t="s">
        <v>22</v>
      </c>
      <c r="D19" s="12">
        <v>0.05</v>
      </c>
    </row>
    <row r="20" spans="1:4" x14ac:dyDescent="0.3">
      <c r="A20" t="str">
        <f t="shared" si="1"/>
        <v>AGRESSIVO-FOF</v>
      </c>
      <c r="B20" s="2" t="s">
        <v>13</v>
      </c>
      <c r="C20" s="1" t="s">
        <v>23</v>
      </c>
      <c r="D20" s="12">
        <v>0.05</v>
      </c>
    </row>
    <row r="21" spans="1:4" x14ac:dyDescent="0.3">
      <c r="A21" t="str">
        <f t="shared" si="1"/>
        <v>AGRESSIVO-Desenvolvimento</v>
      </c>
      <c r="B21" s="2" t="s">
        <v>13</v>
      </c>
      <c r="C21" s="1" t="s">
        <v>24</v>
      </c>
      <c r="D21" s="12">
        <v>0.2</v>
      </c>
    </row>
    <row r="22" spans="1:4" x14ac:dyDescent="0.3">
      <c r="A22" t="str">
        <f t="shared" si="1"/>
        <v>AGRESSIVO-Hotelaria</v>
      </c>
      <c r="B22" s="2" t="s">
        <v>13</v>
      </c>
      <c r="C22" s="1" t="s">
        <v>25</v>
      </c>
      <c r="D22" s="12">
        <v>0.1</v>
      </c>
    </row>
  </sheetData>
  <mergeCells count="3">
    <mergeCell ref="A9:D9"/>
    <mergeCell ref="A16:D16"/>
    <mergeCell ref="F2:G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Simulador</vt:lpstr>
      <vt:lpstr>tabela de apoio</vt:lpstr>
      <vt:lpstr>aporte_inv_mensal</vt:lpstr>
      <vt:lpstr>dividendos</vt:lpstr>
      <vt:lpstr>patrimonio_acum</vt:lpstr>
      <vt:lpstr>quantid_anos</vt:lpstr>
      <vt:lpstr>rend_carteira</vt:lpstr>
      <vt:lpstr>salario</vt:lpstr>
      <vt:lpstr>sugest_investimento</vt:lpstr>
      <vt:lpstr>taxa_rendimento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ROSA DA SILVA</dc:creator>
  <cp:lastModifiedBy>ANTONIO ROSA DA SILVA</cp:lastModifiedBy>
  <dcterms:created xsi:type="dcterms:W3CDTF">2025-06-10T21:44:14Z</dcterms:created>
  <dcterms:modified xsi:type="dcterms:W3CDTF">2025-06-10T23:39:51Z</dcterms:modified>
</cp:coreProperties>
</file>