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1" documentId="8_{ABA0E95C-2C71-465D-BF1E-4C7470D2C68C}" xr6:coauthVersionLast="47" xr6:coauthVersionMax="47" xr10:uidLastSave="{6AB066B1-287A-41B9-9413-1252B85D00EC}"/>
  <bookViews>
    <workbookView xWindow="-110" yWindow="-110" windowWidth="20660" windowHeight="9120" activeTab="2" xr2:uid="{00000000-000D-0000-FFFF-FFFF00000000}"/>
  </bookViews>
  <sheets>
    <sheet name="Documentation" sheetId="19" r:id="rId1"/>
    <sheet name="Spending" sheetId="16" r:id="rId2"/>
    <sheet name="Projection" sheetId="17" r:id="rId3"/>
    <sheet name="Bond Offering" sheetId="13" r:id="rId4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C9" i="13"/>
  <c r="D7" i="13"/>
  <c r="D9" i="13"/>
  <c r="B7" i="13"/>
  <c r="B9" i="13"/>
  <c r="C10" i="13"/>
  <c r="D10" i="13"/>
  <c r="B10" i="13"/>
  <c r="B10" i="16"/>
  <c r="E10" i="16"/>
  <c r="D10" i="16"/>
  <c r="C10" i="16"/>
</calcChain>
</file>

<file path=xl/sharedStrings.xml><?xml version="1.0" encoding="utf-8"?>
<sst xmlns="http://schemas.openxmlformats.org/spreadsheetml/2006/main" count="31" uniqueCount="28">
  <si>
    <t>Author:</t>
  </si>
  <si>
    <t>Thilak Addagatla</t>
  </si>
  <si>
    <t>Note: Do not edit this sheet. If your name does not appear in cell B6, please download a new copy of the file from the SAM website.</t>
  </si>
  <si>
    <t>Alanis Parks Department</t>
  </si>
  <si>
    <t>Park</t>
  </si>
  <si>
    <t>Fern-Foley</t>
  </si>
  <si>
    <t>Pleistocene</t>
  </si>
  <si>
    <t>Sartoris</t>
  </si>
  <si>
    <t>Carver</t>
  </si>
  <si>
    <t>Oleander</t>
  </si>
  <si>
    <t>Total</t>
  </si>
  <si>
    <t>Option A</t>
  </si>
  <si>
    <t>Option B</t>
  </si>
  <si>
    <t>Option C</t>
  </si>
  <si>
    <t># of payments</t>
  </si>
  <si>
    <t>Annual Payments</t>
  </si>
  <si>
    <t>Bond Offering Projection</t>
  </si>
  <si>
    <t>Total Bond Revenue</t>
  </si>
  <si>
    <t>Quarterly Interest Rate</t>
  </si>
  <si>
    <t>Trend</t>
  </si>
  <si>
    <t>Park Spending Projection</t>
  </si>
  <si>
    <t>Quarterly Payments</t>
  </si>
  <si>
    <t>ANALYZE AND CHART FINANCIAL DATA</t>
  </si>
  <si>
    <t>Spending on Parks, 2021-2024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</si>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</sst>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_-&quot;$&quot;* #,##0_-;\-&quot;$&quot;* #,##0_-;_-&quot;$&quot;* &quot;-&quot;??_-;_-@_-"/>
    <numFmt numFmtId="166" formatCode="0.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0" fontId="8" fillId="2" borderId="0">
      <alignment vertical="top" wrapText="1"/>
    </xf>
    <xf numFmtId="0" fontId="10" fillId="2" borderId="0">
      <alignment vertical="top" wrapText="1"/>
    </xf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0" borderId="0"/>
    <xf numFmtId="0" fontId="1" fillId="0" borderId="0"/>
  </cellStyleXfs>
  <cellXfs count="42">
    <xf numFmtId="0" fontId="0" fillId="0" borderId="0" xfId="0"/>
    <xf numFmtId="0" fontId="7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12" fillId="3" borderId="2" xfId="1" applyFont="1" applyFill="1" applyBorder="1" applyAlignment="1">
      <alignment horizontal="left"/>
    </xf>
    <xf numFmtId="0" fontId="17" fillId="6" borderId="5" xfId="0" applyFont="1" applyFill="1" applyBorder="1"/>
    <xf numFmtId="164" fontId="18" fillId="6" borderId="5" xfId="0" applyNumberFormat="1" applyFont="1" applyFill="1" applyBorder="1"/>
    <xf numFmtId="0" fontId="17" fillId="0" borderId="0" xfId="0" applyFont="1"/>
    <xf numFmtId="0" fontId="17" fillId="6" borderId="0" xfId="0" applyFont="1" applyFill="1"/>
    <xf numFmtId="0" fontId="17" fillId="6" borderId="6" xfId="0" applyFont="1" applyFill="1" applyBorder="1"/>
    <xf numFmtId="0" fontId="16" fillId="7" borderId="5" xfId="0" applyFont="1" applyFill="1" applyBorder="1" applyAlignment="1">
      <alignment horizontal="center"/>
    </xf>
    <xf numFmtId="0" fontId="20" fillId="6" borderId="5" xfId="0" applyFont="1" applyFill="1" applyBorder="1"/>
    <xf numFmtId="0" fontId="20" fillId="0" borderId="0" xfId="0" applyFont="1"/>
    <xf numFmtId="0" fontId="20" fillId="6" borderId="0" xfId="0" applyFont="1" applyFill="1"/>
    <xf numFmtId="0" fontId="20" fillId="0" borderId="6" xfId="0" applyFont="1" applyBorder="1"/>
    <xf numFmtId="165" fontId="14" fillId="6" borderId="5" xfId="0" applyNumberFormat="1" applyFont="1" applyFill="1" applyBorder="1"/>
    <xf numFmtId="165" fontId="14" fillId="0" borderId="0" xfId="0" applyNumberFormat="1" applyFont="1"/>
    <xf numFmtId="165" fontId="14" fillId="6" borderId="0" xfId="0" applyNumberFormat="1" applyFont="1" applyFill="1"/>
    <xf numFmtId="165" fontId="20" fillId="0" borderId="6" xfId="0" applyNumberFormat="1" applyFont="1" applyBorder="1"/>
    <xf numFmtId="8" fontId="18" fillId="0" borderId="0" xfId="0" applyNumberFormat="1" applyFont="1"/>
    <xf numFmtId="8" fontId="18" fillId="6" borderId="6" xfId="0" applyNumberFormat="1" applyFont="1" applyFill="1" applyBorder="1"/>
    <xf numFmtId="0" fontId="21" fillId="7" borderId="5" xfId="0" applyFont="1" applyFill="1" applyBorder="1"/>
    <xf numFmtId="0" fontId="18" fillId="0" borderId="0" xfId="0" applyFont="1"/>
    <xf numFmtId="0" fontId="18" fillId="6" borderId="0" xfId="0" applyFont="1" applyFill="1"/>
    <xf numFmtId="0" fontId="21" fillId="7" borderId="5" xfId="0" applyFont="1" applyFill="1" applyBorder="1" applyAlignment="1">
      <alignment horizontal="center"/>
    </xf>
    <xf numFmtId="166" fontId="18" fillId="6" borderId="0" xfId="0" applyNumberFormat="1" applyFont="1" applyFill="1"/>
    <xf numFmtId="0" fontId="5" fillId="0" borderId="0" xfId="1"/>
    <xf numFmtId="0" fontId="7" fillId="0" borderId="0" xfId="1" applyFont="1" applyAlignment="1">
      <alignment vertical="center"/>
    </xf>
    <xf numFmtId="0" fontId="1" fillId="0" borderId="0" xfId="8"/>
    <xf numFmtId="0" fontId="7" fillId="2" borderId="0" xfId="1" applyFont="1" applyFill="1" applyAlignment="1">
      <alignment horizontal="left"/>
    </xf>
    <xf numFmtId="0" fontId="8" fillId="2" borderId="0" xfId="3" applyAlignment="1">
      <alignment horizontal="left" vertical="top" wrapText="1"/>
    </xf>
    <xf numFmtId="0" fontId="5" fillId="0" borderId="0" xfId="1" applyAlignment="1">
      <alignment wrapText="1"/>
    </xf>
    <xf numFmtId="0" fontId="11" fillId="2" borderId="0" xfId="4" applyFont="1" applyAlignment="1">
      <alignment horizontal="left" vertical="top" wrapText="1"/>
    </xf>
    <xf numFmtId="0" fontId="7" fillId="2" borderId="0" xfId="1" applyFont="1" applyFill="1" applyAlignment="1">
      <alignment horizontal="right"/>
    </xf>
    <xf numFmtId="0" fontId="16" fillId="7" borderId="5" xfId="0" quotePrefix="1" applyFont="1" applyFill="1" applyBorder="1" applyAlignment="1">
      <alignment horizontal="center"/>
    </xf>
    <xf numFmtId="0" fontId="6" fillId="0" borderId="0" xfId="1" applyFont="1" applyAlignment="1">
      <alignment horizontal="left" vertical="center" indent="7"/>
    </xf>
    <xf numFmtId="0" fontId="6" fillId="0" borderId="1" xfId="1" applyFont="1" applyBorder="1" applyAlignment="1">
      <alignment horizontal="left" vertical="center" indent="7"/>
    </xf>
    <xf numFmtId="0" fontId="13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9" fillId="5" borderId="0" xfId="6" applyFont="1" applyAlignment="1">
      <alignment horizontal="center"/>
    </xf>
    <xf numFmtId="0" fontId="15" fillId="4" borderId="0" xfId="5" applyFont="1" applyAlignment="1">
      <alignment horizontal="center"/>
    </xf>
  </cellXfs>
  <cellStyles count="9">
    <cellStyle name="20% - Accent4" xfId="5" builtinId="42"/>
    <cellStyle name="60% - Accent4" xfId="6" builtinId="44"/>
    <cellStyle name="Normal" xfId="0" builtinId="0"/>
    <cellStyle name="Normal 2" xfId="2" xr:uid="{00000000-0005-0000-0000-000003000000}"/>
    <cellStyle name="Normal 2 2" xfId="1" xr:uid="{00000000-0005-0000-0000-000004000000}"/>
    <cellStyle name="Normal 2 3" xfId="7" xr:uid="{00000000-0005-0000-0000-000005000000}"/>
    <cellStyle name="Normal 3" xfId="8" xr:uid="{B4AF624D-887F-42FD-AA90-84CD5D376D85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Park Spending as percentage of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55-4CB2-90A7-84B2C15A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55-4CB2-90A7-84B2C15A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5-4CB2-90A7-84B2C15A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5-4CB2-90A7-84B2C15A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55-4CB2-90A7-84B2C15A5F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04F-832B-07374BD01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Park Spending as Percentage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51-40E4-8300-C5BFB3E91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51-40E4-8300-C5BFB3E91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51-40E4-8300-C5BFB3E91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51-40E4-8300-C5BFB3E91C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51-40E4-8300-C5BFB3E91C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4-4E32-800C-0C3FB1B844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Spending per Park 2021-2024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Spending!$B$4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62F-BFEB-C2A1594A0C7D}"/>
            </c:ext>
          </c:extLst>
        </c:ser>
        <c:ser>
          <c:idx val="1"/>
          <c:order val="1"/>
          <c:tx>
            <c:strRef>
              <c:f>Spending!$C$4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Spending!$C$5:$C$9</c:f>
              <c:numCache>
                <c:formatCode>_-"$"* #,##0_-;\-"$"* #,##0_-;_-"$"* "-"??_-;_-@_-</c:formatCode>
                <c:ptCount val="5"/>
                <c:pt idx="0">
                  <c:v>178605.8</c:v>
                </c:pt>
                <c:pt idx="1">
                  <c:v>241898.38</c:v>
                </c:pt>
                <c:pt idx="2">
                  <c:v>302805.03000000003</c:v>
                </c:pt>
                <c:pt idx="3">
                  <c:v>207832.17</c:v>
                </c:pt>
                <c:pt idx="4">
                  <c:v>569846.13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462F-BFEB-C2A1594A0C7D}"/>
            </c:ext>
          </c:extLst>
        </c:ser>
        <c:ser>
          <c:idx val="2"/>
          <c:order val="2"/>
          <c:tx>
            <c:strRef>
              <c:f>Spending!$D$4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Spending!$D$5:$D$9</c:f>
              <c:numCache>
                <c:formatCode>_-"$"* #,##0_-;\-"$"* #,##0_-;_-"$"* "-"??_-;_-@_-</c:formatCode>
                <c:ptCount val="5"/>
                <c:pt idx="0">
                  <c:v>180624.34</c:v>
                </c:pt>
                <c:pt idx="1">
                  <c:v>247033.12</c:v>
                </c:pt>
                <c:pt idx="2">
                  <c:v>310247.18</c:v>
                </c:pt>
                <c:pt idx="3">
                  <c:v>221167.32</c:v>
                </c:pt>
                <c:pt idx="4">
                  <c:v>575239.35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8-462F-BFEB-C2A1594A0C7D}"/>
            </c:ext>
          </c:extLst>
        </c:ser>
        <c:ser>
          <c:idx val="3"/>
          <c:order val="3"/>
          <c:tx>
            <c:strRef>
              <c:f>Spending!$E$4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8-462F-BFEB-C2A1594A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246495"/>
        <c:axId val="1690244415"/>
      </c:barChart>
      <c:catAx>
        <c:axId val="16902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44415"/>
        <c:crosses val="autoZero"/>
        <c:auto val="1"/>
        <c:lblAlgn val="ctr"/>
        <c:lblOffset val="100"/>
        <c:noMultiLvlLbl val="0"/>
      </c:catAx>
      <c:valAx>
        <c:axId val="1690244415"/>
        <c:scaling>
          <c:orientation val="minMax"/>
          <c:max val="2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 Spending</a:t>
            </a:r>
            <a:r>
              <a:rPr lang="en-US" baseline="0"/>
              <a:t> 2021-2024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Spending!$A$5</c:f>
              <c:strCache>
                <c:ptCount val="1"/>
                <c:pt idx="0">
                  <c:v>Carver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Spending!$B$5:$E$5</c:f>
              <c:numCache>
                <c:formatCode>_-"$"* #,##0_-;\-"$"* #,##0_-;_-"$"* "-"??_-;_-@_-</c:formatCode>
                <c:ptCount val="4"/>
                <c:pt idx="0">
                  <c:v>172331</c:v>
                </c:pt>
                <c:pt idx="1">
                  <c:v>178605.8</c:v>
                </c:pt>
                <c:pt idx="2">
                  <c:v>180624.34</c:v>
                </c:pt>
                <c:pt idx="3">
                  <c:v>189793.56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46EE-8AA3-9E67C46E4FF4}"/>
            </c:ext>
          </c:extLst>
        </c:ser>
        <c:ser>
          <c:idx val="1"/>
          <c:order val="1"/>
          <c:tx>
            <c:strRef>
              <c:f>Spending!$A$6</c:f>
              <c:strCache>
                <c:ptCount val="1"/>
                <c:pt idx="0">
                  <c:v>Fern-Foley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Spending!$B$6:$E$6</c:f>
              <c:numCache>
                <c:formatCode>_-"$"* #,##0_-;\-"$"* #,##0_-;_-"$"* "-"??_-;_-@_-</c:formatCode>
                <c:ptCount val="4"/>
                <c:pt idx="0">
                  <c:v>225280</c:v>
                </c:pt>
                <c:pt idx="1">
                  <c:v>241898.38</c:v>
                </c:pt>
                <c:pt idx="2">
                  <c:v>247033.12</c:v>
                </c:pt>
                <c:pt idx="3">
                  <c:v>252852.54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6-46EE-8AA3-9E67C46E4FF4}"/>
            </c:ext>
          </c:extLst>
        </c:ser>
        <c:ser>
          <c:idx val="2"/>
          <c:order val="2"/>
          <c:tx>
            <c:strRef>
              <c:f>Spending!$A$7</c:f>
              <c:strCache>
                <c:ptCount val="1"/>
                <c:pt idx="0">
                  <c:v>Oleander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Spending!$B$7:$E$7</c:f>
              <c:numCache>
                <c:formatCode>_-"$"* #,##0_-;\-"$"* #,##0_-;_-"$"* "-"??_-;_-@_-</c:formatCode>
                <c:ptCount val="4"/>
                <c:pt idx="0">
                  <c:v>302212</c:v>
                </c:pt>
                <c:pt idx="1">
                  <c:v>302805.03000000003</c:v>
                </c:pt>
                <c:pt idx="2">
                  <c:v>310247.18</c:v>
                </c:pt>
                <c:pt idx="3">
                  <c:v>319879.65999999997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6-46EE-8AA3-9E67C46E4FF4}"/>
            </c:ext>
          </c:extLst>
        </c:ser>
        <c:ser>
          <c:idx val="3"/>
          <c:order val="3"/>
          <c:tx>
            <c:strRef>
              <c:f>Spending!$A$8</c:f>
              <c:strCache>
                <c:ptCount val="1"/>
                <c:pt idx="0">
                  <c:v>Pleistocene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Spending!$B$8:$E$8</c:f>
              <c:numCache>
                <c:formatCode>_-"$"* #,##0_-;\-"$"* #,##0_-;_-"$"* "-"??_-;_-@_-</c:formatCode>
                <c:ptCount val="4"/>
                <c:pt idx="0">
                  <c:v>200098</c:v>
                </c:pt>
                <c:pt idx="1">
                  <c:v>207832.17</c:v>
                </c:pt>
                <c:pt idx="2">
                  <c:v>221167.32</c:v>
                </c:pt>
                <c:pt idx="3">
                  <c:v>237809.82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6-46EE-8AA3-9E67C46E4FF4}"/>
            </c:ext>
          </c:extLst>
        </c:ser>
        <c:ser>
          <c:idx val="4"/>
          <c:order val="4"/>
          <c:tx>
            <c:strRef>
              <c:f>Spending!$A$9</c:f>
              <c:strCache>
                <c:ptCount val="1"/>
                <c:pt idx="0">
                  <c:v>Sartoris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Spending!$B$9:$E$9</c:f>
              <c:numCache>
                <c:formatCode>_-"$"* #,##0_-;\-"$"* #,##0_-;_-"$"* "-"??_-;_-@_-</c:formatCode>
                <c:ptCount val="4"/>
                <c:pt idx="0">
                  <c:v>552636</c:v>
                </c:pt>
                <c:pt idx="1">
                  <c:v>569846.13</c:v>
                </c:pt>
                <c:pt idx="2">
                  <c:v>575239.35</c:v>
                </c:pt>
                <c:pt idx="3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6-46EE-8AA3-9E67C46E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73408"/>
        <c:axId val="679066848"/>
      </c:barChart>
      <c:lineChart>
        <c:grouping val="standard"/>
        <c:varyColors val="0"/>
        <c:ser>
          <c:idx val="5"/>
          <c:order val="5"/>
          <c:tx>
            <c:strRef>
              <c:f>Spending!$A$10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Spending!$B$10:$E$10</c:f>
              <c:numCache>
                <c:formatCode>_-"$"* #,##0_-;\-"$"* #,##0_-;_-"$"* "-"??_-;_-@_-</c:formatCode>
                <c:ptCount val="4"/>
                <c:pt idx="0">
                  <c:v>1452557</c:v>
                </c:pt>
                <c:pt idx="1">
                  <c:v>1500987.51</c:v>
                </c:pt>
                <c:pt idx="2">
                  <c:v>1534311.31</c:v>
                </c:pt>
                <c:pt idx="3">
                  <c:v>1586460.02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6-46EE-8AA3-9E67C46E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54703"/>
        <c:axId val="2126655951"/>
      </c:lineChart>
      <c:catAx>
        <c:axId val="679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6848"/>
        <c:crosses val="autoZero"/>
        <c:auto val="1"/>
        <c:lblAlgn val="ctr"/>
        <c:lblOffset val="100"/>
        <c:noMultiLvlLbl val="0"/>
      </c:catAx>
      <c:valAx>
        <c:axId val="6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Park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3408"/>
        <c:crosses val="autoZero"/>
        <c:crossBetween val="between"/>
      </c:valAx>
      <c:valAx>
        <c:axId val="212665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spending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4703"/>
        <c:crosses val="max"/>
        <c:crossBetween val="between"/>
      </c:valAx>
      <c:catAx>
        <c:axId val="2126654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655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Bond</a:t>
            </a:r>
            <a:r>
              <a:rPr lang="en-US" baseline="0"/>
              <a:t> Offering Cost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'Bond Offering'!$A$9</c:f>
              <c:strCache>
                <c:ptCount val="1"/>
                <c:pt idx="0">
                  <c:v>Quarterly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'Bond Offering'!$B$9:$D$9</c:f>
              <c:numCache>
                <c:formatCode>"$"#,##0.00_);[Red]\("$"#,##0.00\)</c:formatCode>
                <c:ptCount val="3"/>
                <c:pt idx="0">
                  <c:v>-15314.078143959448</c:v>
                </c:pt>
                <c:pt idx="1">
                  <c:v>-15555.681888285399</c:v>
                </c:pt>
                <c:pt idx="2">
                  <c:v>-15799.250906611725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2-4F59-B477-21C4C9325D42}"/>
            </c:ext>
          </c:extLst>
        </c:ser>
        <c:ser>
          <c:idx val="1"/>
          <c:order val="1"/>
          <c:tx>
            <c:strRef>
              <c:f>'Bond Offering'!$A$10</c:f>
              <c:strCache>
                <c:ptCount val="1"/>
                <c:pt idx="0">
                  <c:v>Annual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'Bond Offering'!$B$10:$D$10</c:f>
              <c:numCache>
                <c:formatCode>"$"#,##0.00_);[Red]\("$"#,##0.00\)</c:formatCode>
                <c:ptCount val="3"/>
                <c:pt idx="0">
                  <c:v>-61256.312575837794</c:v>
                </c:pt>
                <c:pt idx="1">
                  <c:v>-62222.727553141594</c:v>
                </c:pt>
                <c:pt idx="2">
                  <c:v>-63197.003626446902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2-4F59-B477-21C4C9325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421807"/>
        <c:axId val="2037422223"/>
      </c:barChart>
      <c:catAx>
        <c:axId val="203742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22223"/>
        <c:crosses val="autoZero"/>
        <c:auto val="1"/>
        <c:lblAlgn val="ctr"/>
        <c:lblOffset val="100"/>
        <c:noMultiLvlLbl val="0"/>
      </c:catAx>
      <c:valAx>
        <c:axId val="2037422223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3782F72-198F-42FB-B2E0-FBE2E6AEE3F2}"/>
            </a:ext>
          </a:extLst>
        </xdr:cNvPr>
        <xdr:cNvGrpSpPr>
          <a:grpSpLocks noChangeAspect="1"/>
        </xdr:cNvGrpSpPr>
      </xdr:nvGrpSpPr>
      <xdr:grpSpPr>
        <a:xfrm>
          <a:off x="0" y="0"/>
          <a:ext cx="941705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076612F-EF92-4325-BBA6-9B00AC1F49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A755E11-A4D1-4F00-B11A-EE3EF198AA68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4: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45720</xdr:rowOff>
    </xdr:from>
    <xdr:to>
      <xdr:col>14</xdr:col>
      <xdr:colOff>542925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81675-226B-41FD-80D0-3CF7E99F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20</xdr:row>
      <xdr:rowOff>19050</xdr:rowOff>
    </xdr:from>
    <xdr:to>
      <xdr:col>14</xdr:col>
      <xdr:colOff>552449</xdr:colOff>
      <xdr:row>38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CC031E-269C-36F6-F7CE-B64C336EB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15874</xdr:colOff>
      <xdr:row>10</xdr:row>
      <xdr:rowOff>9524</xdr:rowOff>
    </xdr:from>
    <xdr:to>
      <xdr:col>5</xdr:col>
      <xdr:colOff>901699</xdr:colOff>
      <xdr:row>38</xdr:row>
      <xdr:rowOff>139699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232047-CE9B-2FF2-B734-EEFF8471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3</xdr:row>
      <xdr:rowOff>12699</xdr:rowOff>
    </xdr:from>
    <xdr:to>
      <xdr:col>10</xdr:col>
      <xdr:colOff>565150</xdr:colOff>
      <xdr:row>21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F49B673-4323-89A0-6330-3BF901E2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3</xdr:col>
      <xdr:colOff>1250950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F5183-7F2A-1B9A-D480-4427A937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A8AA-DFD6-44F1-B392-0EC7CBA4941C}">
  <dimension ref="A1:C11"/>
  <sheetViews>
    <sheetView showGridLines="0" zoomScaleNormal="100" workbookViewId="0">
      <selection activeCell="E1" sqref="E1"/>
    </sheetView>
  </sheetViews>
  <sheetFormatPr defaultColWidth="10.1796875" defaultRowHeight="12.5" x14ac:dyDescent="0.25"/>
  <cols>
    <col min="1" max="1" width="9.81640625" style="25" customWidth="1"/>
    <col min="2" max="2" width="120.81640625" style="25" customWidth="1"/>
    <col min="3" max="3" width="4.1796875" style="25" customWidth="1"/>
    <col min="4" max="16384" width="10.1796875" style="25"/>
  </cols>
  <sheetData>
    <row r="1" spans="1:3" ht="42" customHeight="1" x14ac:dyDescent="0.25">
      <c r="A1" s="34"/>
      <c r="B1" s="34"/>
      <c r="C1" s="35"/>
    </row>
    <row r="2" spans="1:3" ht="5.15" customHeight="1" x14ac:dyDescent="0.35">
      <c r="A2" s="26"/>
      <c r="B2" s="27"/>
      <c r="C2" s="1"/>
    </row>
    <row r="3" spans="1:3" s="30" customFormat="1" ht="36.5" x14ac:dyDescent="0.25">
      <c r="A3" s="28"/>
      <c r="B3" s="29" t="s">
        <v>3</v>
      </c>
      <c r="C3" s="2"/>
    </row>
    <row r="4" spans="1:3" ht="13.5" x14ac:dyDescent="0.25">
      <c r="A4" s="28"/>
      <c r="B4" s="31" t="s">
        <v>22</v>
      </c>
      <c r="C4" s="1"/>
    </row>
    <row r="5" spans="1:3" ht="15.75" customHeight="1" x14ac:dyDescent="0.25">
      <c r="A5" s="28"/>
      <c r="B5" s="28"/>
      <c r="C5" s="1"/>
    </row>
    <row r="6" spans="1:3" x14ac:dyDescent="0.25">
      <c r="A6" s="32" t="s">
        <v>0</v>
      </c>
      <c r="B6" s="3" t="s">
        <v>1</v>
      </c>
      <c r="C6" s="1"/>
    </row>
    <row r="7" spans="1:3" x14ac:dyDescent="0.25">
      <c r="A7" s="28"/>
      <c r="B7" s="28"/>
      <c r="C7" s="1"/>
    </row>
    <row r="8" spans="1:3" x14ac:dyDescent="0.25">
      <c r="A8" s="36" t="s">
        <v>2</v>
      </c>
      <c r="B8" s="36"/>
      <c r="C8" s="37"/>
    </row>
    <row r="9" spans="1:3" x14ac:dyDescent="0.25">
      <c r="A9" s="36"/>
      <c r="B9" s="36"/>
      <c r="C9" s="37"/>
    </row>
    <row r="10" spans="1:3" ht="13" thickBot="1" x14ac:dyDescent="0.3">
      <c r="A10" s="38"/>
      <c r="B10" s="38"/>
      <c r="C10" s="39"/>
    </row>
    <row r="11" spans="1:3" ht="13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7FF14B5B-7D06-4D64-A8DF-78369C1CA4DD}"/>
    <dataValidation allowBlank="1" error="pavI8MeUFtEyxX2I4tkyb504c20b-6afb-4e70-8c6c-c8ee35448946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A18" workbookViewId="0">
      <selection activeCell="A4" sqref="A4:E9"/>
    </sheetView>
  </sheetViews>
  <sheetFormatPr defaultColWidth="8.81640625" defaultRowHeight="12.5" x14ac:dyDescent="0.25"/>
  <cols>
    <col min="1" max="1" width="11.453125" bestFit="1" customWidth="1"/>
    <col min="2" max="5" width="16" bestFit="1" customWidth="1"/>
    <col min="6" max="6" width="13.1796875" customWidth="1"/>
  </cols>
  <sheetData>
    <row r="1" spans="1:6" ht="23.5" x14ac:dyDescent="0.55000000000000004">
      <c r="A1" s="40" t="s">
        <v>3</v>
      </c>
      <c r="B1" s="40"/>
      <c r="C1" s="40"/>
      <c r="D1" s="40"/>
      <c r="E1" s="40"/>
      <c r="F1" s="40"/>
    </row>
    <row r="2" spans="1:6" ht="15.5" x14ac:dyDescent="0.35">
      <c r="A2" s="41" t="s">
        <v>23</v>
      </c>
      <c r="B2" s="41"/>
      <c r="C2" s="41"/>
      <c r="D2" s="41"/>
      <c r="E2" s="41"/>
      <c r="F2" s="41"/>
    </row>
    <row r="3" spans="1:6" ht="13" thickBot="1" x14ac:dyDescent="0.3"/>
    <row r="4" spans="1:6" ht="13.5" thickBot="1" x14ac:dyDescent="0.35">
      <c r="A4" s="9" t="s">
        <v>4</v>
      </c>
      <c r="B4" s="33" t="s">
        <v>24</v>
      </c>
      <c r="C4" s="33" t="s">
        <v>25</v>
      </c>
      <c r="D4" s="33" t="s">
        <v>26</v>
      </c>
      <c r="E4" s="33" t="s">
        <v>27</v>
      </c>
      <c r="F4" s="9" t="s">
        <v>19</v>
      </c>
    </row>
    <row r="5" spans="1:6" ht="13" x14ac:dyDescent="0.3">
      <c r="A5" s="10" t="s">
        <v>8</v>
      </c>
      <c r="B5" s="14">
        <v>172331</v>
      </c>
      <c r="C5" s="14">
        <v>178605.8</v>
      </c>
      <c r="D5" s="14">
        <v>180624.34</v>
      </c>
      <c r="E5" s="14">
        <v>189793.56</v>
      </c>
      <c r="F5" s="14"/>
    </row>
    <row r="6" spans="1:6" ht="13" x14ac:dyDescent="0.3">
      <c r="A6" s="11" t="s">
        <v>5</v>
      </c>
      <c r="B6" s="15">
        <v>225280</v>
      </c>
      <c r="C6" s="15">
        <v>241898.38</v>
      </c>
      <c r="D6" s="15">
        <v>247033.12</v>
      </c>
      <c r="E6" s="15">
        <v>252852.54</v>
      </c>
      <c r="F6" s="15"/>
    </row>
    <row r="7" spans="1:6" ht="13" x14ac:dyDescent="0.3">
      <c r="A7" s="12" t="s">
        <v>9</v>
      </c>
      <c r="B7" s="16">
        <v>302212</v>
      </c>
      <c r="C7" s="16">
        <v>302805.03000000003</v>
      </c>
      <c r="D7" s="16">
        <v>310247.18</v>
      </c>
      <c r="E7" s="16">
        <v>319879.65999999997</v>
      </c>
      <c r="F7" s="16"/>
    </row>
    <row r="8" spans="1:6" ht="13" x14ac:dyDescent="0.3">
      <c r="A8" s="11" t="s">
        <v>6</v>
      </c>
      <c r="B8" s="15">
        <v>200098</v>
      </c>
      <c r="C8" s="15">
        <v>207832.17</v>
      </c>
      <c r="D8" s="15">
        <v>221167.32</v>
      </c>
      <c r="E8" s="15">
        <v>237809.82</v>
      </c>
      <c r="F8" s="15"/>
    </row>
    <row r="9" spans="1:6" ht="13" x14ac:dyDescent="0.3">
      <c r="A9" s="12" t="s">
        <v>7</v>
      </c>
      <c r="B9" s="16">
        <v>552636</v>
      </c>
      <c r="C9" s="16">
        <v>569846.13</v>
      </c>
      <c r="D9" s="16">
        <v>575239.35</v>
      </c>
      <c r="E9" s="16">
        <v>586124.43999999994</v>
      </c>
      <c r="F9" s="16"/>
    </row>
    <row r="10" spans="1:6" ht="13.5" thickBot="1" x14ac:dyDescent="0.35">
      <c r="A10" s="13" t="s">
        <v>10</v>
      </c>
      <c r="B10" s="17">
        <f>SUM(B5:B9)</f>
        <v>1452557</v>
      </c>
      <c r="C10" s="17">
        <f t="shared" ref="C10:E10" si="0">SUM(C5:C9)</f>
        <v>1500987.51</v>
      </c>
      <c r="D10" s="17">
        <f t="shared" si="0"/>
        <v>1534311.31</v>
      </c>
      <c r="E10" s="17">
        <f t="shared" si="0"/>
        <v>1586460.02</v>
      </c>
      <c r="F10" s="17"/>
    </row>
  </sheetData>
  <mergeCells count="2">
    <mergeCell ref="A1:F1"/>
    <mergeCell ref="A2:F2"/>
  </mergeCells>
  <conditionalFormatting sqref="E5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{3E555019-7F13-4784-9C0B-8931819D07BC}</x14:id>
        </ext>
      </extLst>
    </cfRule>
  </conditionalFormatting>
  <dataValidations count="1">
    <dataValidation allowBlank="1" error="pavI8MeUFtEyxX2I4tkyb504c20b-6afb-4e70-8c6c-c8ee35448946" sqref="A1:F10" xr:uid="{00000000-0002-0000-01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555019-7F13-4784-9C0B-8931819D0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44731FB-A905-4E9F-A2F5-2B5340D94CD3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Spending!B5:E5</xm:f>
              <xm:sqref>F5</xm:sqref>
            </x14:sparkline>
            <x14:sparkline>
              <xm:f>Spending!B6:E6</xm:f>
              <xm:sqref>F6</xm:sqref>
            </x14:sparkline>
            <x14:sparkline>
              <xm:f>Spending!B7:E7</xm:f>
              <xm:sqref>F7</xm:sqref>
            </x14:sparkline>
            <x14:sparkline>
              <xm:f>Spending!B8:E8</xm:f>
              <xm:sqref>F8</xm:sqref>
            </x14:sparkline>
            <x14:sparkline>
              <xm:f>Spending!B9:E9</xm:f>
              <xm:sqref>F9</xm:sqref>
            </x14:sparkline>
            <x14:sparkline>
              <xm:f>Spending!B10:E10</xm:f>
              <xm:sqref>F10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tabSelected="1" topLeftCell="A4" workbookViewId="0">
      <selection activeCell="M9" sqref="M9"/>
    </sheetView>
  </sheetViews>
  <sheetFormatPr defaultColWidth="8.81640625" defaultRowHeight="12.5" x14ac:dyDescent="0.25"/>
  <sheetData>
    <row r="1" spans="1:11" ht="23.5" x14ac:dyDescent="0.55000000000000004">
      <c r="A1" s="40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5" x14ac:dyDescent="0.35">
      <c r="A2" s="41" t="s">
        <v>20</v>
      </c>
      <c r="B2" s="41"/>
      <c r="C2" s="41"/>
      <c r="D2" s="41"/>
      <c r="E2" s="41"/>
      <c r="F2" s="41"/>
      <c r="G2" s="41"/>
      <c r="H2" s="41"/>
      <c r="I2" s="41"/>
      <c r="J2" s="41"/>
      <c r="K2" s="41"/>
    </row>
  </sheetData>
  <mergeCells count="2">
    <mergeCell ref="A1:K1"/>
    <mergeCell ref="A2:K2"/>
  </mergeCells>
  <dataValidations count="1">
    <dataValidation allowBlank="1" error="pavI8MeUFtEyxX2I4tkyb504c20b-6afb-4e70-8c6c-c8ee35448946" sqref="A1:K2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11" workbookViewId="0">
      <selection activeCell="F27" sqref="F27"/>
    </sheetView>
  </sheetViews>
  <sheetFormatPr defaultColWidth="8.81640625" defaultRowHeight="12.5" x14ac:dyDescent="0.25"/>
  <cols>
    <col min="1" max="1" width="27.453125" customWidth="1"/>
    <col min="2" max="4" width="18.453125" customWidth="1"/>
  </cols>
  <sheetData>
    <row r="1" spans="1:4" ht="23.5" x14ac:dyDescent="0.55000000000000004">
      <c r="A1" s="40" t="s">
        <v>3</v>
      </c>
      <c r="B1" s="40"/>
      <c r="C1" s="40"/>
      <c r="D1" s="40"/>
    </row>
    <row r="2" spans="1:4" ht="15.5" x14ac:dyDescent="0.35">
      <c r="A2" s="41" t="s">
        <v>16</v>
      </c>
      <c r="B2" s="41"/>
      <c r="C2" s="41"/>
      <c r="D2" s="41"/>
    </row>
    <row r="3" spans="1:4" ht="13" thickBot="1" x14ac:dyDescent="0.3"/>
    <row r="4" spans="1:4" ht="16" thickBot="1" x14ac:dyDescent="0.4">
      <c r="A4" s="20"/>
      <c r="B4" s="23" t="s">
        <v>11</v>
      </c>
      <c r="C4" s="23" t="s">
        <v>12</v>
      </c>
      <c r="D4" s="23" t="s">
        <v>13</v>
      </c>
    </row>
    <row r="5" spans="1:4" ht="15.5" x14ac:dyDescent="0.35">
      <c r="A5" s="4" t="s">
        <v>17</v>
      </c>
      <c r="B5" s="5">
        <v>575000</v>
      </c>
      <c r="C5" s="5">
        <v>575000</v>
      </c>
      <c r="D5" s="5">
        <v>575000</v>
      </c>
    </row>
    <row r="6" spans="1:4" ht="15.5" x14ac:dyDescent="0.35">
      <c r="A6" s="7" t="s">
        <v>18</v>
      </c>
      <c r="B6" s="24">
        <v>1.6875000000000001E-2</v>
      </c>
      <c r="C6" s="24">
        <v>1.7500000000000002E-2</v>
      </c>
      <c r="D6" s="24">
        <v>1.8124999999999999E-2</v>
      </c>
    </row>
    <row r="7" spans="1:4" ht="15.5" x14ac:dyDescent="0.35">
      <c r="A7" s="6" t="s">
        <v>14</v>
      </c>
      <c r="B7" s="21">
        <f>15*4</f>
        <v>60</v>
      </c>
      <c r="C7" s="21">
        <f t="shared" ref="C7:D7" si="0">15*4</f>
        <v>60</v>
      </c>
      <c r="D7" s="21">
        <f t="shared" si="0"/>
        <v>60</v>
      </c>
    </row>
    <row r="8" spans="1:4" ht="15.5" x14ac:dyDescent="0.35">
      <c r="A8" s="7"/>
      <c r="B8" s="22"/>
      <c r="C8" s="22"/>
      <c r="D8" s="22"/>
    </row>
    <row r="9" spans="1:4" ht="15.5" x14ac:dyDescent="0.35">
      <c r="A9" s="6" t="s">
        <v>21</v>
      </c>
      <c r="B9" s="18">
        <f>PMT(B6,B7,B5)</f>
        <v>-15314.078143959448</v>
      </c>
      <c r="C9" s="18">
        <f t="shared" ref="C9:D9" si="1">PMT(C6,C7,C5)</f>
        <v>-15555.681888285399</v>
      </c>
      <c r="D9" s="18">
        <f t="shared" si="1"/>
        <v>-15799.250906611725</v>
      </c>
    </row>
    <row r="10" spans="1:4" ht="16" thickBot="1" x14ac:dyDescent="0.4">
      <c r="A10" s="8" t="s">
        <v>15</v>
      </c>
      <c r="B10" s="19">
        <f>B9*4</f>
        <v>-61256.312575837794</v>
      </c>
      <c r="C10" s="19">
        <f t="shared" ref="C10:D10" si="2">C9*4</f>
        <v>-62222.727553141594</v>
      </c>
      <c r="D10" s="19">
        <f t="shared" si="2"/>
        <v>-63197.003626446902</v>
      </c>
    </row>
  </sheetData>
  <mergeCells count="2">
    <mergeCell ref="A1:D1"/>
    <mergeCell ref="A2:D2"/>
  </mergeCells>
  <dataValidations count="1">
    <dataValidation allowBlank="1" error="pavI8MeUFtEyxX2I4tkyb504c20b-6afb-4e70-8c6c-c8ee35448946" sqref="A1:D10" xr:uid="{00000000-0002-0000-03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-60000" type="column" displayEmptyCellsAs="gap" maxAxisType="custom" xr2:uid="{E2F6F8CB-E2A3-42DB-A637-A29CC6E386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Offering'!B10:D10</xm:f>
              <xm:sqref>E10</xm:sqref>
            </x14:sparkline>
          </x14:sparklines>
        </x14:sparklineGroup>
        <x14:sparklineGroup manualMax="-15000" type="column" displayEmptyCellsAs="gap" maxAxisType="custom" xr2:uid="{BB629F8A-37BC-4C79-A164-5146FFC85B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Offering'!B9:D9</xm:f>
              <xm:sqref>E9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{b504c20b-6afb-4e70-8c6c-c8ee35448946}</UserID>
  <AssignmentID>{b504c20b-6afb-4e70-8c6c-c8ee35448946}</AssignmentID>
</GradingEngineProps>
</file>

<file path=customXml/itemProps1.xml><?xml version="1.0" encoding="utf-8"?>
<ds:datastoreItem xmlns:ds="http://schemas.openxmlformats.org/officeDocument/2006/customXml" ds:itemID="{396B6C05-C26D-41D8-A7C4-AA04A236DE11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Spending</vt:lpstr>
      <vt:lpstr>Projection</vt:lpstr>
      <vt:lpstr>Bond 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2019-03-29T17:45:45Z</dcterms:created>
  <dcterms:modified xsi:type="dcterms:W3CDTF">2022-09-20T01:25:01Z</dcterms:modified>
</cp:coreProperties>
</file>