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mass-my.sharepoint.com/personal/taddagatla_umass_edu/Documents/"/>
    </mc:Choice>
  </mc:AlternateContent>
  <xr:revisionPtr revIDLastSave="44" documentId="8_{611893B0-0C66-4FE1-8717-F8604C7B6108}" xr6:coauthVersionLast="47" xr6:coauthVersionMax="47" xr10:uidLastSave="{94F43FF7-FEA6-46AE-88AA-E775A5747B2F}"/>
  <bookViews>
    <workbookView xWindow="-120" yWindow="-120" windowWidth="15600" windowHeight="9120" firstSheet="5" activeTab="5" xr2:uid="{00000000-000D-0000-FFFF-FFFF00000000}"/>
  </bookViews>
  <sheets>
    <sheet name="Documentation" sheetId="12" r:id="rId1"/>
    <sheet name="U.S." sheetId="1" r:id="rId2"/>
    <sheet name="Canada" sheetId="5" r:id="rId3"/>
    <sheet name="Mexico" sheetId="6" r:id="rId4"/>
    <sheet name="All Locations" sheetId="7" r:id="rId5"/>
    <sheet name="January Pivot" sheetId="13" r:id="rId6"/>
    <sheet name="Current Sales" sheetId="8" r:id="rId7"/>
    <sheet name="Sales Projections" sheetId="11" r:id="rId8"/>
    <sheet name="Suppliers" sheetId="9" r:id="rId9"/>
    <sheet name="Product Mix" sheetId="10" r:id="rId10"/>
  </sheets>
  <externalReferences>
    <externalReference r:id="rId11"/>
  </externalReferences>
  <definedNames>
    <definedName name="Mini_Total">'All Locations'!$B$5:$E$5</definedName>
    <definedName name="Mini1_Fixed_Costs">'Product Mix'!$B$11</definedName>
    <definedName name="Mini1_Price">'Product Mix'!$B$6</definedName>
    <definedName name="Mini1_Profit">'Product Mix'!$B$17</definedName>
    <definedName name="Mini1_Sales">'Product Mix'!$B$7</definedName>
    <definedName name="Mini1_Units_Sold">'Product Mix'!$B$5</definedName>
    <definedName name="Mini1_Variable_Cost">'Product Mix'!$B$12</definedName>
    <definedName name="Mini2_Fixed_Costs">'Product Mix'!$C$11</definedName>
    <definedName name="Mini2_Price">'Product Mix'!$C$6</definedName>
    <definedName name="Mini2_Profit">'Product Mix'!$C$17</definedName>
    <definedName name="Mini2_Sales">'Product Mix'!$C$7</definedName>
    <definedName name="Mini2_Units_Sold">'Product Mix'!$C$5</definedName>
    <definedName name="Mini2_Variable_Cost">'Product Mix'!$C$12</definedName>
    <definedName name="Voice_Activated_Total">'All Locations'!$B$6:$E$6</definedName>
    <definedName name="VoiceXP_Fixed_Costs">'Product Mix'!$D$11</definedName>
    <definedName name="VoiceXP_Price">'Product Mix'!$D$6</definedName>
    <definedName name="VoiceXP_Profit">'Product Mix'!$D$17</definedName>
    <definedName name="VoiceXP_Sales">'Product Mix'!$D$7</definedName>
    <definedName name="VoiceXP_Units_Sold">'Product Mix'!$D$5</definedName>
    <definedName name="VoiceXP_Variable_Cost">'Product Mix'!$D$12</definedName>
    <definedName name="VoiceXP10_Fixed_Costs">'Product Mix'!$E$11</definedName>
    <definedName name="VoiceXP10_Price">'Product Mix'!$E$6</definedName>
    <definedName name="VoiceXP10_Profit">'Product Mix'!$E$17</definedName>
    <definedName name="VoiceXP10_Sales">'Product Mix'!$E$7</definedName>
    <definedName name="VoiceXP10_Units_Sold">'Product Mix'!$E$5</definedName>
    <definedName name="VoiceXP10_Variable_Cost">'Product Mix'!$E$12</definedName>
    <definedName name="Waterproof_Fixed_Costs">'Product Mix'!$F$11</definedName>
    <definedName name="Waterproof_Price">'Product Mix'!$F$6</definedName>
    <definedName name="Waterproof_Profit">'Product Mix'!$F$17</definedName>
    <definedName name="Waterproof_Sales">'Product Mix'!$F$7</definedName>
    <definedName name="Waterproof_Total">'All Locations'!$B$7:$E$7</definedName>
    <definedName name="Waterproof_Units_Sold">'Product Mix'!$F$5</definedName>
    <definedName name="Waterproof_Variable_Cost">'Product Mix'!$F$12</definedName>
  </definedNames>
  <calcPr calcId="191029" iterate="1"/>
  <pivotCaches>
    <pivotCache cacheId="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7" l="1"/>
  <c r="D5" i="7"/>
  <c r="C6" i="7"/>
  <c r="D7" i="7"/>
  <c r="C7" i="7"/>
  <c r="D6" i="7"/>
  <c r="E5" i="7"/>
  <c r="E7" i="7"/>
  <c r="E6" i="7"/>
  <c r="G7" i="7"/>
  <c r="G6" i="7"/>
  <c r="G5" i="7"/>
  <c r="G5" i="8"/>
  <c r="G7" i="8"/>
  <c r="G8" i="8"/>
  <c r="G12" i="8"/>
  <c r="G14" i="8"/>
  <c r="G19" i="8"/>
  <c r="G25" i="8"/>
  <c r="G30" i="8"/>
  <c r="G34" i="8"/>
  <c r="G38" i="8"/>
  <c r="G11" i="8"/>
  <c r="G23" i="8"/>
  <c r="G6" i="8"/>
  <c r="G10" i="8"/>
  <c r="G15" i="8"/>
  <c r="G16" i="8"/>
  <c r="G18" i="8"/>
  <c r="G21" i="8"/>
  <c r="G22" i="8"/>
  <c r="G24" i="8"/>
  <c r="G26" i="8"/>
  <c r="G27" i="8"/>
  <c r="G29" i="8"/>
  <c r="G33" i="8"/>
  <c r="G35" i="8"/>
  <c r="G36" i="8"/>
  <c r="G37" i="8"/>
  <c r="G17" i="8"/>
  <c r="G28" i="8"/>
  <c r="G9" i="8"/>
  <c r="G13" i="8"/>
  <c r="G20" i="8"/>
  <c r="G31" i="8"/>
  <c r="G32" i="8"/>
  <c r="G39" i="8"/>
  <c r="G8" i="7"/>
  <c r="B7" i="7" l="1"/>
  <c r="F7" i="7" s="1"/>
  <c r="B6" i="7"/>
  <c r="F6" i="7" s="1"/>
  <c r="B5" i="7"/>
  <c r="F5" i="7" s="1"/>
  <c r="F7" i="5"/>
  <c r="F6" i="5"/>
  <c r="F7" i="6"/>
  <c r="F6" i="6"/>
  <c r="F7" i="1"/>
  <c r="F6" i="1"/>
  <c r="F5" i="5"/>
  <c r="F5" i="6"/>
  <c r="F5" i="1"/>
  <c r="B11" i="11"/>
  <c r="B13" i="11" s="1"/>
  <c r="B16" i="11" s="1"/>
  <c r="B7" i="11"/>
  <c r="B20" i="11" s="1"/>
  <c r="C10" i="10"/>
  <c r="C13" i="10" s="1"/>
  <c r="C14" i="10" s="1"/>
  <c r="C16" i="10" s="1"/>
  <c r="C17" i="10" s="1"/>
  <c r="D10" i="10"/>
  <c r="D13" i="10" s="1"/>
  <c r="D14" i="10" s="1"/>
  <c r="E10" i="10"/>
  <c r="E13" i="10" s="1"/>
  <c r="E14" i="10" s="1"/>
  <c r="E16" i="10" s="1"/>
  <c r="E17" i="10" s="1"/>
  <c r="F10" i="10"/>
  <c r="F13" i="10" s="1"/>
  <c r="F14" i="10" s="1"/>
  <c r="B10" i="10"/>
  <c r="B13" i="10" s="1"/>
  <c r="B14" i="10" s="1"/>
  <c r="B16" i="10" s="1"/>
  <c r="B17" i="10" s="1"/>
  <c r="E7" i="10"/>
  <c r="F7" i="10"/>
  <c r="C7" i="10"/>
  <c r="D7" i="10"/>
  <c r="B7" i="10"/>
  <c r="D8" i="9"/>
  <c r="D10" i="9" s="1"/>
  <c r="D7" i="9"/>
  <c r="C8" i="9"/>
  <c r="C10" i="9" s="1"/>
  <c r="C7" i="9"/>
  <c r="B8" i="9"/>
  <c r="B10" i="9" s="1"/>
  <c r="B7" i="9"/>
  <c r="E5" i="9"/>
  <c r="D16" i="10" l="1"/>
  <c r="D17" i="10" s="1"/>
  <c r="B17" i="11"/>
  <c r="B21" i="11"/>
  <c r="B22" i="11"/>
  <c r="D4" i="11" s="1"/>
  <c r="F16" i="10"/>
  <c r="F17" i="10" s="1"/>
  <c r="E10" i="9"/>
  <c r="B8" i="7"/>
  <c r="B12" i="7" s="1"/>
  <c r="C8" i="7"/>
  <c r="C12" i="7" s="1"/>
  <c r="D8" i="7"/>
  <c r="D12" i="7" s="1"/>
  <c r="E8" i="7"/>
  <c r="E12" i="7" s="1"/>
  <c r="F8" i="7"/>
  <c r="F8" i="6"/>
  <c r="E8" i="6"/>
  <c r="D8" i="6"/>
  <c r="C8" i="6"/>
  <c r="B8" i="6"/>
  <c r="F8" i="5"/>
  <c r="E8" i="5"/>
  <c r="D8" i="5"/>
  <c r="C8" i="5"/>
  <c r="B8" i="5"/>
  <c r="C8" i="1"/>
  <c r="D8" i="1"/>
  <c r="E8" i="1"/>
  <c r="F8" i="1"/>
  <c r="B8" i="1"/>
</calcChain>
</file>

<file path=xl/sharedStrings.xml><?xml version="1.0" encoding="utf-8"?>
<sst xmlns="http://schemas.openxmlformats.org/spreadsheetml/2006/main" count="330" uniqueCount="152">
  <si>
    <t>Author:</t>
  </si>
  <si>
    <t>Thilak Addagatla</t>
  </si>
  <si>
    <t>Note: Do not edit this sheet. If your name does not appear in cell B6, please download a new copy of the file from the SAM website.</t>
  </si>
  <si>
    <t>NewSight Consulting</t>
  </si>
  <si>
    <t>ANALYZE DATA WITH TABLES AND WHAT-IF TOOLS</t>
  </si>
  <si>
    <t>Type</t>
  </si>
  <si>
    <t>Q1</t>
  </si>
  <si>
    <t>Q2</t>
  </si>
  <si>
    <t>Q3</t>
  </si>
  <si>
    <t>Q4</t>
  </si>
  <si>
    <t>Total</t>
  </si>
  <si>
    <t>Mini</t>
  </si>
  <si>
    <t>Voice-activated</t>
  </si>
  <si>
    <t>Waterproof</t>
  </si>
  <si>
    <t>in $000</t>
  </si>
  <si>
    <t>Managers</t>
  </si>
  <si>
    <t>Country</t>
  </si>
  <si>
    <t>Name</t>
  </si>
  <si>
    <t>Location</t>
  </si>
  <si>
    <t>Email Address</t>
  </si>
  <si>
    <t>U.S.</t>
  </si>
  <si>
    <t>Canada</t>
  </si>
  <si>
    <t>Mexico</t>
  </si>
  <si>
    <t>Management Details</t>
  </si>
  <si>
    <t>Todd Fenton</t>
  </si>
  <si>
    <t>Natalie Pierre</t>
  </si>
  <si>
    <t>Vicente Medina</t>
  </si>
  <si>
    <t>Windsor</t>
  </si>
  <si>
    <t>Knoxville</t>
  </si>
  <si>
    <t>Juarez</t>
  </si>
  <si>
    <t>tfenton@example.com</t>
  </si>
  <si>
    <t>npierre@example.com</t>
  </si>
  <si>
    <t>vmedina@example.com</t>
  </si>
  <si>
    <t>Channel Type</t>
  </si>
  <si>
    <t>Product</t>
  </si>
  <si>
    <t>Amount</t>
  </si>
  <si>
    <t>Date</t>
  </si>
  <si>
    <t>Promotion?</t>
  </si>
  <si>
    <t>DIG website</t>
  </si>
  <si>
    <t>Other website</t>
  </si>
  <si>
    <t>Store</t>
  </si>
  <si>
    <t>DW-1033</t>
  </si>
  <si>
    <t>Mini 2</t>
  </si>
  <si>
    <t>Voice XP</t>
  </si>
  <si>
    <t>OW-1041</t>
  </si>
  <si>
    <t>DW-1039</t>
  </si>
  <si>
    <t>Mini 1</t>
  </si>
  <si>
    <t>ST-1134</t>
  </si>
  <si>
    <t>DW-1040</t>
  </si>
  <si>
    <t>Voice XP10</t>
  </si>
  <si>
    <t>OW-1047</t>
  </si>
  <si>
    <t>DW-1049</t>
  </si>
  <si>
    <t>ST-1142</t>
  </si>
  <si>
    <t>DW-1053</t>
  </si>
  <si>
    <t>OW-1102</t>
  </si>
  <si>
    <t>OW-1104</t>
  </si>
  <si>
    <t>OW-1108</t>
  </si>
  <si>
    <t>DW-1059</t>
  </si>
  <si>
    <t>Sale ID</t>
  </si>
  <si>
    <t>ST-1148</t>
  </si>
  <si>
    <t>OW-1123</t>
  </si>
  <si>
    <t>OW-1126</t>
  </si>
  <si>
    <t>OW-1130</t>
  </si>
  <si>
    <t>DW-1061</t>
  </si>
  <si>
    <t>OW-1132</t>
  </si>
  <si>
    <t>OW-1134</t>
  </si>
  <si>
    <t>OW-1139</t>
  </si>
  <si>
    <t>DW-1062</t>
  </si>
  <si>
    <t>ST-1151</t>
  </si>
  <si>
    <t>ST-1152</t>
  </si>
  <si>
    <t>OW-1141</t>
  </si>
  <si>
    <t>DW-1065</t>
  </si>
  <si>
    <t>OW-1144</t>
  </si>
  <si>
    <t>OW-1145</t>
  </si>
  <si>
    <t>OW-1148</t>
  </si>
  <si>
    <t>DW-1066</t>
  </si>
  <si>
    <t>OW-1150</t>
  </si>
  <si>
    <t>DW-1070</t>
  </si>
  <si>
    <t>DW-1071</t>
  </si>
  <si>
    <t>OW-1155</t>
  </si>
  <si>
    <t>ST-1153</t>
  </si>
  <si>
    <t>Product Details</t>
  </si>
  <si>
    <t>Product ID</t>
  </si>
  <si>
    <t>Color</t>
  </si>
  <si>
    <t>No. of Speakers</t>
  </si>
  <si>
    <t>Retail Price</t>
  </si>
  <si>
    <t>M2016</t>
  </si>
  <si>
    <t>Black</t>
  </si>
  <si>
    <t>M2018</t>
  </si>
  <si>
    <t>Silver</t>
  </si>
  <si>
    <t>White</t>
  </si>
  <si>
    <t>M2205</t>
  </si>
  <si>
    <t>M2210</t>
  </si>
  <si>
    <t>M2215</t>
  </si>
  <si>
    <t>Voice XP 10</t>
  </si>
  <si>
    <t>V3010</t>
  </si>
  <si>
    <t>V3012</t>
  </si>
  <si>
    <t>V3220</t>
  </si>
  <si>
    <t>V3225</t>
  </si>
  <si>
    <t>W4150</t>
  </si>
  <si>
    <t>W4155</t>
  </si>
  <si>
    <t>Performance</t>
  </si>
  <si>
    <t>Revenue Amts</t>
  </si>
  <si>
    <t>Poor</t>
  </si>
  <si>
    <t>Rating</t>
  </si>
  <si>
    <t>Good</t>
  </si>
  <si>
    <t>Fair</t>
  </si>
  <si>
    <t>Very good</t>
  </si>
  <si>
    <t>Fantastic</t>
  </si>
  <si>
    <t>Virtual Assistant Suppliers</t>
  </si>
  <si>
    <t>Jenji Manufacturing</t>
  </si>
  <si>
    <t>AS&amp;P Electronics</t>
  </si>
  <si>
    <t>Hancock Global</t>
  </si>
  <si>
    <t>Units Produced</t>
  </si>
  <si>
    <t>Fixed costs</t>
  </si>
  <si>
    <t>Variable costs</t>
  </si>
  <si>
    <t>Fixed costs per unit</t>
  </si>
  <si>
    <t>Variable cost per unit</t>
  </si>
  <si>
    <t>Total costs</t>
  </si>
  <si>
    <t>Minimum total cost model</t>
  </si>
  <si>
    <t>Revenue</t>
  </si>
  <si>
    <t>Units sold</t>
  </si>
  <si>
    <t>Price per unit</t>
  </si>
  <si>
    <t>Total sales</t>
  </si>
  <si>
    <t>Cost of goods sold</t>
  </si>
  <si>
    <t>Units manufactured</t>
  </si>
  <si>
    <t>Total profit</t>
  </si>
  <si>
    <t>Profit per unit sold</t>
  </si>
  <si>
    <t>New Product: Virtual Assistant</t>
  </si>
  <si>
    <t>Sales</t>
  </si>
  <si>
    <t>Expenses</t>
  </si>
  <si>
    <t>Variable expenses</t>
  </si>
  <si>
    <t>Total variable costs</t>
  </si>
  <si>
    <t>Fixed Expenses</t>
  </si>
  <si>
    <t>Total fixed cost</t>
  </si>
  <si>
    <t>Total expenses</t>
  </si>
  <si>
    <t>Total expense per unit sold</t>
  </si>
  <si>
    <t>Profit</t>
  </si>
  <si>
    <t>Gross profit</t>
  </si>
  <si>
    <t>Virtual Assistant: Gross Profit Analysis</t>
  </si>
  <si>
    <t>`</t>
  </si>
  <si>
    <t>Monthly Sales: January 2025</t>
  </si>
  <si>
    <t>2024 Sales: United States</t>
  </si>
  <si>
    <t>2024 Sales: Canada</t>
  </si>
  <si>
    <t>2024 Sales: Mexico</t>
  </si>
  <si>
    <t>2024 Sales: All Locations</t>
  </si>
  <si>
    <t>2023 Total</t>
  </si>
  <si>
    <t>M2020</t>
  </si>
  <si>
    <t>Column Labels</t>
  </si>
  <si>
    <t>Grand Total</t>
  </si>
  <si>
    <t>Row Labels</t>
  </si>
  <si>
    <t>Sales (000s)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</si>
</sst>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.00"/>
    <numFmt numFmtId="167" formatCode="&quot;$&quot;#,##0"/>
  </numFmts>
  <fonts count="21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Medium"/>
      <family val="2"/>
      <scheme val="major"/>
    </font>
    <font>
      <b/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10"/>
      <name val="Arial"/>
      <family val="2"/>
    </font>
    <font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1"/>
      <color theme="1" tint="0.14999847407452621"/>
      <name val="Franklin Gothic Book"/>
      <family val="2"/>
      <scheme val="minor"/>
    </font>
    <font>
      <sz val="18"/>
      <color theme="1" tint="0.14999847407452621"/>
      <name val="Franklin Gothic Medium"/>
      <family val="2"/>
      <scheme val="major"/>
    </font>
    <font>
      <b/>
      <sz val="11"/>
      <color theme="1" tint="0.14999847407452621"/>
      <name val="Franklin Gothic Book"/>
      <family val="2"/>
      <scheme val="minor"/>
    </font>
    <font>
      <i/>
      <sz val="11"/>
      <color theme="1" tint="0.14999847407452621"/>
      <name val="Franklin Gothic Book"/>
      <family val="2"/>
      <scheme val="minor"/>
    </font>
    <font>
      <u/>
      <sz val="11"/>
      <color theme="10"/>
      <name val="Franklin Gothic Book"/>
      <family val="2"/>
      <scheme val="minor"/>
    </font>
    <font>
      <sz val="11"/>
      <name val="Franklin Gothic Book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 style="thin">
        <color theme="9"/>
      </top>
      <bottom style="double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double">
        <color theme="9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medium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/>
    <xf numFmtId="0" fontId="9" fillId="4" borderId="0">
      <alignment vertical="top" wrapText="1"/>
    </xf>
    <xf numFmtId="0" fontId="11" fillId="4" borderId="0">
      <alignment vertical="top" wrapText="1"/>
    </xf>
    <xf numFmtId="0" fontId="19" fillId="0" borderId="0" applyNumberFormat="0" applyFill="0" applyBorder="0" applyAlignment="0" applyProtection="0"/>
    <xf numFmtId="0" fontId="1" fillId="0" borderId="0"/>
  </cellStyleXfs>
  <cellXfs count="107">
    <xf numFmtId="0" fontId="0" fillId="0" borderId="0" xfId="0"/>
    <xf numFmtId="0" fontId="8" fillId="4" borderId="2" xfId="7" applyFont="1" applyFill="1" applyBorder="1" applyAlignment="1">
      <alignment horizontal="left"/>
    </xf>
    <xf numFmtId="0" fontId="9" fillId="4" borderId="0" xfId="8" applyBorder="1" applyAlignment="1">
      <alignment horizontal="left" vertical="top" wrapText="1"/>
    </xf>
    <xf numFmtId="0" fontId="10" fillId="4" borderId="2" xfId="7" applyFont="1" applyFill="1" applyBorder="1" applyAlignment="1">
      <alignment horizontal="left" wrapText="1"/>
    </xf>
    <xf numFmtId="0" fontId="12" fillId="4" borderId="0" xfId="9" applyFont="1" applyBorder="1" applyAlignment="1">
      <alignment horizontal="left" vertical="top" wrapText="1"/>
    </xf>
    <xf numFmtId="0" fontId="13" fillId="5" borderId="3" xfId="7" applyFont="1" applyFill="1" applyBorder="1" applyAlignment="1">
      <alignment horizontal="left"/>
    </xf>
    <xf numFmtId="0" fontId="3" fillId="2" borderId="0" xfId="5" applyFont="1" applyAlignment="1">
      <alignment horizontal="center"/>
    </xf>
    <xf numFmtId="0" fontId="0" fillId="4" borderId="0" xfId="0" applyFill="1" applyBorder="1"/>
    <xf numFmtId="0" fontId="15" fillId="3" borderId="0" xfId="6" applyFont="1"/>
    <xf numFmtId="0" fontId="15" fillId="3" borderId="0" xfId="6" applyFont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2" fillId="4" borderId="8" xfId="3" applyFill="1" applyBorder="1" applyAlignment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15" fillId="4" borderId="7" xfId="0" applyFont="1" applyFill="1" applyBorder="1"/>
    <xf numFmtId="0" fontId="15" fillId="4" borderId="8" xfId="0" applyFont="1" applyFill="1" applyBorder="1"/>
    <xf numFmtId="0" fontId="16" fillId="4" borderId="8" xfId="3" applyFont="1" applyFill="1" applyBorder="1" applyAlignment="1"/>
    <xf numFmtId="0" fontId="15" fillId="0" borderId="0" xfId="0" applyFont="1"/>
    <xf numFmtId="0" fontId="15" fillId="4" borderId="10" xfId="0" applyFont="1" applyFill="1" applyBorder="1"/>
    <xf numFmtId="0" fontId="15" fillId="4" borderId="0" xfId="0" applyFont="1" applyFill="1" applyBorder="1"/>
    <xf numFmtId="0" fontId="15" fillId="4" borderId="11" xfId="0" applyFont="1" applyFill="1" applyBorder="1"/>
    <xf numFmtId="164" fontId="15" fillId="0" borderId="0" xfId="2" applyNumberFormat="1" applyFont="1"/>
    <xf numFmtId="165" fontId="15" fillId="0" borderId="0" xfId="1" applyNumberFormat="1" applyFont="1"/>
    <xf numFmtId="0" fontId="17" fillId="0" borderId="6" xfId="4" applyFont="1" applyBorder="1"/>
    <xf numFmtId="164" fontId="17" fillId="0" borderId="6" xfId="2" applyNumberFormat="1" applyFont="1" applyBorder="1"/>
    <xf numFmtId="0" fontId="18" fillId="0" borderId="0" xfId="0" applyFont="1"/>
    <xf numFmtId="164" fontId="15" fillId="0" borderId="0" xfId="2" applyNumberFormat="1" applyFont="1" applyBorder="1"/>
    <xf numFmtId="165" fontId="15" fillId="0" borderId="0" xfId="1" applyNumberFormat="1" applyFont="1" applyBorder="1"/>
    <xf numFmtId="164" fontId="15" fillId="0" borderId="15" xfId="2" applyNumberFormat="1" applyFont="1" applyBorder="1"/>
    <xf numFmtId="164" fontId="17" fillId="0" borderId="16" xfId="2" applyNumberFormat="1" applyFont="1" applyBorder="1"/>
    <xf numFmtId="0" fontId="19" fillId="0" borderId="0" xfId="10"/>
    <xf numFmtId="0" fontId="20" fillId="0" borderId="0" xfId="0" applyFont="1"/>
    <xf numFmtId="14" fontId="20" fillId="0" borderId="0" xfId="0" applyNumberFormat="1" applyFont="1"/>
    <xf numFmtId="0" fontId="17" fillId="3" borderId="17" xfId="6" applyFont="1" applyFill="1" applyBorder="1" applyAlignment="1">
      <alignment horizontal="center"/>
    </xf>
    <xf numFmtId="0" fontId="5" fillId="2" borderId="0" xfId="5"/>
    <xf numFmtId="0" fontId="20" fillId="0" borderId="0" xfId="0" applyFont="1" applyAlignment="1">
      <alignment horizontal="center"/>
    </xf>
    <xf numFmtId="44" fontId="15" fillId="0" borderId="0" xfId="2" applyFont="1"/>
    <xf numFmtId="0" fontId="15" fillId="7" borderId="0" xfId="0" applyFont="1" applyFill="1"/>
    <xf numFmtId="0" fontId="15" fillId="6" borderId="0" xfId="0" applyFont="1" applyFill="1" applyAlignment="1">
      <alignment horizontal="center"/>
    </xf>
    <xf numFmtId="0" fontId="0" fillId="4" borderId="0" xfId="0" applyFill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15" fillId="0" borderId="18" xfId="0" applyFont="1" applyBorder="1"/>
    <xf numFmtId="165" fontId="15" fillId="0" borderId="18" xfId="1" applyNumberFormat="1" applyFont="1" applyBorder="1"/>
    <xf numFmtId="0" fontId="15" fillId="0" borderId="0" xfId="0" applyFont="1" applyAlignment="1">
      <alignment horizontal="left" indent="1"/>
    </xf>
    <xf numFmtId="44" fontId="17" fillId="0" borderId="6" xfId="2" applyFont="1" applyBorder="1"/>
    <xf numFmtId="44" fontId="15" fillId="0" borderId="0" xfId="2" applyNumberFormat="1" applyFont="1"/>
    <xf numFmtId="44" fontId="17" fillId="0" borderId="6" xfId="2" applyNumberFormat="1" applyFont="1" applyBorder="1"/>
    <xf numFmtId="43" fontId="15" fillId="0" borderId="0" xfId="1" applyFont="1"/>
    <xf numFmtId="0" fontId="3" fillId="2" borderId="0" xfId="5" applyFont="1"/>
    <xf numFmtId="0" fontId="15" fillId="6" borderId="0" xfId="0" applyFont="1" applyFill="1"/>
    <xf numFmtId="0" fontId="17" fillId="0" borderId="6" xfId="0" applyFont="1" applyBorder="1"/>
    <xf numFmtId="0" fontId="15" fillId="0" borderId="19" xfId="0" applyFont="1" applyBorder="1"/>
    <xf numFmtId="164" fontId="15" fillId="0" borderId="19" xfId="2" applyNumberFormat="1" applyFont="1" applyBorder="1"/>
    <xf numFmtId="166" fontId="17" fillId="0" borderId="6" xfId="0" applyNumberFormat="1" applyFont="1" applyBorder="1"/>
    <xf numFmtId="44" fontId="0" fillId="0" borderId="0" xfId="2" applyFont="1"/>
    <xf numFmtId="44" fontId="15" fillId="0" borderId="0" xfId="2" applyFont="1" applyAlignment="1">
      <alignment horizontal="left"/>
    </xf>
    <xf numFmtId="0" fontId="15" fillId="4" borderId="9" xfId="0" applyFont="1" applyFill="1" applyBorder="1"/>
    <xf numFmtId="0" fontId="15" fillId="4" borderId="12" xfId="0" applyFont="1" applyFill="1" applyBorder="1"/>
    <xf numFmtId="0" fontId="15" fillId="4" borderId="14" xfId="0" applyFont="1" applyFill="1" applyBorder="1"/>
    <xf numFmtId="0" fontId="17" fillId="0" borderId="0" xfId="0" applyFont="1" applyAlignment="1">
      <alignment horizontal="left" indent="1"/>
    </xf>
    <xf numFmtId="44" fontId="17" fillId="0" borderId="0" xfId="2" applyFont="1"/>
    <xf numFmtId="0" fontId="17" fillId="0" borderId="8" xfId="0" applyFont="1" applyBorder="1" applyAlignment="1">
      <alignment horizontal="left" indent="1"/>
    </xf>
    <xf numFmtId="44" fontId="17" fillId="0" borderId="8" xfId="2" applyFont="1" applyBorder="1"/>
    <xf numFmtId="0" fontId="17" fillId="0" borderId="8" xfId="0" applyFont="1" applyBorder="1"/>
    <xf numFmtId="165" fontId="15" fillId="0" borderId="0" xfId="0" applyNumberFormat="1" applyFont="1"/>
    <xf numFmtId="0" fontId="17" fillId="0" borderId="6" xfId="0" applyFont="1" applyBorder="1" applyAlignment="1">
      <alignment horizontal="left" indent="1"/>
    </xf>
    <xf numFmtId="44" fontId="15" fillId="0" borderId="13" xfId="2" applyFont="1" applyBorder="1"/>
    <xf numFmtId="44" fontId="15" fillId="0" borderId="12" xfId="0" applyNumberFormat="1" applyFont="1" applyBorder="1"/>
    <xf numFmtId="44" fontId="15" fillId="0" borderId="14" xfId="2" applyFont="1" applyBorder="1"/>
    <xf numFmtId="165" fontId="15" fillId="0" borderId="10" xfId="1" applyNumberFormat="1" applyFont="1" applyBorder="1"/>
    <xf numFmtId="165" fontId="15" fillId="0" borderId="12" xfId="1" applyNumberFormat="1" applyFont="1" applyBorder="1"/>
    <xf numFmtId="164" fontId="15" fillId="6" borderId="0" xfId="2" applyNumberFormat="1" applyFont="1" applyFill="1" applyAlignment="1">
      <alignment horizontal="center"/>
    </xf>
    <xf numFmtId="164" fontId="0" fillId="0" borderId="0" xfId="2" applyNumberFormat="1" applyFont="1"/>
    <xf numFmtId="164" fontId="0" fillId="6" borderId="0" xfId="2" applyNumberFormat="1" applyFont="1" applyFill="1"/>
    <xf numFmtId="165" fontId="15" fillId="0" borderId="11" xfId="1" applyNumberFormat="1" applyFont="1" applyBorder="1"/>
    <xf numFmtId="165" fontId="15" fillId="0" borderId="13" xfId="1" applyNumberFormat="1" applyFont="1" applyBorder="1"/>
    <xf numFmtId="165" fontId="15" fillId="0" borderId="14" xfId="1" applyNumberFormat="1" applyFont="1" applyBorder="1"/>
    <xf numFmtId="0" fontId="6" fillId="0" borderId="0" xfId="7"/>
    <xf numFmtId="0" fontId="8" fillId="0" borderId="0" xfId="7" applyFont="1" applyAlignment="1">
      <alignment vertical="center"/>
    </xf>
    <xf numFmtId="0" fontId="1" fillId="0" borderId="0" xfId="11"/>
    <xf numFmtId="0" fontId="8" fillId="4" borderId="0" xfId="7" applyFont="1" applyFill="1" applyAlignment="1">
      <alignment horizontal="left"/>
    </xf>
    <xf numFmtId="0" fontId="6" fillId="0" borderId="0" xfId="7" applyAlignment="1">
      <alignment wrapText="1"/>
    </xf>
    <xf numFmtId="0" fontId="8" fillId="4" borderId="0" xfId="7" applyFont="1" applyFill="1" applyAlignment="1">
      <alignment horizontal="right"/>
    </xf>
    <xf numFmtId="0" fontId="19" fillId="0" borderId="0" xfId="10" applyFill="1"/>
    <xf numFmtId="0" fontId="7" fillId="0" borderId="0" xfId="7" applyFont="1" applyAlignment="1">
      <alignment horizontal="left" vertical="center" indent="7"/>
    </xf>
    <xf numFmtId="0" fontId="7" fillId="0" borderId="2" xfId="7" applyFont="1" applyBorder="1" applyAlignment="1">
      <alignment horizontal="left" vertical="center" indent="7"/>
    </xf>
    <xf numFmtId="0" fontId="14" fillId="4" borderId="0" xfId="7" applyFont="1" applyFill="1" applyAlignment="1">
      <alignment horizontal="center" vertical="center" wrapText="1"/>
    </xf>
    <xf numFmtId="0" fontId="14" fillId="4" borderId="2" xfId="7" applyFont="1" applyFill="1" applyBorder="1" applyAlignment="1">
      <alignment horizontal="center" vertical="center" wrapText="1"/>
    </xf>
    <xf numFmtId="0" fontId="14" fillId="4" borderId="4" xfId="7" applyFont="1" applyFill="1" applyBorder="1" applyAlignment="1">
      <alignment horizontal="center" vertical="center" wrapText="1"/>
    </xf>
    <xf numFmtId="0" fontId="14" fillId="4" borderId="5" xfId="7" applyFont="1" applyFill="1" applyBorder="1" applyAlignment="1">
      <alignment horizontal="center" vertical="center" wrapText="1"/>
    </xf>
    <xf numFmtId="0" fontId="3" fillId="2" borderId="12" xfId="5" applyFont="1" applyBorder="1" applyAlignment="1">
      <alignment horizontal="center"/>
    </xf>
    <xf numFmtId="0" fontId="3" fillId="2" borderId="13" xfId="5" applyFont="1" applyBorder="1" applyAlignment="1">
      <alignment horizontal="center"/>
    </xf>
    <xf numFmtId="0" fontId="3" fillId="2" borderId="14" xfId="5" applyFont="1" applyBorder="1" applyAlignment="1">
      <alignment horizontal="center"/>
    </xf>
    <xf numFmtId="0" fontId="3" fillId="2" borderId="0" xfId="5" applyFont="1" applyAlignment="1">
      <alignment horizontal="center"/>
    </xf>
    <xf numFmtId="0" fontId="3" fillId="2" borderId="10" xfId="5" applyFont="1" applyBorder="1" applyAlignment="1">
      <alignment horizontal="center"/>
    </xf>
    <xf numFmtId="0" fontId="3" fillId="2" borderId="0" xfId="5" applyFont="1" applyBorder="1" applyAlignment="1">
      <alignment horizontal="center"/>
    </xf>
    <xf numFmtId="0" fontId="3" fillId="2" borderId="11" xfId="5" applyFont="1" applyBorder="1" applyAlignment="1">
      <alignment horizontal="center"/>
    </xf>
    <xf numFmtId="0" fontId="3" fillId="2" borderId="8" xfId="5" applyFont="1" applyBorder="1" applyAlignment="1">
      <alignment horizontal="center"/>
    </xf>
    <xf numFmtId="0" fontId="3" fillId="2" borderId="7" xfId="5" applyFont="1" applyBorder="1" applyAlignment="1">
      <alignment horizontal="center"/>
    </xf>
    <xf numFmtId="0" fontId="3" fillId="2" borderId="9" xfId="5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</cellXfs>
  <cellStyles count="12">
    <cellStyle name="60% - Accent6" xfId="6" builtinId="52"/>
    <cellStyle name="Accent6" xfId="5" builtinId="49"/>
    <cellStyle name="Comma" xfId="1" builtinId="3"/>
    <cellStyle name="Currency" xfId="2" builtinId="4"/>
    <cellStyle name="Hyperlink" xfId="10" builtinId="8"/>
    <cellStyle name="Normal" xfId="0" builtinId="0"/>
    <cellStyle name="Normal 2 2" xfId="7" xr:uid="{00000000-0005-0000-0000-000006000000}"/>
    <cellStyle name="Normal 3" xfId="11" xr:uid="{ABB84909-93F1-4FA6-AC50-82908CAEAED5}"/>
    <cellStyle name="Student Name" xfId="8" xr:uid="{00000000-0005-0000-0000-000007000000}"/>
    <cellStyle name="Submission" xfId="9" xr:uid="{00000000-0005-0000-0000-000008000000}"/>
    <cellStyle name="Title" xfId="3" builtinId="15"/>
    <cellStyle name="Total" xfId="4" builtinId="25"/>
  </cellStyles>
  <dxfs count="18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family val="2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Franklin Gothic Book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Franklin Gothic Book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Franklin Gothic Book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13E7E94-9596-44E1-AC42-750C5FD7123B}"/>
            </a:ext>
          </a:extLst>
        </xdr:cNvPr>
        <xdr:cNvGrpSpPr>
          <a:grpSpLocks noChangeAspect="1"/>
        </xdr:cNvGrpSpPr>
      </xdr:nvGrpSpPr>
      <xdr:grpSpPr>
        <a:xfrm>
          <a:off x="0" y="0"/>
          <a:ext cx="8277225" cy="563880"/>
          <a:chOff x="6987540" y="0"/>
          <a:chExt cx="6377940" cy="51424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53F2EBD-3E83-4785-B6B5-EEA41F41FE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7540" y="0"/>
            <a:ext cx="6377940" cy="514244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C46585F-046D-492A-880B-FD04F15874C5}"/>
              </a:ext>
            </a:extLst>
          </xdr:cNvPr>
          <xdr:cNvSpPr/>
        </xdr:nvSpPr>
        <xdr:spPr>
          <a:xfrm>
            <a:off x="7048500" y="0"/>
            <a:ext cx="5280660" cy="4648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l"/>
            <a:r>
              <a:rPr lang="en-US" sz="1000" b="0">
                <a:latin typeface="Century Gothic" panose="020B0502020202020204" pitchFamily="34" charset="0"/>
              </a:rPr>
              <a:t>New Perspectives Excel 365/2021 | Modules 5-8: SAM Capstone Project 1a</a:t>
            </a:r>
            <a:endParaRPr lang="en-US" sz="1000"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0</xdr:row>
      <xdr:rowOff>0</xdr:rowOff>
    </xdr:from>
    <xdr:to>
      <xdr:col>4</xdr:col>
      <xdr:colOff>180743</xdr:colOff>
      <xdr:row>0</xdr:row>
      <xdr:rowOff>828571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0"/>
          <a:ext cx="1857143" cy="8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0</xdr:row>
      <xdr:rowOff>0</xdr:rowOff>
    </xdr:from>
    <xdr:to>
      <xdr:col>4</xdr:col>
      <xdr:colOff>180743</xdr:colOff>
      <xdr:row>0</xdr:row>
      <xdr:rowOff>828571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0"/>
          <a:ext cx="1857143" cy="8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0</xdr:row>
      <xdr:rowOff>0</xdr:rowOff>
    </xdr:from>
    <xdr:to>
      <xdr:col>4</xdr:col>
      <xdr:colOff>180743</xdr:colOff>
      <xdr:row>0</xdr:row>
      <xdr:rowOff>828571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0"/>
          <a:ext cx="1857143" cy="8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238125</xdr:colOff>
      <xdr:row>0</xdr:row>
      <xdr:rowOff>19050</xdr:rowOff>
    </xdr:from>
    <xdr:to>
      <xdr:col>4</xdr:col>
      <xdr:colOff>418868</xdr:colOff>
      <xdr:row>1</xdr:row>
      <xdr:rowOff>18946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9775" y="19050"/>
          <a:ext cx="1857143" cy="8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238125</xdr:colOff>
      <xdr:row>0</xdr:row>
      <xdr:rowOff>19050</xdr:rowOff>
    </xdr:from>
    <xdr:to>
      <xdr:col>4</xdr:col>
      <xdr:colOff>352193</xdr:colOff>
      <xdr:row>1</xdr:row>
      <xdr:rowOff>18946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125" y="19050"/>
          <a:ext cx="1857143" cy="8285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28575</xdr:rowOff>
    </xdr:from>
    <xdr:to>
      <xdr:col>1</xdr:col>
      <xdr:colOff>466493</xdr:colOff>
      <xdr:row>1</xdr:row>
      <xdr:rowOff>28471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28575"/>
          <a:ext cx="1857143" cy="8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962025</xdr:colOff>
      <xdr:row>0</xdr:row>
      <xdr:rowOff>0</xdr:rowOff>
    </xdr:from>
    <xdr:to>
      <xdr:col>3</xdr:col>
      <xdr:colOff>418868</xdr:colOff>
      <xdr:row>0</xdr:row>
      <xdr:rowOff>828571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0"/>
          <a:ext cx="1857143" cy="82857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238125</xdr:colOff>
      <xdr:row>0</xdr:row>
      <xdr:rowOff>0</xdr:rowOff>
    </xdr:from>
    <xdr:to>
      <xdr:col>3</xdr:col>
      <xdr:colOff>952268</xdr:colOff>
      <xdr:row>0</xdr:row>
      <xdr:rowOff>828571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0" y="0"/>
          <a:ext cx="1857143" cy="8285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ddagatla\Downloads\Support_EX365_2021_CS5-8a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.S."/>
      <sheetName val="Canada"/>
      <sheetName val="Mexico"/>
      <sheetName val="All Locations"/>
    </sheetNames>
    <sheetDataSet>
      <sheetData sheetId="0" refreshError="1"/>
      <sheetData sheetId="1" refreshError="1"/>
      <sheetData sheetId="2" refreshError="1"/>
      <sheetData sheetId="3">
        <row r="5">
          <cell r="F5">
            <v>9174</v>
          </cell>
        </row>
        <row r="6">
          <cell r="F6">
            <v>6043</v>
          </cell>
        </row>
        <row r="7">
          <cell r="F7">
            <v>6089</v>
          </cell>
        </row>
        <row r="8">
          <cell r="F8">
            <v>21306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lak Addagatla" refreshedDate="44865.760683449073" createdVersion="7" refreshedVersion="7" minRefreshableVersion="3" recordCount="35" xr:uid="{02DA814E-7063-4FAD-96AC-8016A4809717}">
  <cacheSource type="worksheet">
    <worksheetSource name="Sales"/>
  </cacheSource>
  <cacheFields count="7">
    <cacheField name="Sale ID" numFmtId="0">
      <sharedItems/>
    </cacheField>
    <cacheField name="Channel Type" numFmtId="0">
      <sharedItems count="3">
        <s v="DIG website"/>
        <s v="Other website"/>
        <s v="Store"/>
      </sharedItems>
    </cacheField>
    <cacheField name="Date" numFmtId="14">
      <sharedItems containsSemiMixedTypes="0" containsNonDate="0" containsDate="1" containsString="0" minDate="2025-01-03T00:00:00" maxDate="2025-02-01T00:00:00"/>
    </cacheField>
    <cacheField name="Product" numFmtId="0">
      <sharedItems/>
    </cacheField>
    <cacheField name="Location" numFmtId="0">
      <sharedItems count="3">
        <s v="U.S."/>
        <s v="Canada"/>
        <s v="Mexico"/>
      </sharedItems>
    </cacheField>
    <cacheField name="Amount" numFmtId="0">
      <sharedItems containsSemiMixedTypes="0" containsString="0" containsNumber="1" minValue="119.99" maxValue="145.94999999999999"/>
    </cacheField>
    <cacheField name="Promotion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DW-1033"/>
    <x v="0"/>
    <d v="2025-01-03T00:00:00"/>
    <s v="Mini 2"/>
    <x v="0"/>
    <n v="129.99"/>
    <b v="1"/>
  </r>
  <r>
    <s v="OW-1041"/>
    <x v="1"/>
    <d v="2025-01-03T00:00:00"/>
    <s v="Voice XP"/>
    <x v="0"/>
    <n v="139.99"/>
    <b v="0"/>
  </r>
  <r>
    <s v="DW-1039"/>
    <x v="0"/>
    <d v="2025-01-04T00:00:00"/>
    <s v="Mini 1"/>
    <x v="1"/>
    <n v="119.99"/>
    <b v="0"/>
  </r>
  <r>
    <s v="DW-1040"/>
    <x v="0"/>
    <d v="2025-01-04T00:00:00"/>
    <s v="Voice XP10"/>
    <x v="0"/>
    <n v="145.94999999999999"/>
    <b v="0"/>
  </r>
  <r>
    <s v="ST-1134"/>
    <x v="2"/>
    <d v="2025-01-05T00:00:00"/>
    <s v="Mini 1"/>
    <x v="2"/>
    <n v="119.99"/>
    <b v="0"/>
  </r>
  <r>
    <s v="OW-1047"/>
    <x v="1"/>
    <d v="2025-01-05T00:00:00"/>
    <s v="Waterproof"/>
    <x v="2"/>
    <n v="135.94999999999999"/>
    <b v="0"/>
  </r>
  <r>
    <s v="DW-1070"/>
    <x v="0"/>
    <d v="2025-01-06T00:00:00"/>
    <s v="Voice XP10"/>
    <x v="1"/>
    <n v="145.94999999999999"/>
    <b v="0"/>
  </r>
  <r>
    <s v="DW-1049"/>
    <x v="0"/>
    <d v="2025-01-07T00:00:00"/>
    <s v="Mini 2"/>
    <x v="0"/>
    <n v="129.99"/>
    <b v="1"/>
  </r>
  <r>
    <s v="ST-1142"/>
    <x v="2"/>
    <d v="2025-01-07T00:00:00"/>
    <s v="Voice XP"/>
    <x v="1"/>
    <n v="139.99"/>
    <b v="0"/>
  </r>
  <r>
    <s v="DW-1053"/>
    <x v="0"/>
    <d v="2025-01-08T00:00:00"/>
    <s v="Mini 1"/>
    <x v="0"/>
    <n v="119.99"/>
    <b v="0"/>
  </r>
  <r>
    <s v="OW-1102"/>
    <x v="1"/>
    <d v="2025-01-10T00:00:00"/>
    <s v="Voice XP"/>
    <x v="2"/>
    <n v="139.99"/>
    <b v="0"/>
  </r>
  <r>
    <s v="OW-1104"/>
    <x v="1"/>
    <d v="2025-01-11T00:00:00"/>
    <s v="Mini 2"/>
    <x v="0"/>
    <n v="129.99"/>
    <b v="1"/>
  </r>
  <r>
    <s v="OW-1150"/>
    <x v="1"/>
    <d v="2025-01-12T00:00:00"/>
    <s v="Mini 1"/>
    <x v="0"/>
    <n v="119.99"/>
    <b v="0"/>
  </r>
  <r>
    <s v="OW-1108"/>
    <x v="1"/>
    <d v="2025-01-12T00:00:00"/>
    <s v="Waterproof"/>
    <x v="0"/>
    <n v="135.94999999999999"/>
    <b v="0"/>
  </r>
  <r>
    <s v="DW-1059"/>
    <x v="0"/>
    <d v="2025-01-13T00:00:00"/>
    <s v="Mini 1"/>
    <x v="0"/>
    <n v="119.99"/>
    <b v="0"/>
  </r>
  <r>
    <s v="ST-1148"/>
    <x v="2"/>
    <d v="2025-01-14T00:00:00"/>
    <s v="Mini 1"/>
    <x v="1"/>
    <n v="119.99"/>
    <b v="0"/>
  </r>
  <r>
    <s v="OW-1123"/>
    <x v="1"/>
    <d v="2025-01-15T00:00:00"/>
    <s v="Voice XP"/>
    <x v="0"/>
    <n v="139.99"/>
    <b v="0"/>
  </r>
  <r>
    <s v="OW-1126"/>
    <x v="1"/>
    <d v="2025-01-16T00:00:00"/>
    <s v="Voice XP10"/>
    <x v="0"/>
    <n v="145.94999999999999"/>
    <b v="0"/>
  </r>
  <r>
    <s v="DW-1071"/>
    <x v="0"/>
    <d v="2025-01-17T00:00:00"/>
    <s v="Mini 2"/>
    <x v="0"/>
    <n v="129.99"/>
    <b v="1"/>
  </r>
  <r>
    <s v="OW-1130"/>
    <x v="1"/>
    <d v="2025-01-17T00:00:00"/>
    <s v="Mini 2"/>
    <x v="0"/>
    <n v="129.99"/>
    <b v="1"/>
  </r>
  <r>
    <s v="DW-1061"/>
    <x v="0"/>
    <d v="2025-01-18T00:00:00"/>
    <s v="Mini 2"/>
    <x v="0"/>
    <n v="129.99"/>
    <b v="1"/>
  </r>
  <r>
    <s v="OW-1132"/>
    <x v="1"/>
    <d v="2025-01-19T00:00:00"/>
    <s v="Voice XP"/>
    <x v="1"/>
    <n v="139.99"/>
    <b v="0"/>
  </r>
  <r>
    <s v="OW-1134"/>
    <x v="1"/>
    <d v="2025-01-20T00:00:00"/>
    <s v="Mini 1"/>
    <x v="0"/>
    <n v="119.99"/>
    <b v="0"/>
  </r>
  <r>
    <s v="OW-1155"/>
    <x v="1"/>
    <d v="2025-01-20T00:00:00"/>
    <s v="Mini 1"/>
    <x v="0"/>
    <n v="119.99"/>
    <b v="0"/>
  </r>
  <r>
    <s v="OW-1139"/>
    <x v="1"/>
    <d v="2025-01-21T00:00:00"/>
    <s v="Mini 1"/>
    <x v="0"/>
    <n v="119.99"/>
    <b v="0"/>
  </r>
  <r>
    <s v="DW-1062"/>
    <x v="0"/>
    <d v="2025-01-22T00:00:00"/>
    <s v="Waterproof"/>
    <x v="2"/>
    <n v="135.94999999999999"/>
    <b v="0"/>
  </r>
  <r>
    <s v="ST-1151"/>
    <x v="2"/>
    <d v="2025-01-23T00:00:00"/>
    <s v="Voice XP10"/>
    <x v="0"/>
    <n v="145.94999999999999"/>
    <b v="0"/>
  </r>
  <r>
    <s v="ST-1152"/>
    <x v="2"/>
    <d v="2025-01-24T00:00:00"/>
    <s v="Mini 2"/>
    <x v="0"/>
    <n v="129.99"/>
    <b v="1"/>
  </r>
  <r>
    <s v="OW-1141"/>
    <x v="1"/>
    <d v="2025-01-25T00:00:00"/>
    <s v="Mini 2"/>
    <x v="0"/>
    <n v="129.99"/>
    <b v="1"/>
  </r>
  <r>
    <s v="DW-1065"/>
    <x v="0"/>
    <d v="2025-01-26T00:00:00"/>
    <s v="Voice XP"/>
    <x v="1"/>
    <n v="139.99"/>
    <b v="0"/>
  </r>
  <r>
    <s v="OW-1144"/>
    <x v="1"/>
    <d v="2025-01-27T00:00:00"/>
    <s v="Mini 1"/>
    <x v="0"/>
    <n v="119.99"/>
    <b v="0"/>
  </r>
  <r>
    <s v="OW-1145"/>
    <x v="1"/>
    <d v="2025-01-28T00:00:00"/>
    <s v="Mini 2"/>
    <x v="0"/>
    <n v="129.99"/>
    <b v="1"/>
  </r>
  <r>
    <s v="OW-1148"/>
    <x v="1"/>
    <d v="2025-01-29T00:00:00"/>
    <s v="Voice XP"/>
    <x v="0"/>
    <n v="139.99"/>
    <b v="0"/>
  </r>
  <r>
    <s v="DW-1066"/>
    <x v="0"/>
    <d v="2025-01-30T00:00:00"/>
    <s v="Waterproof"/>
    <x v="0"/>
    <n v="135.94999999999999"/>
    <b v="0"/>
  </r>
  <r>
    <s v="ST-1153"/>
    <x v="2"/>
    <d v="2025-01-31T00:00:00"/>
    <s v="Mini 2"/>
    <x v="0"/>
    <n v="129.99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12C3A-1F0B-4A60-BC03-C20850F7258F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8" firstHeaderRow="1" firstDataRow="2" firstDataCol="1"/>
  <pivotFields count="7">
    <pivotField showAll="0"/>
    <pivotField axis="axisCol" showAll="0">
      <items count="4">
        <item x="0"/>
        <item x="1"/>
        <item x="2"/>
        <item t="default"/>
      </items>
    </pivotField>
    <pivotField numFmtId="14"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ales (000s)" fld="5" baseField="4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4:G39" totalsRowShown="0" headerRowDxfId="17" dataDxfId="16" headerRowCellStyle="60% - Accent6">
  <autoFilter ref="A4:G39" xr:uid="{00000000-0009-0000-0100-000001000000}"/>
  <sortState xmlns:xlrd2="http://schemas.microsoft.com/office/spreadsheetml/2017/richdata2" ref="A5:G39">
    <sortCondition ref="C5:C39"/>
    <sortCondition ref="F5:F39"/>
  </sortState>
  <tableColumns count="7">
    <tableColumn id="1" xr3:uid="{00000000-0010-0000-0000-000001000000}" name="Sale ID" dataDxfId="15"/>
    <tableColumn id="2" xr3:uid="{00000000-0010-0000-0000-000002000000}" name="Channel Type" dataDxfId="14"/>
    <tableColumn id="3" xr3:uid="{00000000-0010-0000-0000-000003000000}" name="Date" dataDxfId="13"/>
    <tableColumn id="4" xr3:uid="{00000000-0010-0000-0000-000004000000}" name="Product" dataDxfId="12"/>
    <tableColumn id="5" xr3:uid="{00000000-0010-0000-0000-000005000000}" name="Location" dataDxfId="11"/>
    <tableColumn id="6" xr3:uid="{00000000-0010-0000-0000-000006000000}" name="Amount" dataDxfId="10"/>
    <tableColumn id="7" xr3:uid="{00000000-0010-0000-0000-000007000000}" name="Promotion?" dataDxfId="9">
      <calculatedColumnFormula>AND(Sales[[#This Row],[Product]]="Mini 2",Sales[[#This Row],[Location]]="U.S.")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C5F006-97BF-4B38-BE3C-0AC2D0BBC277}" name="Details" displayName="Details" ref="I4:M16" totalsRowShown="0" headerRowDxfId="8" dataDxfId="6" headerRowBorderDxfId="7" headerRowCellStyle="60% - Accent6">
  <autoFilter ref="I4:M16" xr:uid="{C9C5F006-97BF-4B38-BE3C-0AC2D0BBC277}"/>
  <tableColumns count="5">
    <tableColumn id="1" xr3:uid="{37F328BE-1B30-4324-A0BD-C9B831B2C743}" name="Product ID" dataDxfId="5"/>
    <tableColumn id="2" xr3:uid="{3BD800F3-CDCF-4C94-869B-674C1824CCF0}" name="Name" dataDxfId="4"/>
    <tableColumn id="3" xr3:uid="{54CE86CA-EEA0-42FD-99DF-59D14588D387}" name="Color" dataDxfId="3"/>
    <tableColumn id="4" xr3:uid="{89E99B71-5B0A-4F52-9D47-83A23A983835}" name="No. of Speakers" dataDxfId="2"/>
    <tableColumn id="5" xr3:uid="{EBF44717-DECC-4C5D-BD45-2DBCDE1F5557}" name="Retail Price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9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DD8047"/>
      </a:hlink>
      <a:folHlink>
        <a:srgbClr val="704404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fenton@example.com" TargetMode="External"/><Relationship Id="rId2" Type="http://schemas.openxmlformats.org/officeDocument/2006/relationships/hyperlink" Target="mailto:vmedina@example.com" TargetMode="External"/><Relationship Id="rId1" Type="http://schemas.openxmlformats.org/officeDocument/2006/relationships/hyperlink" Target="mailto:npierre@example.com" TargetMode="External"/><Relationship Id="rId5" Type="http://schemas.openxmlformats.org/officeDocument/2006/relationships/drawing" Target="../drawings/drawing5.xml"/><Relationship Id="rId4" Type="http://schemas.openxmlformats.org/officeDocument/2006/relationships/hyperlink" Target="file:///C:\Users\taddagatla\Downloads\Support_EX365_2021_CS5-8a_Management.doc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112F-220A-4A56-9515-5EF0822674A8}">
  <dimension ref="A1:C11"/>
  <sheetViews>
    <sheetView showGridLines="0" topLeftCell="A13" zoomScaleNormal="100" workbookViewId="0">
      <selection activeCell="E1" sqref="E1"/>
    </sheetView>
  </sheetViews>
  <sheetFormatPr defaultColWidth="7.21875" defaultRowHeight="12.75" x14ac:dyDescent="0.2"/>
  <cols>
    <col min="1" max="1" width="7.109375" style="81" customWidth="1"/>
    <col min="2" max="2" width="86.44140625" style="81" customWidth="1"/>
    <col min="3" max="3" width="3" style="81" customWidth="1"/>
    <col min="4" max="16384" width="7.21875" style="81"/>
  </cols>
  <sheetData>
    <row r="1" spans="1:3" ht="42" customHeight="1" x14ac:dyDescent="0.2">
      <c r="A1" s="88"/>
      <c r="B1" s="88"/>
      <c r="C1" s="89"/>
    </row>
    <row r="2" spans="1:3" ht="5.0999999999999996" customHeight="1" x14ac:dyDescent="0.3">
      <c r="A2" s="82"/>
      <c r="B2" s="83"/>
      <c r="C2" s="1"/>
    </row>
    <row r="3" spans="1:3" s="85" customFormat="1" ht="34.5" x14ac:dyDescent="0.25">
      <c r="A3" s="84"/>
      <c r="B3" s="2" t="s">
        <v>3</v>
      </c>
      <c r="C3" s="3"/>
    </row>
    <row r="4" spans="1:3" ht="16.5" x14ac:dyDescent="0.25">
      <c r="A4" s="84"/>
      <c r="B4" s="4" t="s">
        <v>4</v>
      </c>
      <c r="C4" s="1"/>
    </row>
    <row r="5" spans="1:3" ht="15.75" customHeight="1" x14ac:dyDescent="0.25">
      <c r="A5" s="84"/>
      <c r="B5" s="84"/>
      <c r="C5" s="1"/>
    </row>
    <row r="6" spans="1:3" ht="13.5" x14ac:dyDescent="0.25">
      <c r="A6" s="86" t="s">
        <v>0</v>
      </c>
      <c r="B6" s="5" t="s">
        <v>1</v>
      </c>
      <c r="C6" s="1"/>
    </row>
    <row r="7" spans="1:3" ht="13.5" x14ac:dyDescent="0.25">
      <c r="A7" s="84"/>
      <c r="B7" s="84"/>
      <c r="C7" s="1"/>
    </row>
    <row r="8" spans="1:3" x14ac:dyDescent="0.2">
      <c r="A8" s="90" t="s">
        <v>2</v>
      </c>
      <c r="B8" s="90"/>
      <c r="C8" s="91"/>
    </row>
    <row r="9" spans="1:3" x14ac:dyDescent="0.2">
      <c r="A9" s="90"/>
      <c r="B9" s="90"/>
      <c r="C9" s="91"/>
    </row>
    <row r="10" spans="1:3" ht="13.5" thickBot="1" x14ac:dyDescent="0.25">
      <c r="A10" s="92"/>
      <c r="B10" s="92"/>
      <c r="C10" s="93"/>
    </row>
    <row r="11" spans="1:3" ht="13.5" thickTop="1" x14ac:dyDescent="0.2"/>
  </sheetData>
  <mergeCells count="2">
    <mergeCell ref="A1:C1"/>
    <mergeCell ref="A8:C10"/>
  </mergeCells>
  <dataValidations count="2">
    <dataValidation allowBlank="1" showInputMessage="1" showErrorMessage="1" error="                                                                " sqref="J3" xr:uid="{07679C64-555E-42E6-AD1B-8A46BFE07793}"/>
    <dataValidation allowBlank="1" error="pavI8MeUFtEyxX2I4tky013466e8-eb7c-4ab6-85cc-80f5c3806720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4"/>
  <sheetViews>
    <sheetView workbookViewId="0">
      <selection activeCell="G1" sqref="G1"/>
    </sheetView>
  </sheetViews>
  <sheetFormatPr defaultRowHeight="15.75" x14ac:dyDescent="0.3"/>
  <cols>
    <col min="1" max="1" width="16.109375" bestFit="1" customWidth="1"/>
    <col min="2" max="6" width="13.33203125" bestFit="1" customWidth="1"/>
  </cols>
  <sheetData>
    <row r="1" spans="1:6" ht="65.25" customHeight="1" x14ac:dyDescent="0.3">
      <c r="A1" s="41"/>
      <c r="B1" s="41"/>
      <c r="C1" s="41"/>
      <c r="D1" s="41"/>
      <c r="E1" s="41"/>
      <c r="F1" s="41"/>
    </row>
    <row r="2" spans="1:6" x14ac:dyDescent="0.3">
      <c r="A2" s="41"/>
      <c r="B2" s="41"/>
      <c r="C2" s="41"/>
      <c r="D2" s="41"/>
      <c r="E2" s="41"/>
      <c r="F2" s="41"/>
    </row>
    <row r="3" spans="1:6" x14ac:dyDescent="0.3">
      <c r="A3" s="52"/>
      <c r="B3" s="6" t="s">
        <v>46</v>
      </c>
      <c r="C3" s="6" t="s">
        <v>42</v>
      </c>
      <c r="D3" s="6" t="s">
        <v>43</v>
      </c>
      <c r="E3" s="6" t="s">
        <v>49</v>
      </c>
      <c r="F3" s="6" t="s">
        <v>13</v>
      </c>
    </row>
    <row r="4" spans="1:6" x14ac:dyDescent="0.3">
      <c r="A4" s="53" t="s">
        <v>120</v>
      </c>
      <c r="B4" s="53"/>
      <c r="C4" s="53"/>
      <c r="D4" s="53"/>
      <c r="E4" s="53"/>
      <c r="F4" s="53"/>
    </row>
    <row r="5" spans="1:6" x14ac:dyDescent="0.3">
      <c r="A5" s="19" t="s">
        <v>121</v>
      </c>
      <c r="B5" s="24">
        <v>20150</v>
      </c>
      <c r="C5" s="24">
        <v>17025</v>
      </c>
      <c r="D5" s="24">
        <v>13530</v>
      </c>
      <c r="E5" s="24">
        <v>12945</v>
      </c>
      <c r="F5" s="24">
        <v>10750</v>
      </c>
    </row>
    <row r="6" spans="1:6" x14ac:dyDescent="0.3">
      <c r="A6" s="19" t="s">
        <v>122</v>
      </c>
      <c r="B6" s="49">
        <v>119.99</v>
      </c>
      <c r="C6" s="49">
        <v>129.99</v>
      </c>
      <c r="D6" s="49">
        <v>139.99</v>
      </c>
      <c r="E6" s="49">
        <v>145.94999999999999</v>
      </c>
      <c r="F6" s="49">
        <v>135.94999999999999</v>
      </c>
    </row>
    <row r="7" spans="1:6" x14ac:dyDescent="0.3">
      <c r="A7" s="19" t="s">
        <v>123</v>
      </c>
      <c r="B7" s="49">
        <f>B5*B6</f>
        <v>2417798.5</v>
      </c>
      <c r="C7" s="49">
        <f t="shared" ref="C7:D7" si="0">C5*C6</f>
        <v>2213079.75</v>
      </c>
      <c r="D7" s="49">
        <f t="shared" si="0"/>
        <v>1894064.7000000002</v>
      </c>
      <c r="E7" s="49">
        <f t="shared" ref="E7" si="1">E5*E6</f>
        <v>1889322.7499999998</v>
      </c>
      <c r="F7" s="49">
        <f t="shared" ref="F7" si="2">F5*F6</f>
        <v>1461462.4999999998</v>
      </c>
    </row>
    <row r="8" spans="1:6" x14ac:dyDescent="0.3">
      <c r="A8" s="19"/>
      <c r="B8" s="19"/>
      <c r="C8" s="19"/>
      <c r="D8" s="19"/>
    </row>
    <row r="9" spans="1:6" x14ac:dyDescent="0.3">
      <c r="A9" s="53" t="s">
        <v>124</v>
      </c>
      <c r="B9" s="53"/>
      <c r="C9" s="53"/>
      <c r="D9" s="53"/>
      <c r="E9" s="53"/>
      <c r="F9" s="53"/>
    </row>
    <row r="10" spans="1:6" x14ac:dyDescent="0.3">
      <c r="A10" s="19" t="s">
        <v>125</v>
      </c>
      <c r="B10" s="24">
        <f>B5</f>
        <v>20150</v>
      </c>
      <c r="C10" s="24">
        <f t="shared" ref="C10:F10" si="3">C5</f>
        <v>17025</v>
      </c>
      <c r="D10" s="24">
        <f t="shared" si="3"/>
        <v>13530</v>
      </c>
      <c r="E10" s="24">
        <f t="shared" si="3"/>
        <v>12945</v>
      </c>
      <c r="F10" s="24">
        <f t="shared" si="3"/>
        <v>10750</v>
      </c>
    </row>
    <row r="11" spans="1:6" x14ac:dyDescent="0.3">
      <c r="A11" s="19" t="s">
        <v>114</v>
      </c>
      <c r="B11" s="38">
        <v>265000</v>
      </c>
      <c r="C11" s="38">
        <v>270000</v>
      </c>
      <c r="D11" s="38">
        <v>279000</v>
      </c>
      <c r="E11" s="58">
        <v>282000</v>
      </c>
      <c r="F11" s="58">
        <v>280000</v>
      </c>
    </row>
    <row r="12" spans="1:6" x14ac:dyDescent="0.3">
      <c r="A12" s="19" t="s">
        <v>117</v>
      </c>
      <c r="B12" s="59">
        <v>95</v>
      </c>
      <c r="C12" s="38">
        <v>105</v>
      </c>
      <c r="D12" s="38">
        <v>110</v>
      </c>
      <c r="E12" s="58">
        <v>115</v>
      </c>
      <c r="F12" s="58">
        <v>102</v>
      </c>
    </row>
    <row r="13" spans="1:6" x14ac:dyDescent="0.3">
      <c r="A13" s="19" t="s">
        <v>115</v>
      </c>
      <c r="B13" s="38">
        <f>B10*B12</f>
        <v>1914250</v>
      </c>
      <c r="C13" s="38">
        <f t="shared" ref="C13:F13" si="4">C10*C12</f>
        <v>1787625</v>
      </c>
      <c r="D13" s="38">
        <f t="shared" si="4"/>
        <v>1488300</v>
      </c>
      <c r="E13" s="38">
        <f t="shared" si="4"/>
        <v>1488675</v>
      </c>
      <c r="F13" s="38">
        <f t="shared" si="4"/>
        <v>1096500</v>
      </c>
    </row>
    <row r="14" spans="1:6" x14ac:dyDescent="0.3">
      <c r="A14" s="19" t="s">
        <v>118</v>
      </c>
      <c r="B14" s="38">
        <f>B11+B13</f>
        <v>2179250</v>
      </c>
      <c r="C14" s="38">
        <f t="shared" ref="C14:F14" si="5">C11+C13</f>
        <v>2057625</v>
      </c>
      <c r="D14" s="38">
        <f t="shared" si="5"/>
        <v>1767300</v>
      </c>
      <c r="E14" s="38">
        <f t="shared" si="5"/>
        <v>1770675</v>
      </c>
      <c r="F14" s="38">
        <f t="shared" si="5"/>
        <v>1376500</v>
      </c>
    </row>
    <row r="15" spans="1:6" x14ac:dyDescent="0.3">
      <c r="A15" s="19"/>
      <c r="B15" s="19"/>
      <c r="C15" s="19"/>
      <c r="D15" s="19"/>
    </row>
    <row r="16" spans="1:6" x14ac:dyDescent="0.3">
      <c r="A16" s="55" t="s">
        <v>126</v>
      </c>
      <c r="B16" s="56">
        <f>B7-B14</f>
        <v>238548.5</v>
      </c>
      <c r="C16" s="56">
        <f t="shared" ref="C16:F16" si="6">C7-C14</f>
        <v>155454.75</v>
      </c>
      <c r="D16" s="56">
        <f t="shared" si="6"/>
        <v>126764.70000000019</v>
      </c>
      <c r="E16" s="56">
        <f t="shared" si="6"/>
        <v>118647.74999999977</v>
      </c>
      <c r="F16" s="56">
        <f t="shared" si="6"/>
        <v>84962.499999999767</v>
      </c>
    </row>
    <row r="17" spans="1:6" ht="16.5" thickBot="1" x14ac:dyDescent="0.35">
      <c r="A17" s="54" t="s">
        <v>127</v>
      </c>
      <c r="B17" s="57">
        <f>B16/B5</f>
        <v>11.83863523573201</v>
      </c>
      <c r="C17" s="57">
        <f t="shared" ref="C17:F17" si="7">C16/C5</f>
        <v>9.1309691629955942</v>
      </c>
      <c r="D17" s="57">
        <f t="shared" si="7"/>
        <v>9.3691574279379299</v>
      </c>
      <c r="E17" s="57">
        <f t="shared" si="7"/>
        <v>9.1655272305909445</v>
      </c>
      <c r="F17" s="57">
        <f t="shared" si="7"/>
        <v>7.903488372093002</v>
      </c>
    </row>
    <row r="18" spans="1:6" ht="16.5" thickTop="1" x14ac:dyDescent="0.3">
      <c r="A18" s="19"/>
      <c r="B18" s="19"/>
      <c r="C18" s="19"/>
      <c r="D18" s="19"/>
    </row>
    <row r="19" spans="1:6" x14ac:dyDescent="0.3">
      <c r="A19" s="19"/>
      <c r="B19" s="19"/>
      <c r="C19" s="19"/>
      <c r="D19" s="19"/>
    </row>
    <row r="20" spans="1:6" x14ac:dyDescent="0.3">
      <c r="A20" s="19"/>
      <c r="B20" s="19"/>
      <c r="C20" s="19"/>
      <c r="D20" s="19"/>
    </row>
    <row r="21" spans="1:6" x14ac:dyDescent="0.3">
      <c r="A21" s="19"/>
      <c r="B21" s="19"/>
      <c r="C21" s="19"/>
      <c r="D21" s="19"/>
    </row>
    <row r="22" spans="1:6" x14ac:dyDescent="0.3">
      <c r="A22" s="19"/>
      <c r="B22" s="19"/>
      <c r="C22" s="19"/>
      <c r="D22" s="19"/>
    </row>
    <row r="23" spans="1:6" x14ac:dyDescent="0.3">
      <c r="A23" s="19"/>
      <c r="B23" s="19"/>
      <c r="C23" s="19"/>
      <c r="D23" s="19"/>
    </row>
    <row r="24" spans="1:6" x14ac:dyDescent="0.3">
      <c r="A24" s="19"/>
      <c r="B24" s="19"/>
      <c r="C24" s="19"/>
      <c r="D24" s="19"/>
    </row>
    <row r="25" spans="1:6" x14ac:dyDescent="0.3">
      <c r="A25" s="19"/>
      <c r="B25" s="19"/>
      <c r="C25" s="19"/>
      <c r="D25" s="19"/>
    </row>
    <row r="26" spans="1:6" x14ac:dyDescent="0.3">
      <c r="A26" s="19"/>
      <c r="B26" s="19"/>
      <c r="C26" s="19"/>
      <c r="D26" s="19"/>
    </row>
    <row r="27" spans="1:6" x14ac:dyDescent="0.3">
      <c r="A27" s="19"/>
      <c r="B27" s="19"/>
      <c r="C27" s="19"/>
      <c r="D27" s="19"/>
    </row>
    <row r="28" spans="1:6" x14ac:dyDescent="0.3">
      <c r="A28" s="19"/>
      <c r="B28" s="19"/>
      <c r="C28" s="19"/>
      <c r="D28" s="19"/>
    </row>
    <row r="29" spans="1:6" x14ac:dyDescent="0.3">
      <c r="A29" s="19"/>
      <c r="B29" s="19"/>
      <c r="C29" s="19"/>
      <c r="D29" s="19"/>
    </row>
    <row r="30" spans="1:6" x14ac:dyDescent="0.3">
      <c r="A30" s="19"/>
      <c r="B30" s="19"/>
      <c r="C30" s="19"/>
      <c r="D30" s="19"/>
    </row>
    <row r="31" spans="1:6" x14ac:dyDescent="0.3">
      <c r="A31" s="19"/>
      <c r="B31" s="19"/>
      <c r="C31" s="19"/>
      <c r="D31" s="19"/>
    </row>
    <row r="32" spans="1:6" x14ac:dyDescent="0.3">
      <c r="A32" s="19"/>
      <c r="B32" s="19"/>
      <c r="C32" s="19"/>
      <c r="D32" s="19"/>
    </row>
    <row r="33" spans="1:4" x14ac:dyDescent="0.3">
      <c r="A33" s="19"/>
      <c r="B33" s="19"/>
      <c r="C33" s="19"/>
      <c r="D33" s="19"/>
    </row>
    <row r="34" spans="1:4" x14ac:dyDescent="0.3">
      <c r="A34" s="19"/>
      <c r="B34" s="19"/>
      <c r="C34" s="19"/>
      <c r="D34" s="19"/>
    </row>
  </sheetData>
  <scenarios current="1">
    <scenario name="Current" locked="1" count="15" user="Your Name" comment="Created by Your Name on 11/11/2018">
      <inputCells r="B6" val="119.99" numFmtId="44"/>
      <inputCells r="C6" val="129.99" numFmtId="44"/>
      <inputCells r="D6" val="139.99" numFmtId="44"/>
      <inputCells r="E6" val="145.95" numFmtId="44"/>
      <inputCells r="F6" val="135.95" numFmtId="44"/>
      <inputCells r="B11" val="265000" numFmtId="44"/>
      <inputCells r="C11" val="270000" numFmtId="44"/>
      <inputCells r="D11" val="279000" numFmtId="44"/>
      <inputCells r="E11" val="282000" numFmtId="44"/>
      <inputCells r="F11" val="280000" numFmtId="44"/>
      <inputCells r="B12" val="95" numFmtId="44"/>
      <inputCells r="C12" val="105" numFmtId="44"/>
      <inputCells r="D12" val="110" numFmtId="44"/>
      <inputCells r="E12" val="115" numFmtId="44"/>
      <inputCells r="F12" val="102" numFmtId="44"/>
    </scenario>
    <scenario name="Raise Prices" locked="1" count="15" user="Your Name" comment="Created by Your Name on 11/11/2018">
      <inputCells r="B6" val="129.99" numFmtId="44"/>
      <inputCells r="C6" val="139.99" numFmtId="44"/>
      <inputCells r="D6" val="149.99" numFmtId="44"/>
      <inputCells r="E6" val="155.95" numFmtId="44"/>
      <inputCells r="F6" val="145.95" numFmtId="44"/>
      <inputCells r="B11" val="265000" numFmtId="44"/>
      <inputCells r="C11" val="270000" numFmtId="44"/>
      <inputCells r="D11" val="279000" numFmtId="44"/>
      <inputCells r="E11" val="282000" numFmtId="44"/>
      <inputCells r="F11" val="280000" numFmtId="44"/>
      <inputCells r="B12" val="95" numFmtId="44"/>
      <inputCells r="C12" val="105" numFmtId="44"/>
      <inputCells r="D12" val="110" numFmtId="44"/>
      <inputCells r="E12" val="115" numFmtId="44"/>
      <inputCells r="F12" val="102" numFmtId="44"/>
    </scenario>
  </scenarios>
  <dataValidations count="1">
    <dataValidation allowBlank="1" error="pavI8MeUFtEyxX2I4tky013466e8-eb7c-4ab6-85cc-80f5c3806720" sqref="A1:F34" xr:uid="{00000000-0002-0000-0800-00000000000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B5" sqref="B5"/>
    </sheetView>
  </sheetViews>
  <sheetFormatPr defaultRowHeight="15.75" x14ac:dyDescent="0.3"/>
  <cols>
    <col min="1" max="1" width="11.77734375" bestFit="1" customWidth="1"/>
    <col min="6" max="6" width="9.77734375" customWidth="1"/>
  </cols>
  <sheetData>
    <row r="1" spans="1:6" ht="65.25" customHeight="1" x14ac:dyDescent="0.4">
      <c r="A1" s="10"/>
      <c r="B1" s="11"/>
      <c r="C1" s="11"/>
      <c r="D1" s="12"/>
      <c r="E1" s="11"/>
      <c r="F1" s="13"/>
    </row>
    <row r="2" spans="1:6" x14ac:dyDescent="0.3">
      <c r="A2" s="14"/>
      <c r="B2" s="7"/>
      <c r="C2" s="7"/>
      <c r="D2" s="7"/>
      <c r="E2" s="7"/>
      <c r="F2" s="15"/>
    </row>
    <row r="3" spans="1:6" x14ac:dyDescent="0.3">
      <c r="A3" s="94" t="s">
        <v>142</v>
      </c>
      <c r="B3" s="95"/>
      <c r="C3" s="95"/>
      <c r="D3" s="95"/>
      <c r="E3" s="95"/>
      <c r="F3" s="96"/>
    </row>
    <row r="4" spans="1:6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</row>
    <row r="5" spans="1:6" x14ac:dyDescent="0.3">
      <c r="A5" s="19" t="s">
        <v>11</v>
      </c>
      <c r="B5" s="23">
        <v>1021</v>
      </c>
      <c r="C5" s="23">
        <v>1025</v>
      </c>
      <c r="D5" s="23">
        <v>1076</v>
      </c>
      <c r="E5" s="23">
        <v>1027</v>
      </c>
      <c r="F5" s="23">
        <f>SUM(B5:E5)</f>
        <v>4149</v>
      </c>
    </row>
    <row r="6" spans="1:6" x14ac:dyDescent="0.3">
      <c r="A6" s="19" t="s">
        <v>12</v>
      </c>
      <c r="B6" s="24">
        <v>987</v>
      </c>
      <c r="C6" s="24">
        <v>990</v>
      </c>
      <c r="D6" s="24">
        <v>1015</v>
      </c>
      <c r="E6" s="24">
        <v>1016</v>
      </c>
      <c r="F6" s="23">
        <f t="shared" ref="F6:F7" si="0">SUM(B6:E6)</f>
        <v>4008</v>
      </c>
    </row>
    <row r="7" spans="1:6" x14ac:dyDescent="0.3">
      <c r="A7" s="19" t="s">
        <v>13</v>
      </c>
      <c r="B7" s="24">
        <v>815</v>
      </c>
      <c r="C7" s="24">
        <v>826</v>
      </c>
      <c r="D7" s="24">
        <v>834</v>
      </c>
      <c r="E7" s="24">
        <v>859</v>
      </c>
      <c r="F7" s="23">
        <f t="shared" si="0"/>
        <v>3334</v>
      </c>
    </row>
    <row r="8" spans="1:6" ht="16.5" thickBot="1" x14ac:dyDescent="0.35">
      <c r="A8" s="25" t="s">
        <v>10</v>
      </c>
      <c r="B8" s="26">
        <f>SUM(B5:B7)</f>
        <v>2823</v>
      </c>
      <c r="C8" s="26">
        <f t="shared" ref="C8:F8" si="1">SUM(C5:C7)</f>
        <v>2841</v>
      </c>
      <c r="D8" s="26">
        <f t="shared" si="1"/>
        <v>2925</v>
      </c>
      <c r="E8" s="26">
        <f t="shared" si="1"/>
        <v>2902</v>
      </c>
      <c r="F8" s="26">
        <f t="shared" si="1"/>
        <v>11491</v>
      </c>
    </row>
    <row r="9" spans="1:6" ht="16.5" thickTop="1" x14ac:dyDescent="0.3">
      <c r="A9" s="19"/>
      <c r="B9" s="19"/>
      <c r="C9" s="19"/>
      <c r="D9" s="19"/>
      <c r="E9" s="19"/>
      <c r="F9" s="19"/>
    </row>
    <row r="10" spans="1:6" x14ac:dyDescent="0.3">
      <c r="A10" s="27" t="s">
        <v>14</v>
      </c>
      <c r="B10" s="19"/>
      <c r="C10" s="19"/>
      <c r="D10" s="19"/>
      <c r="E10" s="19"/>
      <c r="F10" s="19"/>
    </row>
  </sheetData>
  <mergeCells count="1">
    <mergeCell ref="A3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B5" sqref="B5"/>
    </sheetView>
  </sheetViews>
  <sheetFormatPr defaultRowHeight="15.75" x14ac:dyDescent="0.3"/>
  <cols>
    <col min="1" max="1" width="11.77734375" bestFit="1" customWidth="1"/>
    <col min="6" max="6" width="9.77734375" customWidth="1"/>
  </cols>
  <sheetData>
    <row r="1" spans="1:6" ht="65.25" customHeight="1" x14ac:dyDescent="0.4">
      <c r="A1" s="10"/>
      <c r="B1" s="11"/>
      <c r="C1" s="11"/>
      <c r="D1" s="12"/>
      <c r="E1" s="11"/>
      <c r="F1" s="13"/>
    </row>
    <row r="2" spans="1:6" x14ac:dyDescent="0.3">
      <c r="A2" s="14"/>
      <c r="B2" s="7"/>
      <c r="C2" s="7"/>
      <c r="D2" s="7"/>
      <c r="E2" s="7"/>
      <c r="F2" s="15"/>
    </row>
    <row r="3" spans="1:6" x14ac:dyDescent="0.3">
      <c r="A3" s="94" t="s">
        <v>143</v>
      </c>
      <c r="B3" s="95"/>
      <c r="C3" s="95"/>
      <c r="D3" s="95"/>
      <c r="E3" s="95"/>
      <c r="F3" s="96"/>
    </row>
    <row r="4" spans="1:6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</row>
    <row r="5" spans="1:6" x14ac:dyDescent="0.3">
      <c r="A5" s="19" t="s">
        <v>11</v>
      </c>
      <c r="B5" s="23">
        <v>604</v>
      </c>
      <c r="C5" s="23">
        <v>609</v>
      </c>
      <c r="D5" s="23">
        <v>601</v>
      </c>
      <c r="E5" s="23">
        <v>602</v>
      </c>
      <c r="F5" s="23">
        <f>SUM(B5:E5)</f>
        <v>2416</v>
      </c>
    </row>
    <row r="6" spans="1:6" x14ac:dyDescent="0.3">
      <c r="A6" s="19" t="s">
        <v>12</v>
      </c>
      <c r="B6" s="24">
        <v>497</v>
      </c>
      <c r="C6" s="24">
        <v>495</v>
      </c>
      <c r="D6" s="24">
        <v>502</v>
      </c>
      <c r="E6" s="24">
        <v>523</v>
      </c>
      <c r="F6" s="23">
        <f t="shared" ref="F6:F7" si="0">SUM(B6:E6)</f>
        <v>2017</v>
      </c>
    </row>
    <row r="7" spans="1:6" x14ac:dyDescent="0.3">
      <c r="A7" s="19" t="s">
        <v>13</v>
      </c>
      <c r="B7" s="24">
        <v>429</v>
      </c>
      <c r="C7" s="24">
        <v>423</v>
      </c>
      <c r="D7" s="24">
        <v>431</v>
      </c>
      <c r="E7" s="24">
        <v>435</v>
      </c>
      <c r="F7" s="23">
        <f t="shared" si="0"/>
        <v>1718</v>
      </c>
    </row>
    <row r="8" spans="1:6" ht="16.5" thickBot="1" x14ac:dyDescent="0.35">
      <c r="A8" s="25" t="s">
        <v>10</v>
      </c>
      <c r="B8" s="26">
        <f>SUM(B5:B7)</f>
        <v>1530</v>
      </c>
      <c r="C8" s="26">
        <f t="shared" ref="C8:F8" si="1">SUM(C5:C7)</f>
        <v>1527</v>
      </c>
      <c r="D8" s="26">
        <f t="shared" si="1"/>
        <v>1534</v>
      </c>
      <c r="E8" s="26">
        <f t="shared" si="1"/>
        <v>1560</v>
      </c>
      <c r="F8" s="26">
        <f t="shared" si="1"/>
        <v>6151</v>
      </c>
    </row>
    <row r="9" spans="1:6" ht="16.5" thickTop="1" x14ac:dyDescent="0.3">
      <c r="A9" s="19"/>
      <c r="B9" s="19"/>
      <c r="C9" s="19"/>
      <c r="D9" s="19"/>
      <c r="E9" s="19"/>
      <c r="F9" s="19"/>
    </row>
    <row r="10" spans="1:6" x14ac:dyDescent="0.3">
      <c r="A10" s="27" t="s">
        <v>14</v>
      </c>
      <c r="B10" s="19"/>
      <c r="C10" s="19"/>
      <c r="D10" s="19"/>
      <c r="E10" s="19"/>
      <c r="F10" s="19"/>
    </row>
  </sheetData>
  <mergeCells count="1">
    <mergeCell ref="A3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>
      <selection activeCell="B5" sqref="B5"/>
    </sheetView>
  </sheetViews>
  <sheetFormatPr defaultRowHeight="15.75" x14ac:dyDescent="0.3"/>
  <cols>
    <col min="1" max="1" width="11.77734375" bestFit="1" customWidth="1"/>
    <col min="6" max="6" width="9.77734375" customWidth="1"/>
  </cols>
  <sheetData>
    <row r="1" spans="1:6" ht="65.25" customHeight="1" x14ac:dyDescent="0.4">
      <c r="A1" s="10"/>
      <c r="B1" s="11"/>
      <c r="C1" s="11"/>
      <c r="D1" s="12"/>
      <c r="E1" s="11"/>
      <c r="F1" s="13"/>
    </row>
    <row r="2" spans="1:6" x14ac:dyDescent="0.3">
      <c r="A2" s="14"/>
      <c r="B2" s="7"/>
      <c r="C2" s="7"/>
      <c r="D2" s="7"/>
      <c r="E2" s="7"/>
      <c r="F2" s="15"/>
    </row>
    <row r="3" spans="1:6" x14ac:dyDescent="0.3">
      <c r="A3" s="94" t="s">
        <v>144</v>
      </c>
      <c r="B3" s="95"/>
      <c r="C3" s="95"/>
      <c r="D3" s="95"/>
      <c r="E3" s="95"/>
      <c r="F3" s="96"/>
    </row>
    <row r="4" spans="1:6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</row>
    <row r="5" spans="1:6" x14ac:dyDescent="0.3">
      <c r="A5" s="19" t="s">
        <v>11</v>
      </c>
      <c r="B5" s="23">
        <v>741</v>
      </c>
      <c r="C5" s="23">
        <v>740</v>
      </c>
      <c r="D5" s="23">
        <v>744</v>
      </c>
      <c r="E5" s="23">
        <v>750</v>
      </c>
      <c r="F5" s="23">
        <f>SUM(B5:E5)</f>
        <v>2975</v>
      </c>
    </row>
    <row r="6" spans="1:6" x14ac:dyDescent="0.3">
      <c r="A6" s="19" t="s">
        <v>12</v>
      </c>
      <c r="B6" s="24">
        <v>328</v>
      </c>
      <c r="C6" s="24">
        <v>312</v>
      </c>
      <c r="D6" s="24">
        <v>327</v>
      </c>
      <c r="E6" s="24">
        <v>324</v>
      </c>
      <c r="F6" s="23">
        <f t="shared" ref="F6:F7" si="0">SUM(B6:E6)</f>
        <v>1291</v>
      </c>
    </row>
    <row r="7" spans="1:6" x14ac:dyDescent="0.3">
      <c r="A7" s="19" t="s">
        <v>13</v>
      </c>
      <c r="B7" s="24">
        <v>504</v>
      </c>
      <c r="C7" s="24">
        <v>506</v>
      </c>
      <c r="D7" s="24">
        <v>499</v>
      </c>
      <c r="E7" s="24">
        <v>503</v>
      </c>
      <c r="F7" s="23">
        <f t="shared" si="0"/>
        <v>2012</v>
      </c>
    </row>
    <row r="8" spans="1:6" ht="16.5" thickBot="1" x14ac:dyDescent="0.35">
      <c r="A8" s="25" t="s">
        <v>10</v>
      </c>
      <c r="B8" s="26">
        <f>SUM(B5:B7)</f>
        <v>1573</v>
      </c>
      <c r="C8" s="26">
        <f t="shared" ref="C8:F8" si="1">SUM(C5:C7)</f>
        <v>1558</v>
      </c>
      <c r="D8" s="26">
        <f t="shared" si="1"/>
        <v>1570</v>
      </c>
      <c r="E8" s="26">
        <f t="shared" si="1"/>
        <v>1577</v>
      </c>
      <c r="F8" s="26">
        <f t="shared" si="1"/>
        <v>6278</v>
      </c>
    </row>
    <row r="9" spans="1:6" ht="16.5" thickTop="1" x14ac:dyDescent="0.3">
      <c r="A9" s="19"/>
      <c r="B9" s="19"/>
      <c r="C9" s="19"/>
      <c r="D9" s="19"/>
      <c r="E9" s="19"/>
      <c r="F9" s="19"/>
    </row>
    <row r="10" spans="1:6" x14ac:dyDescent="0.3">
      <c r="A10" s="27" t="s">
        <v>14</v>
      </c>
      <c r="B10" s="19"/>
      <c r="C10" s="19"/>
      <c r="D10" s="19"/>
      <c r="E10" s="19"/>
      <c r="F10" s="19"/>
    </row>
  </sheetData>
  <mergeCells count="1">
    <mergeCell ref="A3:F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workbookViewId="0">
      <selection activeCell="F10" sqref="F10"/>
    </sheetView>
  </sheetViews>
  <sheetFormatPr defaultColWidth="8.88671875" defaultRowHeight="15.75" x14ac:dyDescent="0.3"/>
  <cols>
    <col min="1" max="1" width="11.77734375" style="19" bestFit="1" customWidth="1"/>
    <col min="2" max="2" width="10.5546875" style="19" bestFit="1" customWidth="1"/>
    <col min="3" max="6" width="9.77734375" style="19" bestFit="1" customWidth="1"/>
    <col min="7" max="7" width="9.77734375" style="19" customWidth="1"/>
    <col min="8" max="8" width="4.21875" style="19" customWidth="1"/>
    <col min="9" max="9" width="8.88671875" style="19"/>
    <col min="10" max="10" width="11.88671875" style="19" bestFit="1" customWidth="1"/>
    <col min="11" max="11" width="8.88671875" style="19"/>
    <col min="12" max="12" width="16.88671875" style="19" bestFit="1" customWidth="1"/>
    <col min="13" max="16384" width="8.88671875" style="19"/>
  </cols>
  <sheetData>
    <row r="1" spans="1:12" ht="65.25" customHeight="1" x14ac:dyDescent="0.4">
      <c r="A1" s="16"/>
      <c r="B1" s="17"/>
      <c r="C1" s="17"/>
      <c r="D1" s="18"/>
      <c r="E1" s="17"/>
      <c r="F1" s="17"/>
      <c r="G1" s="22"/>
    </row>
    <row r="2" spans="1:12" x14ac:dyDescent="0.3">
      <c r="A2" s="20"/>
      <c r="B2" s="21"/>
      <c r="C2" s="21"/>
      <c r="D2" s="21"/>
      <c r="E2" s="21"/>
      <c r="F2" s="21"/>
      <c r="G2" s="22"/>
    </row>
    <row r="3" spans="1:12" x14ac:dyDescent="0.3">
      <c r="A3" s="98" t="s">
        <v>145</v>
      </c>
      <c r="B3" s="99"/>
      <c r="C3" s="99"/>
      <c r="D3" s="99"/>
      <c r="E3" s="99"/>
      <c r="F3" s="99"/>
      <c r="G3" s="100"/>
      <c r="I3" s="97" t="s">
        <v>15</v>
      </c>
      <c r="J3" s="97"/>
      <c r="K3" s="97"/>
      <c r="L3" s="97"/>
    </row>
    <row r="4" spans="1:12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146</v>
      </c>
      <c r="I4" s="9" t="s">
        <v>16</v>
      </c>
      <c r="J4" s="9" t="s">
        <v>17</v>
      </c>
      <c r="K4" s="9" t="s">
        <v>18</v>
      </c>
      <c r="L4" s="9" t="s">
        <v>19</v>
      </c>
    </row>
    <row r="5" spans="1:12" x14ac:dyDescent="0.3">
      <c r="A5" s="19" t="s">
        <v>11</v>
      </c>
      <c r="B5" s="23">
        <f>SUM('U.S.:Mexico'!B5)</f>
        <v>2366</v>
      </c>
      <c r="C5" s="23">
        <f>SUM('U.S.:Mexico'!C5)</f>
        <v>2374</v>
      </c>
      <c r="D5" s="23">
        <f>SUM('U.S.:Mexico'!D5)</f>
        <v>2421</v>
      </c>
      <c r="E5" s="23">
        <f>SUM('U.S.:Mexico'!E5)</f>
        <v>2379</v>
      </c>
      <c r="F5" s="28">
        <f>SUM(Mini_Total)</f>
        <v>9540</v>
      </c>
      <c r="G5" s="30">
        <f>'[1]All Locations'!$F5</f>
        <v>9174</v>
      </c>
      <c r="I5" s="19" t="s">
        <v>20</v>
      </c>
      <c r="J5" s="19" t="s">
        <v>24</v>
      </c>
      <c r="K5" s="19" t="s">
        <v>28</v>
      </c>
      <c r="L5" s="32" t="s">
        <v>30</v>
      </c>
    </row>
    <row r="6" spans="1:12" x14ac:dyDescent="0.3">
      <c r="A6" s="19" t="s">
        <v>12</v>
      </c>
      <c r="B6" s="23">
        <f>SUM('U.S.:Mexico'!B6)</f>
        <v>1812</v>
      </c>
      <c r="C6" s="23">
        <f>SUM('U.S.:Mexico'!C6)</f>
        <v>1797</v>
      </c>
      <c r="D6" s="23">
        <f>SUM('U.S.:Mexico'!D6)</f>
        <v>1844</v>
      </c>
      <c r="E6" s="23">
        <f>SUM('U.S.:Mexico'!E6)</f>
        <v>1863</v>
      </c>
      <c r="F6" s="29">
        <f>SUM(Voice_Activated_Total)</f>
        <v>7316</v>
      </c>
      <c r="G6" s="30">
        <f>'[1]All Locations'!$F6</f>
        <v>6043</v>
      </c>
      <c r="I6" s="19" t="s">
        <v>21</v>
      </c>
      <c r="J6" s="19" t="s">
        <v>25</v>
      </c>
      <c r="K6" s="19" t="s">
        <v>27</v>
      </c>
      <c r="L6" s="32" t="s">
        <v>31</v>
      </c>
    </row>
    <row r="7" spans="1:12" x14ac:dyDescent="0.3">
      <c r="A7" s="19" t="s">
        <v>13</v>
      </c>
      <c r="B7" s="23">
        <f>SUM('U.S.:Mexico'!B7)</f>
        <v>1748</v>
      </c>
      <c r="C7" s="23">
        <f>SUM('U.S.:Mexico'!C7)</f>
        <v>1755</v>
      </c>
      <c r="D7" s="23">
        <f>SUM('U.S.:Mexico'!D7)</f>
        <v>1764</v>
      </c>
      <c r="E7" s="23">
        <f>SUM('U.S.:Mexico'!E7)</f>
        <v>1797</v>
      </c>
      <c r="F7" s="29">
        <f>SUM(Waterproof_Total)</f>
        <v>7064</v>
      </c>
      <c r="G7" s="30">
        <f>'[1]All Locations'!$F7</f>
        <v>6089</v>
      </c>
      <c r="I7" s="19" t="s">
        <v>22</v>
      </c>
      <c r="J7" s="19" t="s">
        <v>26</v>
      </c>
      <c r="K7" s="19" t="s">
        <v>29</v>
      </c>
      <c r="L7" s="32" t="s">
        <v>32</v>
      </c>
    </row>
    <row r="8" spans="1:12" ht="16.5" thickBot="1" x14ac:dyDescent="0.35">
      <c r="A8" s="25" t="s">
        <v>10</v>
      </c>
      <c r="B8" s="26">
        <f>SUM(B5:B7)</f>
        <v>5926</v>
      </c>
      <c r="C8" s="26">
        <f t="shared" ref="C8:F8" si="0">SUM(C5:C7)</f>
        <v>5926</v>
      </c>
      <c r="D8" s="26">
        <f t="shared" si="0"/>
        <v>6029</v>
      </c>
      <c r="E8" s="26">
        <f t="shared" si="0"/>
        <v>6039</v>
      </c>
      <c r="F8" s="26">
        <f t="shared" si="0"/>
        <v>23920</v>
      </c>
      <c r="G8" s="31">
        <f>'[1]All Locations'!$F8</f>
        <v>21306</v>
      </c>
    </row>
    <row r="9" spans="1:12" ht="16.5" thickTop="1" x14ac:dyDescent="0.3">
      <c r="I9" s="87" t="s">
        <v>23</v>
      </c>
    </row>
    <row r="10" spans="1:12" x14ac:dyDescent="0.3">
      <c r="A10" s="27" t="s">
        <v>14</v>
      </c>
    </row>
    <row r="12" spans="1:12" x14ac:dyDescent="0.3">
      <c r="A12" s="8" t="s">
        <v>101</v>
      </c>
      <c r="B12" s="75" t="str">
        <f>HLOOKUP(B8,$B$14:$F$15,2,TRUE)</f>
        <v>Good</v>
      </c>
      <c r="C12" s="75" t="str">
        <f>HLOOKUP(C8,$B$14:$F$15,2,TRUE)</f>
        <v>Good</v>
      </c>
      <c r="D12" s="75" t="str">
        <f>HLOOKUP(D8,$B$14:$F$15,2,TRUE)</f>
        <v>Very good</v>
      </c>
      <c r="E12" s="75" t="str">
        <f>HLOOKUP(E8,$B$14:$F$15,2,TRUE)</f>
        <v>Very good</v>
      </c>
      <c r="F12" s="76"/>
    </row>
    <row r="14" spans="1:12" x14ac:dyDescent="0.3">
      <c r="A14" s="39" t="s">
        <v>102</v>
      </c>
      <c r="B14" s="75">
        <v>5700</v>
      </c>
      <c r="C14" s="75">
        <v>5800</v>
      </c>
      <c r="D14" s="75">
        <v>5900</v>
      </c>
      <c r="E14" s="75">
        <v>6000</v>
      </c>
      <c r="F14" s="77">
        <v>6100</v>
      </c>
    </row>
    <row r="15" spans="1:12" x14ac:dyDescent="0.3">
      <c r="A15" s="39" t="s">
        <v>104</v>
      </c>
      <c r="B15" s="40" t="s">
        <v>103</v>
      </c>
      <c r="C15" s="40" t="s">
        <v>106</v>
      </c>
      <c r="D15" s="40" t="s">
        <v>105</v>
      </c>
      <c r="E15" s="40" t="s">
        <v>107</v>
      </c>
      <c r="F15" s="40" t="s">
        <v>108</v>
      </c>
      <c r="I15" s="19" t="s">
        <v>140</v>
      </c>
    </row>
  </sheetData>
  <mergeCells count="2">
    <mergeCell ref="I3:L3"/>
    <mergeCell ref="A3:G3"/>
  </mergeCells>
  <hyperlinks>
    <hyperlink ref="L6" r:id="rId1" xr:uid="{00000000-0004-0000-0400-000000000000}"/>
    <hyperlink ref="L7" r:id="rId2" xr:uid="{00000000-0004-0000-0400-000001000000}"/>
    <hyperlink ref="L5" r:id="rId3" xr:uid="{959E9695-077C-49F1-A256-5CD57C6FCB53}"/>
    <hyperlink ref="I9" r:id="rId4" tooltip="Access manager details" xr:uid="{E222856D-BD31-4749-8ABA-C821F375349F}"/>
  </hyperlink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C2702-8634-41DB-B7C2-03FE9B81132F}">
  <dimension ref="A3:E8"/>
  <sheetViews>
    <sheetView tabSelected="1" workbookViewId="0">
      <selection activeCell="A3" sqref="A3"/>
    </sheetView>
  </sheetViews>
  <sheetFormatPr defaultRowHeight="15.75" x14ac:dyDescent="0.3"/>
  <cols>
    <col min="1" max="1" width="11.88671875" bestFit="1" customWidth="1"/>
    <col min="2" max="2" width="14.5546875" bestFit="1" customWidth="1"/>
    <col min="3" max="3" width="12.21875" bestFit="1" customWidth="1"/>
    <col min="4" max="4" width="5.44140625" bestFit="1" customWidth="1"/>
    <col min="5" max="5" width="10.44140625" bestFit="1" customWidth="1"/>
  </cols>
  <sheetData>
    <row r="3" spans="1:5" x14ac:dyDescent="0.3">
      <c r="A3" s="104" t="s">
        <v>151</v>
      </c>
      <c r="B3" s="104" t="s">
        <v>148</v>
      </c>
    </row>
    <row r="4" spans="1:5" x14ac:dyDescent="0.3">
      <c r="A4" s="104" t="s">
        <v>150</v>
      </c>
      <c r="B4" t="s">
        <v>38</v>
      </c>
      <c r="C4" t="s">
        <v>39</v>
      </c>
      <c r="D4" t="s">
        <v>40</v>
      </c>
      <c r="E4" t="s">
        <v>149</v>
      </c>
    </row>
    <row r="5" spans="1:5" x14ac:dyDescent="0.3">
      <c r="A5" s="105" t="s">
        <v>21</v>
      </c>
      <c r="B5" s="106">
        <v>405.93</v>
      </c>
      <c r="C5" s="106">
        <v>139.99</v>
      </c>
      <c r="D5" s="106">
        <v>259.98</v>
      </c>
      <c r="E5" s="106">
        <v>805.90000000000009</v>
      </c>
    </row>
    <row r="6" spans="1:5" x14ac:dyDescent="0.3">
      <c r="A6" s="105" t="s">
        <v>22</v>
      </c>
      <c r="B6" s="106">
        <v>135.94999999999999</v>
      </c>
      <c r="C6" s="106">
        <v>275.94</v>
      </c>
      <c r="D6" s="106">
        <v>119.99</v>
      </c>
      <c r="E6" s="106">
        <v>531.88</v>
      </c>
    </row>
    <row r="7" spans="1:5" x14ac:dyDescent="0.3">
      <c r="A7" s="105" t="s">
        <v>20</v>
      </c>
      <c r="B7" s="106">
        <v>1041.8399999999999</v>
      </c>
      <c r="C7" s="106">
        <v>1821.7800000000002</v>
      </c>
      <c r="D7" s="106">
        <v>405.93</v>
      </c>
      <c r="E7" s="106">
        <v>3269.5499999999997</v>
      </c>
    </row>
    <row r="8" spans="1:5" x14ac:dyDescent="0.3">
      <c r="A8" s="105" t="s">
        <v>149</v>
      </c>
      <c r="B8" s="106">
        <v>1583.7199999999998</v>
      </c>
      <c r="C8" s="106">
        <v>2237.71</v>
      </c>
      <c r="D8" s="106">
        <v>785.90000000000009</v>
      </c>
      <c r="E8" s="106">
        <v>4607.33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4"/>
  <sheetViews>
    <sheetView topLeftCell="A5" workbookViewId="0">
      <selection activeCell="I11" sqref="I11"/>
    </sheetView>
  </sheetViews>
  <sheetFormatPr defaultColWidth="8.88671875" defaultRowHeight="15.75" x14ac:dyDescent="0.3"/>
  <cols>
    <col min="1" max="1" width="8.6640625" style="19" bestFit="1" customWidth="1"/>
    <col min="2" max="2" width="15.33203125" style="19" bestFit="1" customWidth="1"/>
    <col min="3" max="3" width="9.5546875" style="19" bestFit="1" customWidth="1"/>
    <col min="4" max="4" width="10.77734375" style="19" bestFit="1" customWidth="1"/>
    <col min="5" max="5" width="11.44140625" style="19" bestFit="1" customWidth="1"/>
    <col min="6" max="6" width="10.6640625" style="19" bestFit="1" customWidth="1"/>
    <col min="7" max="7" width="13.77734375" style="19" bestFit="1" customWidth="1"/>
    <col min="8" max="8" width="4.21875" style="19" customWidth="1"/>
    <col min="9" max="9" width="11" style="19" customWidth="1"/>
    <col min="10" max="10" width="13" style="19" customWidth="1"/>
    <col min="11" max="11" width="8.88671875" style="19"/>
    <col min="12" max="12" width="16.88671875" style="19" bestFit="1" customWidth="1"/>
    <col min="13" max="13" width="11.6640625" style="19" customWidth="1"/>
    <col min="14" max="16384" width="8.88671875" style="19"/>
  </cols>
  <sheetData>
    <row r="1" spans="1:13" ht="65.25" customHeight="1" x14ac:dyDescent="0.4">
      <c r="A1" s="16"/>
      <c r="B1" s="17"/>
      <c r="C1" s="17"/>
      <c r="D1" s="18"/>
      <c r="E1" s="17"/>
      <c r="F1" s="17"/>
      <c r="G1" s="22"/>
    </row>
    <row r="2" spans="1:13" x14ac:dyDescent="0.3">
      <c r="A2" s="20"/>
      <c r="B2" s="21"/>
      <c r="C2" s="21"/>
      <c r="D2" s="21"/>
      <c r="E2" s="21"/>
      <c r="F2" s="21"/>
      <c r="G2" s="22"/>
    </row>
    <row r="3" spans="1:13" x14ac:dyDescent="0.3">
      <c r="A3" s="98" t="s">
        <v>141</v>
      </c>
      <c r="B3" s="99"/>
      <c r="C3" s="99"/>
      <c r="D3" s="99"/>
      <c r="E3" s="99"/>
      <c r="F3" s="99"/>
      <c r="G3" s="100"/>
      <c r="I3" s="97" t="s">
        <v>81</v>
      </c>
      <c r="J3" s="97"/>
      <c r="K3" s="97"/>
      <c r="L3" s="97"/>
      <c r="M3" s="97"/>
    </row>
    <row r="4" spans="1:13" ht="16.5" thickBot="1" x14ac:dyDescent="0.35">
      <c r="A4" s="8" t="s">
        <v>58</v>
      </c>
      <c r="B4" s="9" t="s">
        <v>33</v>
      </c>
      <c r="C4" s="9" t="s">
        <v>36</v>
      </c>
      <c r="D4" s="9" t="s">
        <v>34</v>
      </c>
      <c r="E4" s="9" t="s">
        <v>18</v>
      </c>
      <c r="F4" s="9" t="s">
        <v>35</v>
      </c>
      <c r="G4" s="9" t="s">
        <v>37</v>
      </c>
      <c r="I4" s="35" t="s">
        <v>82</v>
      </c>
      <c r="J4" s="35" t="s">
        <v>17</v>
      </c>
      <c r="K4" s="35" t="s">
        <v>83</v>
      </c>
      <c r="L4" s="35" t="s">
        <v>84</v>
      </c>
      <c r="M4" s="35" t="s">
        <v>85</v>
      </c>
    </row>
    <row r="5" spans="1:13" ht="16.5" thickTop="1" x14ac:dyDescent="0.3">
      <c r="A5" s="33" t="s">
        <v>41</v>
      </c>
      <c r="B5" s="33" t="s">
        <v>38</v>
      </c>
      <c r="C5" s="34">
        <v>45660</v>
      </c>
      <c r="D5" s="33" t="s">
        <v>42</v>
      </c>
      <c r="E5" s="33" t="s">
        <v>20</v>
      </c>
      <c r="F5" s="33">
        <v>129.99</v>
      </c>
      <c r="G5" t="b">
        <f>AND(Sales[[#This Row],[Product]]="Mini 2",Sales[[#This Row],[Location]]="U.S.")</f>
        <v>1</v>
      </c>
      <c r="I5" s="33" t="s">
        <v>86</v>
      </c>
      <c r="J5" s="33" t="s">
        <v>46</v>
      </c>
      <c r="K5" s="33" t="s">
        <v>87</v>
      </c>
      <c r="L5" s="37">
        <v>1</v>
      </c>
      <c r="M5" s="33">
        <v>119.99</v>
      </c>
    </row>
    <row r="6" spans="1:13" x14ac:dyDescent="0.3">
      <c r="A6" s="33" t="s">
        <v>44</v>
      </c>
      <c r="B6" s="33" t="s">
        <v>39</v>
      </c>
      <c r="C6" s="34">
        <v>45660</v>
      </c>
      <c r="D6" s="33" t="s">
        <v>43</v>
      </c>
      <c r="E6" s="33" t="s">
        <v>20</v>
      </c>
      <c r="F6" s="33">
        <v>139.99</v>
      </c>
      <c r="G6" t="b">
        <f>AND(Sales[[#This Row],[Product]]="Mini 2",Sales[[#This Row],[Location]]="U.S.")</f>
        <v>0</v>
      </c>
      <c r="I6" s="33" t="s">
        <v>88</v>
      </c>
      <c r="J6" s="33" t="s">
        <v>46</v>
      </c>
      <c r="K6" s="33" t="s">
        <v>89</v>
      </c>
      <c r="L6" s="37">
        <v>1</v>
      </c>
      <c r="M6" s="33">
        <v>119.99</v>
      </c>
    </row>
    <row r="7" spans="1:13" x14ac:dyDescent="0.3">
      <c r="A7" s="33" t="s">
        <v>45</v>
      </c>
      <c r="B7" s="33" t="s">
        <v>38</v>
      </c>
      <c r="C7" s="34">
        <v>45661</v>
      </c>
      <c r="D7" s="33" t="s">
        <v>46</v>
      </c>
      <c r="E7" s="33" t="s">
        <v>21</v>
      </c>
      <c r="F7" s="33">
        <v>119.99</v>
      </c>
      <c r="G7" t="b">
        <f>AND(Sales[[#This Row],[Product]]="Mini 2",Sales[[#This Row],[Location]]="U.S.")</f>
        <v>0</v>
      </c>
      <c r="I7" s="33" t="s">
        <v>147</v>
      </c>
      <c r="J7" s="33" t="s">
        <v>46</v>
      </c>
      <c r="K7" s="33" t="s">
        <v>90</v>
      </c>
      <c r="L7" s="37">
        <v>1</v>
      </c>
      <c r="M7" s="33">
        <v>119.99</v>
      </c>
    </row>
    <row r="8" spans="1:13" x14ac:dyDescent="0.3">
      <c r="A8" s="33" t="s">
        <v>48</v>
      </c>
      <c r="B8" s="33" t="s">
        <v>38</v>
      </c>
      <c r="C8" s="34">
        <v>45661</v>
      </c>
      <c r="D8" s="33" t="s">
        <v>49</v>
      </c>
      <c r="E8" s="33" t="s">
        <v>20</v>
      </c>
      <c r="F8" s="33">
        <v>145.94999999999999</v>
      </c>
      <c r="G8" s="19" t="b">
        <f>AND(Sales[[#This Row],[Product]]="Mini 2",Sales[[#This Row],[Location]]="U.S.")</f>
        <v>0</v>
      </c>
      <c r="I8" s="33" t="s">
        <v>91</v>
      </c>
      <c r="J8" s="33" t="s">
        <v>42</v>
      </c>
      <c r="K8" s="33" t="s">
        <v>87</v>
      </c>
      <c r="L8" s="37">
        <v>2</v>
      </c>
      <c r="M8" s="33">
        <v>129.99</v>
      </c>
    </row>
    <row r="9" spans="1:13" x14ac:dyDescent="0.3">
      <c r="A9" s="33" t="s">
        <v>47</v>
      </c>
      <c r="B9" s="33" t="s">
        <v>40</v>
      </c>
      <c r="C9" s="34">
        <v>45662</v>
      </c>
      <c r="D9" s="33" t="s">
        <v>46</v>
      </c>
      <c r="E9" s="33" t="s">
        <v>22</v>
      </c>
      <c r="F9" s="33">
        <v>119.99</v>
      </c>
      <c r="G9" t="b">
        <f>AND(Sales[[#This Row],[Product]]="Mini 2",Sales[[#This Row],[Location]]="U.S.")</f>
        <v>0</v>
      </c>
      <c r="I9" s="33" t="s">
        <v>92</v>
      </c>
      <c r="J9" s="33" t="s">
        <v>42</v>
      </c>
      <c r="K9" s="33" t="s">
        <v>89</v>
      </c>
      <c r="L9" s="37">
        <v>2</v>
      </c>
      <c r="M9" s="33">
        <v>129.99</v>
      </c>
    </row>
    <row r="10" spans="1:13" x14ac:dyDescent="0.3">
      <c r="A10" s="33" t="s">
        <v>50</v>
      </c>
      <c r="B10" s="33" t="s">
        <v>39</v>
      </c>
      <c r="C10" s="34">
        <v>45662</v>
      </c>
      <c r="D10" s="33" t="s">
        <v>13</v>
      </c>
      <c r="E10" s="33" t="s">
        <v>22</v>
      </c>
      <c r="F10" s="33">
        <v>135.94999999999999</v>
      </c>
      <c r="G10" s="19" t="b">
        <f>AND(Sales[[#This Row],[Product]]="Mini 2",Sales[[#This Row],[Location]]="U.S.")</f>
        <v>0</v>
      </c>
      <c r="I10" s="33" t="s">
        <v>93</v>
      </c>
      <c r="J10" s="33" t="s">
        <v>42</v>
      </c>
      <c r="K10" s="33" t="s">
        <v>90</v>
      </c>
      <c r="L10" s="37">
        <v>2</v>
      </c>
      <c r="M10" s="33">
        <v>129.99</v>
      </c>
    </row>
    <row r="11" spans="1:13" x14ac:dyDescent="0.3">
      <c r="A11" s="33" t="s">
        <v>77</v>
      </c>
      <c r="B11" s="33" t="s">
        <v>38</v>
      </c>
      <c r="C11" s="34">
        <v>45663</v>
      </c>
      <c r="D11" s="33" t="s">
        <v>49</v>
      </c>
      <c r="E11" s="33" t="s">
        <v>21</v>
      </c>
      <c r="F11" s="33">
        <v>145.94999999999999</v>
      </c>
      <c r="G11" s="19" t="b">
        <f>AND(Sales[[#This Row],[Product]]="Mini 2",Sales[[#This Row],[Location]]="U.S.")</f>
        <v>0</v>
      </c>
      <c r="I11" s="33" t="s">
        <v>95</v>
      </c>
      <c r="J11" s="33" t="s">
        <v>43</v>
      </c>
      <c r="K11" s="33" t="s">
        <v>87</v>
      </c>
      <c r="L11" s="37">
        <v>2</v>
      </c>
      <c r="M11" s="33">
        <v>139.99</v>
      </c>
    </row>
    <row r="12" spans="1:13" x14ac:dyDescent="0.3">
      <c r="A12" s="33" t="s">
        <v>51</v>
      </c>
      <c r="B12" s="33" t="s">
        <v>38</v>
      </c>
      <c r="C12" s="34">
        <v>45664</v>
      </c>
      <c r="D12" s="33" t="s">
        <v>42</v>
      </c>
      <c r="E12" s="33" t="s">
        <v>20</v>
      </c>
      <c r="F12" s="33">
        <v>129.99</v>
      </c>
      <c r="G12" s="19" t="b">
        <f>AND(Sales[[#This Row],[Product]]="Mini 2",Sales[[#This Row],[Location]]="U.S.")</f>
        <v>1</v>
      </c>
      <c r="I12" s="33" t="s">
        <v>96</v>
      </c>
      <c r="J12" s="33" t="s">
        <v>43</v>
      </c>
      <c r="K12" s="33" t="s">
        <v>90</v>
      </c>
      <c r="L12" s="37">
        <v>2</v>
      </c>
      <c r="M12" s="33">
        <v>139.99</v>
      </c>
    </row>
    <row r="13" spans="1:13" x14ac:dyDescent="0.3">
      <c r="A13" s="33" t="s">
        <v>52</v>
      </c>
      <c r="B13" s="33" t="s">
        <v>40</v>
      </c>
      <c r="C13" s="34">
        <v>45664</v>
      </c>
      <c r="D13" s="33" t="s">
        <v>43</v>
      </c>
      <c r="E13" s="33" t="s">
        <v>21</v>
      </c>
      <c r="F13" s="33">
        <v>139.99</v>
      </c>
      <c r="G13" s="19" t="b">
        <f>AND(Sales[[#This Row],[Product]]="Mini 2",Sales[[#This Row],[Location]]="U.S.")</f>
        <v>0</v>
      </c>
      <c r="I13" s="33" t="s">
        <v>97</v>
      </c>
      <c r="J13" s="33" t="s">
        <v>94</v>
      </c>
      <c r="K13" s="33" t="s">
        <v>87</v>
      </c>
      <c r="L13" s="37">
        <v>3</v>
      </c>
      <c r="M13" s="33">
        <v>145.94999999999999</v>
      </c>
    </row>
    <row r="14" spans="1:13" x14ac:dyDescent="0.3">
      <c r="A14" s="33" t="s">
        <v>53</v>
      </c>
      <c r="B14" s="33" t="s">
        <v>38</v>
      </c>
      <c r="C14" s="34">
        <v>45665</v>
      </c>
      <c r="D14" s="33" t="s">
        <v>46</v>
      </c>
      <c r="E14" s="33" t="s">
        <v>20</v>
      </c>
      <c r="F14" s="33">
        <v>119.99</v>
      </c>
      <c r="G14" s="19" t="b">
        <f>AND(Sales[[#This Row],[Product]]="Mini 2",Sales[[#This Row],[Location]]="U.S.")</f>
        <v>0</v>
      </c>
      <c r="I14" s="33" t="s">
        <v>98</v>
      </c>
      <c r="J14" s="33" t="s">
        <v>94</v>
      </c>
      <c r="K14" s="33" t="s">
        <v>90</v>
      </c>
      <c r="L14" s="37">
        <v>3</v>
      </c>
      <c r="M14" s="33">
        <v>145.94999999999999</v>
      </c>
    </row>
    <row r="15" spans="1:13" x14ac:dyDescent="0.3">
      <c r="A15" s="33" t="s">
        <v>54</v>
      </c>
      <c r="B15" s="33" t="s">
        <v>39</v>
      </c>
      <c r="C15" s="34">
        <v>45667</v>
      </c>
      <c r="D15" s="33" t="s">
        <v>43</v>
      </c>
      <c r="E15" s="33" t="s">
        <v>22</v>
      </c>
      <c r="F15" s="33">
        <v>139.99</v>
      </c>
      <c r="G15" s="19" t="b">
        <f>AND(Sales[[#This Row],[Product]]="Mini 2",Sales[[#This Row],[Location]]="U.S.")</f>
        <v>0</v>
      </c>
      <c r="I15" s="33" t="s">
        <v>99</v>
      </c>
      <c r="J15" s="33" t="s">
        <v>13</v>
      </c>
      <c r="K15" s="33" t="s">
        <v>87</v>
      </c>
      <c r="L15" s="37">
        <v>2</v>
      </c>
      <c r="M15" s="33">
        <v>135.94999999999999</v>
      </c>
    </row>
    <row r="16" spans="1:13" x14ac:dyDescent="0.3">
      <c r="A16" s="33" t="s">
        <v>55</v>
      </c>
      <c r="B16" s="33" t="s">
        <v>39</v>
      </c>
      <c r="C16" s="34">
        <v>45668</v>
      </c>
      <c r="D16" s="33" t="s">
        <v>42</v>
      </c>
      <c r="E16" s="33" t="s">
        <v>20</v>
      </c>
      <c r="F16" s="33">
        <v>129.99</v>
      </c>
      <c r="G16" s="19" t="b">
        <f>AND(Sales[[#This Row],[Product]]="Mini 2",Sales[[#This Row],[Location]]="U.S.")</f>
        <v>1</v>
      </c>
      <c r="I16" s="33" t="s">
        <v>100</v>
      </c>
      <c r="J16" s="33" t="s">
        <v>13</v>
      </c>
      <c r="K16" s="33" t="s">
        <v>90</v>
      </c>
      <c r="L16" s="37">
        <v>2</v>
      </c>
      <c r="M16" s="33">
        <v>135.94999999999999</v>
      </c>
    </row>
    <row r="17" spans="1:7" x14ac:dyDescent="0.3">
      <c r="A17" s="33" t="s">
        <v>76</v>
      </c>
      <c r="B17" s="33" t="s">
        <v>39</v>
      </c>
      <c r="C17" s="34">
        <v>45669</v>
      </c>
      <c r="D17" s="33" t="s">
        <v>46</v>
      </c>
      <c r="E17" s="33" t="s">
        <v>20</v>
      </c>
      <c r="F17" s="33">
        <v>119.99</v>
      </c>
      <c r="G17" s="19" t="b">
        <f>AND(Sales[[#This Row],[Product]]="Mini 2",Sales[[#This Row],[Location]]="U.S.")</f>
        <v>0</v>
      </c>
    </row>
    <row r="18" spans="1:7" x14ac:dyDescent="0.3">
      <c r="A18" s="33" t="s">
        <v>56</v>
      </c>
      <c r="B18" s="33" t="s">
        <v>39</v>
      </c>
      <c r="C18" s="34">
        <v>45669</v>
      </c>
      <c r="D18" s="33" t="s">
        <v>13</v>
      </c>
      <c r="E18" s="33" t="s">
        <v>20</v>
      </c>
      <c r="F18" s="33">
        <v>135.94999999999999</v>
      </c>
      <c r="G18" s="19" t="b">
        <f>AND(Sales[[#This Row],[Product]]="Mini 2",Sales[[#This Row],[Location]]="U.S.")</f>
        <v>0</v>
      </c>
    </row>
    <row r="19" spans="1:7" x14ac:dyDescent="0.3">
      <c r="A19" s="33" t="s">
        <v>57</v>
      </c>
      <c r="B19" s="33" t="s">
        <v>38</v>
      </c>
      <c r="C19" s="34">
        <v>45670</v>
      </c>
      <c r="D19" s="33" t="s">
        <v>46</v>
      </c>
      <c r="E19" s="33" t="s">
        <v>20</v>
      </c>
      <c r="F19" s="33">
        <v>119.99</v>
      </c>
      <c r="G19" s="19" t="b">
        <f>AND(Sales[[#This Row],[Product]]="Mini 2",Sales[[#This Row],[Location]]="U.S.")</f>
        <v>0</v>
      </c>
    </row>
    <row r="20" spans="1:7" x14ac:dyDescent="0.3">
      <c r="A20" s="33" t="s">
        <v>59</v>
      </c>
      <c r="B20" s="33" t="s">
        <v>40</v>
      </c>
      <c r="C20" s="34">
        <v>45671</v>
      </c>
      <c r="D20" s="33" t="s">
        <v>46</v>
      </c>
      <c r="E20" s="33" t="s">
        <v>21</v>
      </c>
      <c r="F20" s="33">
        <v>119.99</v>
      </c>
      <c r="G20" s="19" t="b">
        <f>AND(Sales[[#This Row],[Product]]="Mini 2",Sales[[#This Row],[Location]]="U.S.")</f>
        <v>0</v>
      </c>
    </row>
    <row r="21" spans="1:7" x14ac:dyDescent="0.3">
      <c r="A21" s="33" t="s">
        <v>60</v>
      </c>
      <c r="B21" s="33" t="s">
        <v>39</v>
      </c>
      <c r="C21" s="34">
        <v>45672</v>
      </c>
      <c r="D21" s="33" t="s">
        <v>43</v>
      </c>
      <c r="E21" s="33" t="s">
        <v>20</v>
      </c>
      <c r="F21" s="33">
        <v>139.99</v>
      </c>
      <c r="G21" s="19" t="b">
        <f>AND(Sales[[#This Row],[Product]]="Mini 2",Sales[[#This Row],[Location]]="U.S.")</f>
        <v>0</v>
      </c>
    </row>
    <row r="22" spans="1:7" x14ac:dyDescent="0.3">
      <c r="A22" s="33" t="s">
        <v>61</v>
      </c>
      <c r="B22" s="33" t="s">
        <v>39</v>
      </c>
      <c r="C22" s="34">
        <v>45673</v>
      </c>
      <c r="D22" s="33" t="s">
        <v>49</v>
      </c>
      <c r="E22" s="33" t="s">
        <v>20</v>
      </c>
      <c r="F22" s="33">
        <v>145.94999999999999</v>
      </c>
      <c r="G22" s="19" t="b">
        <f>AND(Sales[[#This Row],[Product]]="Mini 2",Sales[[#This Row],[Location]]="U.S.")</f>
        <v>0</v>
      </c>
    </row>
    <row r="23" spans="1:7" x14ac:dyDescent="0.3">
      <c r="A23" s="33" t="s">
        <v>78</v>
      </c>
      <c r="B23" s="33" t="s">
        <v>38</v>
      </c>
      <c r="C23" s="34">
        <v>45674</v>
      </c>
      <c r="D23" s="33" t="s">
        <v>42</v>
      </c>
      <c r="E23" s="33" t="s">
        <v>20</v>
      </c>
      <c r="F23" s="33">
        <v>129.99</v>
      </c>
      <c r="G23" s="19" t="b">
        <f>AND(Sales[[#This Row],[Product]]="Mini 2",Sales[[#This Row],[Location]]="U.S.")</f>
        <v>1</v>
      </c>
    </row>
    <row r="24" spans="1:7" x14ac:dyDescent="0.3">
      <c r="A24" s="33" t="s">
        <v>62</v>
      </c>
      <c r="B24" s="33" t="s">
        <v>39</v>
      </c>
      <c r="C24" s="34">
        <v>45674</v>
      </c>
      <c r="D24" s="33" t="s">
        <v>42</v>
      </c>
      <c r="E24" s="33" t="s">
        <v>20</v>
      </c>
      <c r="F24" s="33">
        <v>129.99</v>
      </c>
      <c r="G24" s="19" t="b">
        <f>AND(Sales[[#This Row],[Product]]="Mini 2",Sales[[#This Row],[Location]]="U.S.")</f>
        <v>1</v>
      </c>
    </row>
    <row r="25" spans="1:7" x14ac:dyDescent="0.3">
      <c r="A25" s="33" t="s">
        <v>63</v>
      </c>
      <c r="B25" s="33" t="s">
        <v>38</v>
      </c>
      <c r="C25" s="34">
        <v>45675</v>
      </c>
      <c r="D25" s="33" t="s">
        <v>42</v>
      </c>
      <c r="E25" s="33" t="s">
        <v>20</v>
      </c>
      <c r="F25" s="33">
        <v>129.99</v>
      </c>
      <c r="G25" s="19" t="b">
        <f>AND(Sales[[#This Row],[Product]]="Mini 2",Sales[[#This Row],[Location]]="U.S.")</f>
        <v>1</v>
      </c>
    </row>
    <row r="26" spans="1:7" x14ac:dyDescent="0.3">
      <c r="A26" s="33" t="s">
        <v>64</v>
      </c>
      <c r="B26" s="33" t="s">
        <v>39</v>
      </c>
      <c r="C26" s="34">
        <v>45676</v>
      </c>
      <c r="D26" s="33" t="s">
        <v>43</v>
      </c>
      <c r="E26" s="33" t="s">
        <v>21</v>
      </c>
      <c r="F26" s="33">
        <v>139.99</v>
      </c>
      <c r="G26" s="19" t="b">
        <f>AND(Sales[[#This Row],[Product]]="Mini 2",Sales[[#This Row],[Location]]="U.S.")</f>
        <v>0</v>
      </c>
    </row>
    <row r="27" spans="1:7" x14ac:dyDescent="0.3">
      <c r="A27" s="33" t="s">
        <v>65</v>
      </c>
      <c r="B27" s="33" t="s">
        <v>39</v>
      </c>
      <c r="C27" s="34">
        <v>45677</v>
      </c>
      <c r="D27" s="33" t="s">
        <v>46</v>
      </c>
      <c r="E27" s="33" t="s">
        <v>20</v>
      </c>
      <c r="F27" s="33">
        <v>119.99</v>
      </c>
      <c r="G27" s="19" t="b">
        <f>AND(Sales[[#This Row],[Product]]="Mini 2",Sales[[#This Row],[Location]]="U.S.")</f>
        <v>0</v>
      </c>
    </row>
    <row r="28" spans="1:7" x14ac:dyDescent="0.3">
      <c r="A28" s="33" t="s">
        <v>79</v>
      </c>
      <c r="B28" s="33" t="s">
        <v>39</v>
      </c>
      <c r="C28" s="34">
        <v>45677</v>
      </c>
      <c r="D28" s="33" t="s">
        <v>46</v>
      </c>
      <c r="E28" s="33" t="s">
        <v>20</v>
      </c>
      <c r="F28" s="33">
        <v>119.99</v>
      </c>
      <c r="G28" s="19" t="b">
        <f>AND(Sales[[#This Row],[Product]]="Mini 2",Sales[[#This Row],[Location]]="U.S.")</f>
        <v>0</v>
      </c>
    </row>
    <row r="29" spans="1:7" x14ac:dyDescent="0.3">
      <c r="A29" s="33" t="s">
        <v>66</v>
      </c>
      <c r="B29" s="33" t="s">
        <v>39</v>
      </c>
      <c r="C29" s="34">
        <v>45678</v>
      </c>
      <c r="D29" s="33" t="s">
        <v>46</v>
      </c>
      <c r="E29" s="33" t="s">
        <v>20</v>
      </c>
      <c r="F29" s="33">
        <v>119.99</v>
      </c>
      <c r="G29" s="19" t="b">
        <f>AND(Sales[[#This Row],[Product]]="Mini 2",Sales[[#This Row],[Location]]="U.S.")</f>
        <v>0</v>
      </c>
    </row>
    <row r="30" spans="1:7" x14ac:dyDescent="0.3">
      <c r="A30" s="33" t="s">
        <v>67</v>
      </c>
      <c r="B30" s="33" t="s">
        <v>38</v>
      </c>
      <c r="C30" s="34">
        <v>45679</v>
      </c>
      <c r="D30" s="33" t="s">
        <v>13</v>
      </c>
      <c r="E30" s="33" t="s">
        <v>22</v>
      </c>
      <c r="F30" s="33">
        <v>135.94999999999999</v>
      </c>
      <c r="G30" s="19" t="b">
        <f>AND(Sales[[#This Row],[Product]]="Mini 2",Sales[[#This Row],[Location]]="U.S.")</f>
        <v>0</v>
      </c>
    </row>
    <row r="31" spans="1:7" x14ac:dyDescent="0.3">
      <c r="A31" s="33" t="s">
        <v>68</v>
      </c>
      <c r="B31" s="33" t="s">
        <v>40</v>
      </c>
      <c r="C31" s="34">
        <v>45680</v>
      </c>
      <c r="D31" s="33" t="s">
        <v>49</v>
      </c>
      <c r="E31" s="33" t="s">
        <v>20</v>
      </c>
      <c r="F31" s="33">
        <v>145.94999999999999</v>
      </c>
      <c r="G31" s="19" t="b">
        <f>AND(Sales[[#This Row],[Product]]="Mini 2",Sales[[#This Row],[Location]]="U.S.")</f>
        <v>0</v>
      </c>
    </row>
    <row r="32" spans="1:7" x14ac:dyDescent="0.3">
      <c r="A32" s="33" t="s">
        <v>69</v>
      </c>
      <c r="B32" s="33" t="s">
        <v>40</v>
      </c>
      <c r="C32" s="34">
        <v>45681</v>
      </c>
      <c r="D32" s="33" t="s">
        <v>42</v>
      </c>
      <c r="E32" s="33" t="s">
        <v>20</v>
      </c>
      <c r="F32" s="33">
        <v>129.99</v>
      </c>
      <c r="G32" s="19" t="b">
        <f>AND(Sales[[#This Row],[Product]]="Mini 2",Sales[[#This Row],[Location]]="U.S.")</f>
        <v>1</v>
      </c>
    </row>
    <row r="33" spans="1:7" x14ac:dyDescent="0.3">
      <c r="A33" s="33" t="s">
        <v>70</v>
      </c>
      <c r="B33" s="33" t="s">
        <v>39</v>
      </c>
      <c r="C33" s="34">
        <v>45682</v>
      </c>
      <c r="D33" s="33" t="s">
        <v>42</v>
      </c>
      <c r="E33" s="33" t="s">
        <v>20</v>
      </c>
      <c r="F33" s="33">
        <v>129.99</v>
      </c>
      <c r="G33" s="19" t="b">
        <f>AND(Sales[[#This Row],[Product]]="Mini 2",Sales[[#This Row],[Location]]="U.S.")</f>
        <v>1</v>
      </c>
    </row>
    <row r="34" spans="1:7" x14ac:dyDescent="0.3">
      <c r="A34" s="33" t="s">
        <v>71</v>
      </c>
      <c r="B34" s="33" t="s">
        <v>38</v>
      </c>
      <c r="C34" s="34">
        <v>45683</v>
      </c>
      <c r="D34" s="33" t="s">
        <v>43</v>
      </c>
      <c r="E34" s="33" t="s">
        <v>21</v>
      </c>
      <c r="F34" s="33">
        <v>139.99</v>
      </c>
      <c r="G34" s="19" t="b">
        <f>AND(Sales[[#This Row],[Product]]="Mini 2",Sales[[#This Row],[Location]]="U.S.")</f>
        <v>0</v>
      </c>
    </row>
    <row r="35" spans="1:7" x14ac:dyDescent="0.3">
      <c r="A35" s="33" t="s">
        <v>72</v>
      </c>
      <c r="B35" s="33" t="s">
        <v>39</v>
      </c>
      <c r="C35" s="34">
        <v>45684</v>
      </c>
      <c r="D35" s="33" t="s">
        <v>46</v>
      </c>
      <c r="E35" s="33" t="s">
        <v>20</v>
      </c>
      <c r="F35" s="33">
        <v>119.99</v>
      </c>
      <c r="G35" s="19" t="b">
        <f>AND(Sales[[#This Row],[Product]]="Mini 2",Sales[[#This Row],[Location]]="U.S.")</f>
        <v>0</v>
      </c>
    </row>
    <row r="36" spans="1:7" x14ac:dyDescent="0.3">
      <c r="A36" s="33" t="s">
        <v>73</v>
      </c>
      <c r="B36" s="33" t="s">
        <v>39</v>
      </c>
      <c r="C36" s="34">
        <v>45685</v>
      </c>
      <c r="D36" s="33" t="s">
        <v>42</v>
      </c>
      <c r="E36" s="33" t="s">
        <v>20</v>
      </c>
      <c r="F36" s="33">
        <v>129.99</v>
      </c>
      <c r="G36" s="19" t="b">
        <f>AND(Sales[[#This Row],[Product]]="Mini 2",Sales[[#This Row],[Location]]="U.S.")</f>
        <v>1</v>
      </c>
    </row>
    <row r="37" spans="1:7" x14ac:dyDescent="0.3">
      <c r="A37" s="33" t="s">
        <v>74</v>
      </c>
      <c r="B37" s="33" t="s">
        <v>39</v>
      </c>
      <c r="C37" s="34">
        <v>45686</v>
      </c>
      <c r="D37" s="33" t="s">
        <v>43</v>
      </c>
      <c r="E37" s="33" t="s">
        <v>20</v>
      </c>
      <c r="F37" s="33">
        <v>139.99</v>
      </c>
      <c r="G37" s="19" t="b">
        <f>AND(Sales[[#This Row],[Product]]="Mini 2",Sales[[#This Row],[Location]]="U.S.")</f>
        <v>0</v>
      </c>
    </row>
    <row r="38" spans="1:7" x14ac:dyDescent="0.3">
      <c r="A38" s="33" t="s">
        <v>75</v>
      </c>
      <c r="B38" s="33" t="s">
        <v>38</v>
      </c>
      <c r="C38" s="34">
        <v>45687</v>
      </c>
      <c r="D38" s="33" t="s">
        <v>13</v>
      </c>
      <c r="E38" s="33" t="s">
        <v>20</v>
      </c>
      <c r="F38" s="33">
        <v>135.94999999999999</v>
      </c>
      <c r="G38" s="19" t="b">
        <f>AND(Sales[[#This Row],[Product]]="Mini 2",Sales[[#This Row],[Location]]="U.S.")</f>
        <v>0</v>
      </c>
    </row>
    <row r="39" spans="1:7" x14ac:dyDescent="0.3">
      <c r="A39" s="33" t="s">
        <v>80</v>
      </c>
      <c r="B39" s="33" t="s">
        <v>40</v>
      </c>
      <c r="C39" s="34">
        <v>45688</v>
      </c>
      <c r="D39" s="33" t="s">
        <v>42</v>
      </c>
      <c r="E39" s="33" t="s">
        <v>20</v>
      </c>
      <c r="F39" s="33">
        <v>129.99</v>
      </c>
      <c r="G39" s="19" t="b">
        <f>AND(Sales[[#This Row],[Product]]="Mini 2",Sales[[#This Row],[Location]]="U.S.")</f>
        <v>1</v>
      </c>
    </row>
    <row r="40" spans="1:7" x14ac:dyDescent="0.3">
      <c r="A40" s="33"/>
      <c r="B40" s="33"/>
      <c r="C40" s="33"/>
      <c r="D40" s="33"/>
      <c r="E40" s="33"/>
      <c r="F40" s="33"/>
    </row>
    <row r="41" spans="1:7" x14ac:dyDescent="0.3">
      <c r="A41" s="33"/>
      <c r="B41" s="33"/>
      <c r="C41" s="33"/>
      <c r="D41" s="33"/>
      <c r="E41" s="33"/>
      <c r="F41" s="33"/>
    </row>
    <row r="42" spans="1:7" x14ac:dyDescent="0.3">
      <c r="A42" s="33"/>
      <c r="B42" s="33"/>
      <c r="C42" s="33"/>
      <c r="D42" s="33"/>
      <c r="E42" s="33"/>
      <c r="F42" s="33"/>
    </row>
    <row r="43" spans="1:7" x14ac:dyDescent="0.3">
      <c r="A43" s="33"/>
      <c r="B43" s="33"/>
      <c r="C43" s="33"/>
      <c r="D43" s="33"/>
      <c r="E43" s="33"/>
      <c r="F43" s="33"/>
    </row>
    <row r="44" spans="1:7" x14ac:dyDescent="0.3">
      <c r="A44" s="33"/>
      <c r="B44" s="33"/>
      <c r="C44" s="33"/>
      <c r="D44" s="33"/>
      <c r="E44" s="33"/>
      <c r="F44" s="33"/>
    </row>
    <row r="45" spans="1:7" x14ac:dyDescent="0.3">
      <c r="A45" s="33"/>
      <c r="B45" s="33"/>
      <c r="C45" s="33"/>
      <c r="D45" s="33"/>
      <c r="E45" s="33"/>
      <c r="F45" s="33"/>
    </row>
    <row r="46" spans="1:7" x14ac:dyDescent="0.3">
      <c r="A46" s="33"/>
      <c r="B46" s="33"/>
      <c r="C46" s="33"/>
      <c r="D46" s="33"/>
      <c r="E46" s="33"/>
      <c r="F46" s="33"/>
    </row>
    <row r="47" spans="1:7" x14ac:dyDescent="0.3">
      <c r="A47" s="33"/>
      <c r="B47" s="33"/>
      <c r="C47" s="33"/>
      <c r="D47" s="33"/>
      <c r="E47" s="33"/>
      <c r="F47" s="33"/>
    </row>
    <row r="48" spans="1:7" x14ac:dyDescent="0.3">
      <c r="A48" s="33"/>
      <c r="B48" s="33"/>
      <c r="C48" s="33"/>
      <c r="D48" s="33"/>
      <c r="E48" s="33"/>
      <c r="F48" s="33"/>
    </row>
    <row r="49" spans="1:6" x14ac:dyDescent="0.3">
      <c r="A49" s="33"/>
      <c r="B49" s="33"/>
      <c r="C49" s="33"/>
      <c r="D49" s="33"/>
      <c r="E49" s="33"/>
      <c r="F49" s="33"/>
    </row>
    <row r="50" spans="1:6" x14ac:dyDescent="0.3">
      <c r="A50" s="33"/>
      <c r="B50" s="33"/>
      <c r="C50" s="33"/>
      <c r="D50" s="33"/>
      <c r="E50" s="33"/>
      <c r="F50" s="33"/>
    </row>
    <row r="51" spans="1:6" x14ac:dyDescent="0.3">
      <c r="A51" s="33"/>
      <c r="B51" s="33"/>
      <c r="C51" s="33"/>
      <c r="D51" s="33"/>
      <c r="E51" s="33"/>
      <c r="F51" s="33"/>
    </row>
    <row r="52" spans="1:6" x14ac:dyDescent="0.3">
      <c r="A52" s="33"/>
      <c r="B52" s="33"/>
      <c r="C52" s="33"/>
      <c r="D52" s="33"/>
      <c r="E52" s="33"/>
      <c r="F52" s="33"/>
    </row>
    <row r="53" spans="1:6" x14ac:dyDescent="0.3">
      <c r="A53" s="33"/>
      <c r="B53" s="33"/>
      <c r="C53" s="33"/>
      <c r="D53" s="33"/>
      <c r="E53" s="33"/>
      <c r="F53" s="33"/>
    </row>
    <row r="54" spans="1:6" x14ac:dyDescent="0.3">
      <c r="A54" s="33"/>
      <c r="B54" s="33"/>
      <c r="C54" s="33"/>
      <c r="D54" s="33"/>
      <c r="E54" s="33"/>
      <c r="F54" s="33"/>
    </row>
    <row r="55" spans="1:6" x14ac:dyDescent="0.3">
      <c r="A55" s="33"/>
      <c r="B55" s="33"/>
      <c r="C55" s="33"/>
      <c r="D55" s="33"/>
      <c r="E55" s="33"/>
      <c r="F55" s="33"/>
    </row>
    <row r="56" spans="1:6" x14ac:dyDescent="0.3">
      <c r="A56" s="33"/>
      <c r="B56" s="33"/>
      <c r="C56" s="33"/>
      <c r="D56" s="33"/>
      <c r="E56" s="33"/>
      <c r="F56" s="33"/>
    </row>
    <row r="57" spans="1:6" x14ac:dyDescent="0.3">
      <c r="A57" s="33"/>
      <c r="B57" s="33"/>
      <c r="C57" s="33"/>
      <c r="D57" s="33"/>
      <c r="E57" s="33"/>
      <c r="F57" s="33"/>
    </row>
    <row r="58" spans="1:6" x14ac:dyDescent="0.3">
      <c r="A58" s="33"/>
      <c r="B58" s="33"/>
      <c r="C58" s="33"/>
      <c r="D58" s="33"/>
      <c r="E58" s="33"/>
      <c r="F58" s="33"/>
    </row>
    <row r="59" spans="1:6" x14ac:dyDescent="0.3">
      <c r="A59" s="33"/>
      <c r="B59" s="33"/>
      <c r="C59" s="33"/>
      <c r="D59" s="33"/>
      <c r="E59" s="33"/>
      <c r="F59" s="33"/>
    </row>
    <row r="60" spans="1:6" x14ac:dyDescent="0.3">
      <c r="A60" s="33"/>
      <c r="B60" s="33"/>
      <c r="C60" s="33"/>
      <c r="D60" s="33"/>
      <c r="E60" s="33"/>
      <c r="F60" s="33"/>
    </row>
    <row r="61" spans="1:6" x14ac:dyDescent="0.3">
      <c r="A61" s="33"/>
      <c r="B61" s="33"/>
      <c r="C61" s="33"/>
      <c r="D61" s="33"/>
      <c r="E61" s="33"/>
      <c r="F61" s="33"/>
    </row>
    <row r="62" spans="1:6" x14ac:dyDescent="0.3">
      <c r="A62" s="33"/>
      <c r="B62" s="33"/>
      <c r="C62" s="33"/>
      <c r="D62" s="33"/>
      <c r="E62" s="33"/>
      <c r="F62" s="33"/>
    </row>
    <row r="63" spans="1:6" x14ac:dyDescent="0.3">
      <c r="A63" s="33"/>
      <c r="B63" s="33"/>
      <c r="C63" s="33"/>
      <c r="D63" s="33"/>
      <c r="E63" s="33"/>
      <c r="F63" s="33"/>
    </row>
    <row r="64" spans="1:6" x14ac:dyDescent="0.3">
      <c r="A64" s="33"/>
      <c r="B64" s="33"/>
      <c r="C64" s="33"/>
      <c r="D64" s="33"/>
      <c r="E64" s="33"/>
      <c r="F64" s="33"/>
    </row>
    <row r="65" spans="1:6" x14ac:dyDescent="0.3">
      <c r="A65" s="33"/>
      <c r="B65" s="33"/>
      <c r="C65" s="33"/>
      <c r="D65" s="33"/>
      <c r="E65" s="33"/>
      <c r="F65" s="33"/>
    </row>
    <row r="66" spans="1:6" x14ac:dyDescent="0.3">
      <c r="A66" s="33"/>
      <c r="B66" s="33"/>
      <c r="C66" s="33"/>
      <c r="D66" s="33"/>
      <c r="E66" s="33"/>
      <c r="F66" s="33"/>
    </row>
    <row r="67" spans="1:6" x14ac:dyDescent="0.3">
      <c r="A67" s="33"/>
      <c r="B67" s="33"/>
      <c r="C67" s="33"/>
      <c r="D67" s="33"/>
      <c r="E67" s="33"/>
      <c r="F67" s="33"/>
    </row>
    <row r="68" spans="1:6" x14ac:dyDescent="0.3">
      <c r="A68" s="33"/>
      <c r="B68" s="33"/>
      <c r="C68" s="33"/>
      <c r="D68" s="33"/>
      <c r="E68" s="33"/>
      <c r="F68" s="33"/>
    </row>
    <row r="69" spans="1:6" x14ac:dyDescent="0.3">
      <c r="A69" s="33"/>
      <c r="B69" s="33"/>
      <c r="C69" s="33"/>
      <c r="D69" s="33"/>
      <c r="E69" s="33"/>
      <c r="F69" s="33"/>
    </row>
    <row r="70" spans="1:6" x14ac:dyDescent="0.3">
      <c r="A70" s="33"/>
      <c r="B70" s="33"/>
      <c r="C70" s="33"/>
      <c r="D70" s="33"/>
      <c r="E70" s="33"/>
      <c r="F70" s="33"/>
    </row>
    <row r="71" spans="1:6" x14ac:dyDescent="0.3">
      <c r="A71" s="33"/>
      <c r="B71" s="33"/>
      <c r="C71" s="33"/>
      <c r="D71" s="33"/>
      <c r="E71" s="33"/>
      <c r="F71" s="33"/>
    </row>
    <row r="72" spans="1:6" x14ac:dyDescent="0.3">
      <c r="A72" s="33"/>
      <c r="B72" s="33"/>
      <c r="C72" s="33"/>
      <c r="D72" s="33"/>
      <c r="E72" s="33"/>
      <c r="F72" s="33"/>
    </row>
    <row r="73" spans="1:6" x14ac:dyDescent="0.3">
      <c r="A73" s="33"/>
      <c r="B73" s="33"/>
      <c r="C73" s="33"/>
      <c r="D73" s="33"/>
      <c r="E73" s="33"/>
      <c r="F73" s="33"/>
    </row>
    <row r="74" spans="1:6" x14ac:dyDescent="0.3">
      <c r="A74" s="33"/>
      <c r="B74" s="33"/>
      <c r="C74" s="33"/>
      <c r="D74" s="33"/>
      <c r="E74" s="33"/>
      <c r="F74" s="33"/>
    </row>
  </sheetData>
  <sortState xmlns:xlrd2="http://schemas.microsoft.com/office/spreadsheetml/2017/richdata2" ref="A5:G39">
    <sortCondition ref="C5"/>
  </sortState>
  <mergeCells count="2">
    <mergeCell ref="A3:G3"/>
    <mergeCell ref="I3:M3"/>
  </mergeCells>
  <conditionalFormatting sqref="A5:A39">
    <cfRule type="duplicateValues" dxfId="0" priority="2"/>
  </conditionalFormatting>
  <dataValidations count="4">
    <dataValidation allowBlank="1" error="pavI8MeUFtEyxX2I4tky013466e8-eb7c-4ab6-85cc-80f5c3806720" sqref="B1:B4 B40:B74 D1:E4 D40:E74 F16:G74 F1:M15 H16:M75 C1:C74 A1:A74" xr:uid="{00000000-0002-0000-0500-000003000000}"/>
    <dataValidation type="list" allowBlank="1" sqref="B5:B39" xr:uid="{00000000-0002-0000-0500-000000000000}">
      <formula1>"DIG website, Other website, Store"</formula1>
    </dataValidation>
    <dataValidation type="list" allowBlank="1" showInputMessage="1" showErrorMessage="1" sqref="D5:D39" xr:uid="{00000000-0002-0000-0500-000001000000}">
      <formula1>"Mini 1, Mini 2, Voice XP, Voice XP10, Waterproof"</formula1>
    </dataValidation>
    <dataValidation type="list" allowBlank="1" showInputMessage="1" showErrorMessage="1" sqref="E5:E39" xr:uid="{00000000-0002-0000-0500-000002000000}">
      <formula1>"U.S., Canada, Mexico"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3"/>
  <sheetViews>
    <sheetView topLeftCell="A7" workbookViewId="0">
      <selection activeCell="G1" sqref="G1"/>
    </sheetView>
  </sheetViews>
  <sheetFormatPr defaultColWidth="8.88671875" defaultRowHeight="15.75" x14ac:dyDescent="0.3"/>
  <cols>
    <col min="1" max="1" width="24.6640625" style="19" bestFit="1" customWidth="1"/>
    <col min="2" max="2" width="15" style="19" bestFit="1" customWidth="1"/>
    <col min="3" max="3" width="8.88671875" style="19"/>
    <col min="4" max="4" width="11.77734375" style="19" bestFit="1" customWidth="1"/>
    <col min="5" max="10" width="8.88671875" style="19"/>
    <col min="11" max="11" width="9.77734375" style="19" customWidth="1"/>
    <col min="12" max="16384" width="8.88671875" style="19"/>
  </cols>
  <sheetData>
    <row r="1" spans="1:11" ht="65.25" customHeight="1" x14ac:dyDescent="0.3">
      <c r="A1" s="16"/>
      <c r="B1" s="60"/>
    </row>
    <row r="2" spans="1:11" x14ac:dyDescent="0.3">
      <c r="A2" s="61"/>
      <c r="B2" s="62"/>
    </row>
    <row r="3" spans="1:11" x14ac:dyDescent="0.3">
      <c r="A3" s="101" t="s">
        <v>128</v>
      </c>
      <c r="B3" s="101"/>
      <c r="D3" s="102" t="s">
        <v>139</v>
      </c>
      <c r="E3" s="101"/>
      <c r="F3" s="101"/>
      <c r="G3" s="101"/>
      <c r="H3" s="101"/>
      <c r="I3" s="101"/>
      <c r="J3" s="101"/>
      <c r="K3" s="103"/>
    </row>
    <row r="4" spans="1:11" x14ac:dyDescent="0.3">
      <c r="A4" s="53" t="s">
        <v>129</v>
      </c>
      <c r="B4" s="53"/>
      <c r="D4" s="71">
        <f>B22</f>
        <v>294780</v>
      </c>
      <c r="E4" s="70">
        <v>129.99</v>
      </c>
      <c r="F4" s="70">
        <v>139.99</v>
      </c>
      <c r="G4" s="70">
        <v>149.99</v>
      </c>
      <c r="H4" s="70">
        <v>159.99</v>
      </c>
      <c r="I4" s="70">
        <v>169.99</v>
      </c>
      <c r="J4" s="70">
        <v>179.99</v>
      </c>
      <c r="K4" s="72">
        <v>189.99</v>
      </c>
    </row>
    <row r="5" spans="1:11" x14ac:dyDescent="0.3">
      <c r="A5" s="47" t="s">
        <v>121</v>
      </c>
      <c r="B5" s="24">
        <v>22000</v>
      </c>
      <c r="D5" s="73">
        <v>18000</v>
      </c>
      <c r="E5" s="29"/>
      <c r="F5" s="29"/>
      <c r="G5" s="29"/>
      <c r="H5" s="29"/>
      <c r="I5" s="29"/>
      <c r="J5" s="29"/>
      <c r="K5" s="78"/>
    </row>
    <row r="6" spans="1:11" x14ac:dyDescent="0.3">
      <c r="A6" s="47" t="s">
        <v>122</v>
      </c>
      <c r="B6" s="38">
        <v>159.99</v>
      </c>
      <c r="D6" s="73">
        <v>20000</v>
      </c>
      <c r="E6" s="29"/>
      <c r="F6" s="29"/>
      <c r="G6" s="29"/>
      <c r="H6" s="29"/>
      <c r="I6" s="29"/>
      <c r="J6" s="29"/>
      <c r="K6" s="78"/>
    </row>
    <row r="7" spans="1:11" x14ac:dyDescent="0.3">
      <c r="A7" s="65" t="s">
        <v>123</v>
      </c>
      <c r="B7" s="66">
        <f>B5*B6</f>
        <v>3519780</v>
      </c>
      <c r="D7" s="73">
        <v>22000</v>
      </c>
      <c r="E7" s="29"/>
      <c r="F7" s="29"/>
      <c r="G7" s="29"/>
      <c r="H7" s="29"/>
      <c r="I7" s="29"/>
      <c r="J7" s="29"/>
      <c r="K7" s="78"/>
    </row>
    <row r="8" spans="1:11" x14ac:dyDescent="0.3">
      <c r="D8" s="73">
        <v>24000</v>
      </c>
      <c r="E8" s="29"/>
      <c r="F8" s="29"/>
      <c r="G8" s="29"/>
      <c r="H8" s="29"/>
      <c r="I8" s="29"/>
      <c r="J8" s="29"/>
      <c r="K8" s="78"/>
    </row>
    <row r="9" spans="1:11" x14ac:dyDescent="0.3">
      <c r="A9" s="53" t="s">
        <v>130</v>
      </c>
      <c r="B9" s="53"/>
      <c r="D9" s="74">
        <v>26000</v>
      </c>
      <c r="E9" s="79"/>
      <c r="F9" s="79"/>
      <c r="G9" s="79"/>
      <c r="H9" s="79"/>
      <c r="I9" s="79"/>
      <c r="J9" s="79"/>
      <c r="K9" s="80"/>
    </row>
    <row r="10" spans="1:11" x14ac:dyDescent="0.3">
      <c r="A10" s="19" t="s">
        <v>131</v>
      </c>
    </row>
    <row r="11" spans="1:11" x14ac:dyDescent="0.3">
      <c r="A11" s="47" t="s">
        <v>125</v>
      </c>
      <c r="B11" s="68">
        <f>B5</f>
        <v>22000</v>
      </c>
    </row>
    <row r="12" spans="1:11" x14ac:dyDescent="0.3">
      <c r="A12" s="47" t="s">
        <v>117</v>
      </c>
      <c r="B12" s="38">
        <v>135</v>
      </c>
    </row>
    <row r="13" spans="1:11" x14ac:dyDescent="0.3">
      <c r="A13" s="47" t="s">
        <v>132</v>
      </c>
      <c r="B13" s="38">
        <f>B11*B12</f>
        <v>2970000</v>
      </c>
    </row>
    <row r="14" spans="1:11" x14ac:dyDescent="0.3">
      <c r="A14" s="19" t="s">
        <v>133</v>
      </c>
    </row>
    <row r="15" spans="1:11" x14ac:dyDescent="0.3">
      <c r="A15" s="47" t="s">
        <v>134</v>
      </c>
      <c r="B15" s="38">
        <v>255000</v>
      </c>
    </row>
    <row r="16" spans="1:11" x14ac:dyDescent="0.3">
      <c r="A16" s="67" t="s">
        <v>135</v>
      </c>
      <c r="B16" s="66">
        <f>B13+B15</f>
        <v>3225000</v>
      </c>
    </row>
    <row r="17" spans="1:2" x14ac:dyDescent="0.3">
      <c r="A17" s="63" t="s">
        <v>136</v>
      </c>
      <c r="B17" s="64">
        <f>B16/B11</f>
        <v>146.59090909090909</v>
      </c>
    </row>
    <row r="19" spans="1:2" x14ac:dyDescent="0.3">
      <c r="A19" s="53" t="s">
        <v>137</v>
      </c>
      <c r="B19" s="53"/>
    </row>
    <row r="20" spans="1:2" x14ac:dyDescent="0.3">
      <c r="A20" s="47" t="s">
        <v>123</v>
      </c>
      <c r="B20" s="38">
        <f>B7</f>
        <v>3519780</v>
      </c>
    </row>
    <row r="21" spans="1:2" x14ac:dyDescent="0.3">
      <c r="A21" s="47" t="s">
        <v>135</v>
      </c>
      <c r="B21" s="38">
        <f>B16</f>
        <v>3225000</v>
      </c>
    </row>
    <row r="22" spans="1:2" ht="16.5" thickBot="1" x14ac:dyDescent="0.35">
      <c r="A22" s="69" t="s">
        <v>138</v>
      </c>
      <c r="B22" s="48">
        <f>B20-B21</f>
        <v>294780</v>
      </c>
    </row>
    <row r="23" spans="1:2" ht="16.5" thickTop="1" x14ac:dyDescent="0.3"/>
  </sheetData>
  <mergeCells count="2">
    <mergeCell ref="A3:B3"/>
    <mergeCell ref="D3:K3"/>
  </mergeCells>
  <dataValidations count="1">
    <dataValidation allowBlank="1" error="pavI8MeUFtEyxX2I4tky013466e8-eb7c-4ab6-85cc-80f5c3806720" sqref="A1:K23" xr:uid="{00000000-0002-0000-0600-000000000000}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7"/>
  <sheetViews>
    <sheetView workbookViewId="0">
      <selection activeCell="G1" sqref="G1"/>
    </sheetView>
  </sheetViews>
  <sheetFormatPr defaultRowHeight="15.75" x14ac:dyDescent="0.3"/>
  <cols>
    <col min="1" max="1" width="19.5546875" bestFit="1" customWidth="1"/>
    <col min="2" max="2" width="14.88671875" bestFit="1" customWidth="1"/>
    <col min="3" max="3" width="13.109375" bestFit="1" customWidth="1"/>
    <col min="4" max="5" width="13.33203125" bestFit="1" customWidth="1"/>
  </cols>
  <sheetData>
    <row r="1" spans="1:5" ht="65.25" customHeight="1" x14ac:dyDescent="0.3">
      <c r="A1" s="10"/>
      <c r="B1" s="11"/>
      <c r="C1" s="11"/>
      <c r="D1" s="11"/>
      <c r="E1" s="13"/>
    </row>
    <row r="2" spans="1:5" x14ac:dyDescent="0.3">
      <c r="A2" s="42"/>
      <c r="B2" s="43"/>
      <c r="C2" s="43"/>
      <c r="D2" s="43"/>
      <c r="E2" s="44"/>
    </row>
    <row r="3" spans="1:5" x14ac:dyDescent="0.3">
      <c r="A3" s="97" t="s">
        <v>109</v>
      </c>
      <c r="B3" s="97"/>
      <c r="C3" s="97"/>
      <c r="D3" s="97"/>
      <c r="E3" s="97"/>
    </row>
    <row r="4" spans="1:5" x14ac:dyDescent="0.3">
      <c r="A4" s="8"/>
      <c r="B4" s="9" t="s">
        <v>110</v>
      </c>
      <c r="C4" s="9" t="s">
        <v>111</v>
      </c>
      <c r="D4" s="9" t="s">
        <v>112</v>
      </c>
      <c r="E4" s="9" t="s">
        <v>10</v>
      </c>
    </row>
    <row r="5" spans="1:5" ht="16.5" thickBot="1" x14ac:dyDescent="0.35">
      <c r="A5" s="45" t="s">
        <v>113</v>
      </c>
      <c r="B5" s="46">
        <v>3900</v>
      </c>
      <c r="C5" s="46">
        <v>3600</v>
      </c>
      <c r="D5" s="46">
        <v>4500</v>
      </c>
      <c r="E5" s="46">
        <f>SUM(B5:D5)</f>
        <v>12000</v>
      </c>
    </row>
    <row r="6" spans="1:5" x14ac:dyDescent="0.3">
      <c r="A6" s="19" t="s">
        <v>114</v>
      </c>
      <c r="B6" s="49">
        <v>70500</v>
      </c>
      <c r="C6" s="49">
        <v>74625</v>
      </c>
      <c r="D6" s="49">
        <v>84120</v>
      </c>
      <c r="E6" s="49"/>
    </row>
    <row r="7" spans="1:5" x14ac:dyDescent="0.3">
      <c r="A7" s="47" t="s">
        <v>116</v>
      </c>
      <c r="B7" s="51">
        <f>IF(B5=0,0,B6/B5)</f>
        <v>18.076923076923077</v>
      </c>
      <c r="C7" s="51">
        <f>IF(C5=0,0,C6/C5)</f>
        <v>20.729166666666668</v>
      </c>
      <c r="D7" s="51">
        <f>IF(D5=0,0,D6/D5)</f>
        <v>18.693333333333332</v>
      </c>
      <c r="E7" s="51"/>
    </row>
    <row r="8" spans="1:5" x14ac:dyDescent="0.3">
      <c r="A8" s="19" t="s">
        <v>115</v>
      </c>
      <c r="B8" s="51">
        <f>B9*B5</f>
        <v>234975</v>
      </c>
      <c r="C8" s="51">
        <f>C9*C5</f>
        <v>218700</v>
      </c>
      <c r="D8" s="51">
        <f>D9*D5</f>
        <v>272250</v>
      </c>
      <c r="E8" s="51"/>
    </row>
    <row r="9" spans="1:5" x14ac:dyDescent="0.3">
      <c r="A9" s="47" t="s">
        <v>117</v>
      </c>
      <c r="B9" s="51">
        <v>60.25</v>
      </c>
      <c r="C9" s="51">
        <v>60.75</v>
      </c>
      <c r="D9" s="51">
        <v>60.5</v>
      </c>
      <c r="E9" s="51"/>
    </row>
    <row r="10" spans="1:5" ht="16.5" thickBot="1" x14ac:dyDescent="0.35">
      <c r="A10" s="25" t="s">
        <v>118</v>
      </c>
      <c r="B10" s="50">
        <f>IF(B5=0,0,B6+B8)</f>
        <v>305475</v>
      </c>
      <c r="C10" s="50">
        <f>IF(C5=0,0,C6+C8)</f>
        <v>293325</v>
      </c>
      <c r="D10" s="50">
        <f>IF(D5=0,0,D6+D8)</f>
        <v>356370</v>
      </c>
      <c r="E10" s="50">
        <f>SUM(B10:D10)</f>
        <v>955170</v>
      </c>
    </row>
    <row r="11" spans="1:5" ht="16.5" thickTop="1" x14ac:dyDescent="0.3">
      <c r="A11" s="19"/>
      <c r="B11" s="19"/>
      <c r="C11" s="19"/>
      <c r="D11" s="19"/>
      <c r="E11" s="19"/>
    </row>
    <row r="12" spans="1:5" x14ac:dyDescent="0.3">
      <c r="A12" s="19"/>
      <c r="B12" s="19"/>
      <c r="C12" s="19"/>
      <c r="D12" s="19"/>
      <c r="E12" s="19"/>
    </row>
    <row r="13" spans="1:5" x14ac:dyDescent="0.3">
      <c r="A13" s="36" t="s">
        <v>119</v>
      </c>
      <c r="B13" s="19"/>
      <c r="C13" s="19"/>
      <c r="D13" s="19"/>
      <c r="E13" s="19"/>
    </row>
    <row r="14" spans="1:5" x14ac:dyDescent="0.3">
      <c r="A14" s="19"/>
      <c r="B14" s="19"/>
      <c r="C14" s="19"/>
      <c r="D14" s="19"/>
      <c r="E14" s="19"/>
    </row>
    <row r="15" spans="1:5" x14ac:dyDescent="0.3">
      <c r="A15" s="19"/>
      <c r="B15" s="19"/>
      <c r="C15" s="19"/>
      <c r="D15" s="19"/>
      <c r="E15" s="19"/>
    </row>
    <row r="16" spans="1:5" x14ac:dyDescent="0.3">
      <c r="A16" s="19"/>
      <c r="B16" s="19"/>
      <c r="C16" s="19"/>
      <c r="D16" s="19"/>
      <c r="E16" s="19"/>
    </row>
    <row r="17" spans="1:5" x14ac:dyDescent="0.3">
      <c r="A17" s="19"/>
      <c r="B17" s="19"/>
      <c r="C17" s="19"/>
      <c r="D17" s="19"/>
      <c r="E17" s="19"/>
    </row>
    <row r="18" spans="1:5" x14ac:dyDescent="0.3">
      <c r="A18" s="19"/>
      <c r="B18" s="19"/>
      <c r="C18" s="19"/>
      <c r="D18" s="19"/>
      <c r="E18" s="19"/>
    </row>
    <row r="19" spans="1:5" x14ac:dyDescent="0.3">
      <c r="A19" s="19"/>
      <c r="B19" s="19"/>
      <c r="C19" s="19"/>
      <c r="D19" s="19"/>
      <c r="E19" s="19"/>
    </row>
    <row r="20" spans="1:5" x14ac:dyDescent="0.3">
      <c r="A20" s="19"/>
      <c r="B20" s="19"/>
      <c r="C20" s="19"/>
      <c r="D20" s="19"/>
      <c r="E20" s="19"/>
    </row>
    <row r="21" spans="1:5" x14ac:dyDescent="0.3">
      <c r="A21" s="19"/>
      <c r="B21" s="19"/>
      <c r="C21" s="19"/>
      <c r="D21" s="19"/>
      <c r="E21" s="19"/>
    </row>
    <row r="22" spans="1:5" x14ac:dyDescent="0.3">
      <c r="A22" s="19"/>
      <c r="B22" s="19"/>
      <c r="C22" s="19"/>
      <c r="D22" s="19"/>
      <c r="E22" s="19"/>
    </row>
    <row r="23" spans="1:5" x14ac:dyDescent="0.3">
      <c r="A23" s="19"/>
      <c r="B23" s="19"/>
      <c r="C23" s="19"/>
      <c r="D23" s="19"/>
      <c r="E23" s="19"/>
    </row>
    <row r="24" spans="1:5" x14ac:dyDescent="0.3">
      <c r="A24" s="19"/>
      <c r="B24" s="19"/>
      <c r="C24" s="19"/>
      <c r="D24" s="19"/>
      <c r="E24" s="19"/>
    </row>
    <row r="25" spans="1:5" x14ac:dyDescent="0.3">
      <c r="A25" s="19"/>
      <c r="B25" s="19"/>
      <c r="C25" s="19"/>
      <c r="D25" s="19"/>
      <c r="E25" s="19"/>
    </row>
    <row r="26" spans="1:5" x14ac:dyDescent="0.3">
      <c r="A26" s="19"/>
      <c r="B26" s="19"/>
      <c r="C26" s="19"/>
      <c r="D26" s="19"/>
      <c r="E26" s="19"/>
    </row>
    <row r="27" spans="1:5" x14ac:dyDescent="0.3">
      <c r="A27" s="19"/>
      <c r="B27" s="19"/>
      <c r="C27" s="19"/>
      <c r="D27" s="19"/>
      <c r="E27" s="19"/>
    </row>
    <row r="28" spans="1:5" x14ac:dyDescent="0.3">
      <c r="A28" s="19"/>
      <c r="B28" s="19"/>
      <c r="C28" s="19"/>
      <c r="D28" s="19"/>
      <c r="E28" s="19"/>
    </row>
    <row r="29" spans="1:5" x14ac:dyDescent="0.3">
      <c r="A29" s="19"/>
      <c r="B29" s="19"/>
      <c r="C29" s="19"/>
      <c r="D29" s="19"/>
      <c r="E29" s="19"/>
    </row>
    <row r="30" spans="1:5" x14ac:dyDescent="0.3">
      <c r="A30" s="19"/>
      <c r="B30" s="19"/>
      <c r="C30" s="19"/>
      <c r="D30" s="19"/>
      <c r="E30" s="19"/>
    </row>
    <row r="31" spans="1:5" x14ac:dyDescent="0.3">
      <c r="A31" s="19"/>
      <c r="B31" s="19"/>
      <c r="C31" s="19"/>
      <c r="D31" s="19"/>
      <c r="E31" s="19"/>
    </row>
    <row r="32" spans="1:5" x14ac:dyDescent="0.3">
      <c r="A32" s="19"/>
      <c r="B32" s="19"/>
      <c r="C32" s="19"/>
      <c r="D32" s="19"/>
      <c r="E32" s="19"/>
    </row>
    <row r="33" spans="1:5" x14ac:dyDescent="0.3">
      <c r="A33" s="19"/>
      <c r="B33" s="19"/>
      <c r="C33" s="19"/>
      <c r="D33" s="19"/>
      <c r="E33" s="19"/>
    </row>
    <row r="34" spans="1:5" x14ac:dyDescent="0.3">
      <c r="A34" s="19"/>
      <c r="B34" s="19"/>
      <c r="C34" s="19"/>
      <c r="D34" s="19"/>
      <c r="E34" s="19"/>
    </row>
    <row r="35" spans="1:5" x14ac:dyDescent="0.3">
      <c r="A35" s="19"/>
      <c r="B35" s="19"/>
      <c r="C35" s="19"/>
      <c r="D35" s="19"/>
      <c r="E35" s="19"/>
    </row>
    <row r="36" spans="1:5" x14ac:dyDescent="0.3">
      <c r="A36" s="19"/>
      <c r="B36" s="19"/>
      <c r="C36" s="19"/>
      <c r="D36" s="19"/>
      <c r="E36" s="19"/>
    </row>
    <row r="37" spans="1:5" x14ac:dyDescent="0.3">
      <c r="A37" s="19"/>
      <c r="B37" s="19"/>
      <c r="C37" s="19"/>
      <c r="D37" s="19"/>
      <c r="E37" s="19"/>
    </row>
    <row r="38" spans="1:5" x14ac:dyDescent="0.3">
      <c r="A38" s="19"/>
      <c r="B38" s="19"/>
      <c r="C38" s="19"/>
      <c r="D38" s="19"/>
      <c r="E38" s="19"/>
    </row>
    <row r="39" spans="1:5" x14ac:dyDescent="0.3">
      <c r="A39" s="19"/>
      <c r="B39" s="19"/>
      <c r="C39" s="19"/>
      <c r="D39" s="19"/>
      <c r="E39" s="19"/>
    </row>
    <row r="40" spans="1:5" x14ac:dyDescent="0.3">
      <c r="A40" s="19"/>
      <c r="B40" s="19"/>
      <c r="C40" s="19"/>
      <c r="D40" s="19"/>
      <c r="E40" s="19"/>
    </row>
    <row r="41" spans="1:5" x14ac:dyDescent="0.3">
      <c r="A41" s="19"/>
      <c r="B41" s="19"/>
      <c r="C41" s="19"/>
      <c r="D41" s="19"/>
      <c r="E41" s="19"/>
    </row>
    <row r="42" spans="1:5" x14ac:dyDescent="0.3">
      <c r="A42" s="19"/>
      <c r="B42" s="19"/>
      <c r="C42" s="19"/>
      <c r="D42" s="19"/>
      <c r="E42" s="19"/>
    </row>
    <row r="43" spans="1:5" x14ac:dyDescent="0.3">
      <c r="A43" s="19"/>
      <c r="B43" s="19"/>
      <c r="C43" s="19"/>
      <c r="D43" s="19"/>
      <c r="E43" s="19"/>
    </row>
    <row r="44" spans="1:5" x14ac:dyDescent="0.3">
      <c r="A44" s="19"/>
      <c r="B44" s="19"/>
      <c r="C44" s="19"/>
      <c r="D44" s="19"/>
      <c r="E44" s="19"/>
    </row>
    <row r="45" spans="1:5" x14ac:dyDescent="0.3">
      <c r="A45" s="19"/>
      <c r="B45" s="19"/>
      <c r="C45" s="19"/>
      <c r="D45" s="19"/>
      <c r="E45" s="19"/>
    </row>
    <row r="46" spans="1:5" x14ac:dyDescent="0.3">
      <c r="A46" s="19"/>
      <c r="B46" s="19"/>
      <c r="C46" s="19"/>
      <c r="D46" s="19"/>
      <c r="E46" s="19"/>
    </row>
    <row r="47" spans="1:5" x14ac:dyDescent="0.3">
      <c r="A47" s="19"/>
      <c r="B47" s="19"/>
      <c r="C47" s="19"/>
      <c r="D47" s="19"/>
      <c r="E47" s="19"/>
    </row>
  </sheetData>
  <mergeCells count="1">
    <mergeCell ref="A3:E3"/>
  </mergeCells>
  <dataValidations count="1">
    <dataValidation allowBlank="1" error="pavI8MeUFtEyxX2I4tky013466e8-eb7c-4ab6-85cc-80f5c3806720" sqref="A1:E47" xr:uid="{00000000-0002-0000-0700-000000000000}"/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{013466e8-eb7c-4ab6-85cc-80f5c3806720}</UserID>
  <AssignmentID>{013466e8-eb7c-4ab6-85cc-80f5c3806720}</AssignmentID>
</GradingEngineProps>
</file>

<file path=customXml/itemProps1.xml><?xml version="1.0" encoding="utf-8"?>
<ds:datastoreItem xmlns:ds="http://schemas.openxmlformats.org/officeDocument/2006/customXml" ds:itemID="{B358E8FC-4FC5-4842-93B7-8E43A16B94A9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33</vt:i4>
      </vt:variant>
    </vt:vector>
  </HeadingPairs>
  <TitlesOfParts>
    <vt:vector size="43" baseType="lpstr">
      <vt:lpstr>Documentation</vt:lpstr>
      <vt:lpstr>U.S.</vt:lpstr>
      <vt:lpstr>Canada</vt:lpstr>
      <vt:lpstr>Mexico</vt:lpstr>
      <vt:lpstr>All Locations</vt:lpstr>
      <vt:lpstr>January Pivot</vt:lpstr>
      <vt:lpstr>Current Sales</vt:lpstr>
      <vt:lpstr>Sales Projections</vt:lpstr>
      <vt:lpstr>Suppliers</vt:lpstr>
      <vt:lpstr>Product Mix</vt:lpstr>
      <vt:lpstr>Mini_Total</vt:lpstr>
      <vt:lpstr>Mini1_Fixed_Costs</vt:lpstr>
      <vt:lpstr>Mini1_Price</vt:lpstr>
      <vt:lpstr>Mini1_Profit</vt:lpstr>
      <vt:lpstr>Mini1_Sales</vt:lpstr>
      <vt:lpstr>Mini1_Units_Sold</vt:lpstr>
      <vt:lpstr>Mini1_Variable_Cost</vt:lpstr>
      <vt:lpstr>Mini2_Fixed_Costs</vt:lpstr>
      <vt:lpstr>Mini2_Price</vt:lpstr>
      <vt:lpstr>Mini2_Profit</vt:lpstr>
      <vt:lpstr>Mini2_Sales</vt:lpstr>
      <vt:lpstr>Mini2_Units_Sold</vt:lpstr>
      <vt:lpstr>Mini2_Variable_Cost</vt:lpstr>
      <vt:lpstr>Voice_Activated_Total</vt:lpstr>
      <vt:lpstr>VoiceXP_Fixed_Costs</vt:lpstr>
      <vt:lpstr>VoiceXP_Price</vt:lpstr>
      <vt:lpstr>VoiceXP_Profit</vt:lpstr>
      <vt:lpstr>VoiceXP_Sales</vt:lpstr>
      <vt:lpstr>VoiceXP_Units_Sold</vt:lpstr>
      <vt:lpstr>VoiceXP_Variable_Cost</vt:lpstr>
      <vt:lpstr>VoiceXP10_Fixed_Costs</vt:lpstr>
      <vt:lpstr>VoiceXP10_Price</vt:lpstr>
      <vt:lpstr>VoiceXP10_Profit</vt:lpstr>
      <vt:lpstr>VoiceXP10_Sales</vt:lpstr>
      <vt:lpstr>VoiceXP10_Units_Sold</vt:lpstr>
      <vt:lpstr>VoiceXP10_Variable_Cost</vt:lpstr>
      <vt:lpstr>Waterproof_Fixed_Costs</vt:lpstr>
      <vt:lpstr>Waterproof_Price</vt:lpstr>
      <vt:lpstr>Waterproof_Profit</vt:lpstr>
      <vt:lpstr>Waterproof_Sales</vt:lpstr>
      <vt:lpstr>Waterproof_Total</vt:lpstr>
      <vt:lpstr>Waterproof_Units_Sold</vt:lpstr>
      <vt:lpstr>Waterproof_Variable_Cost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Thilak Addagatla</cp:lastModifiedBy>
  <dcterms:created xsi:type="dcterms:W3CDTF">2019-03-29T17:45:45Z</dcterms:created>
  <dcterms:modified xsi:type="dcterms:W3CDTF">2022-10-31T22:26:02Z</dcterms:modified>
</cp:coreProperties>
</file>