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umass-my.sharepoint.com/personal/taddagatla_umass_edu/Documents/"/>
    </mc:Choice>
  </mc:AlternateContent>
  <xr:revisionPtr revIDLastSave="260" documentId="8_{67553586-C4ED-4988-83B1-B40864582A70}" xr6:coauthVersionLast="47" xr6:coauthVersionMax="47" xr10:uidLastSave="{2F34C3B9-06CF-4620-ACA7-183B8BB746B0}"/>
  <bookViews>
    <workbookView xWindow="-110" yWindow="-110" windowWidth="20680" windowHeight="10720" tabRatio="629" firstSheet="5" activeTab="10" xr2:uid="{F9F13884-546C-428A-B377-4D4F8406D352}"/>
  </bookViews>
  <sheets>
    <sheet name="Part 1-&gt;" sheetId="9" r:id="rId1"/>
    <sheet name="Revenues" sheetId="17" r:id="rId2"/>
    <sheet name="Part 2 -&gt;" sheetId="27" r:id="rId3"/>
    <sheet name="Schedule" sheetId="28" r:id="rId4"/>
    <sheet name="Part 3 -&gt;" sheetId="29" r:id="rId5"/>
    <sheet name="Datasets" sheetId="34" r:id="rId6"/>
    <sheet name="Staging Worksheet" sheetId="31" r:id="rId7"/>
    <sheet name="Sales Report" sheetId="38" r:id="rId8"/>
    <sheet name="Part 4 -&gt;" sheetId="36" r:id="rId9"/>
    <sheet name="My Grades" sheetId="37" r:id="rId10"/>
    <sheet name="Grade Calculator" sheetId="39" r:id="rId11"/>
  </sheets>
  <definedNames>
    <definedName name="ExternalData_1" localSheetId="10" hidden="1">'Grade Calculator'!$A$1:$A$23</definedName>
    <definedName name="Slicer_City">#N/A</definedName>
    <definedName name="solver_adj" localSheetId="3" hidden="1">Schedule!$D$5:$J$19</definedName>
    <definedName name="solver_cvg" localSheetId="3" hidden="1">0.0001</definedName>
    <definedName name="solver_drv" localSheetId="3" hidden="1">1</definedName>
    <definedName name="solver_eng" localSheetId="3" hidden="1">3</definedName>
    <definedName name="solver_est" localSheetId="3" hidden="1">1</definedName>
    <definedName name="solver_itr" localSheetId="3" hidden="1">2147483647</definedName>
    <definedName name="solver_lhs1" localSheetId="3" hidden="1">Schedule!$D$11:$H$11</definedName>
    <definedName name="solver_lhs10" localSheetId="3" hidden="1">Schedule!$I$18</definedName>
    <definedName name="solver_lhs11" localSheetId="3" hidden="1">Schedule!$L$18:$L$19</definedName>
    <definedName name="solver_lhs12" localSheetId="3" hidden="1">Schedule!$L$5:$L$17</definedName>
    <definedName name="solver_lhs13" localSheetId="3" hidden="1">Schedule!$L$5:$L$17</definedName>
    <definedName name="solver_lhs14" localSheetId="3" hidden="1">Schedule!$L$5:$L$17</definedName>
    <definedName name="solver_lhs15" localSheetId="3" hidden="1">Schedule!$L$5:$L$17</definedName>
    <definedName name="solver_lhs2" localSheetId="3" hidden="1">Schedule!$D$12:$J$12</definedName>
    <definedName name="solver_lhs3" localSheetId="3" hidden="1">Schedule!$D$23:$J$23</definedName>
    <definedName name="solver_lhs4" localSheetId="3" hidden="1">Schedule!$D$5:$J$19</definedName>
    <definedName name="solver_lhs5" localSheetId="3" hidden="1">Schedule!$F$5:$I$5</definedName>
    <definedName name="solver_lhs6" localSheetId="3" hidden="1">Schedule!$F$8</definedName>
    <definedName name="solver_lhs7" localSheetId="3" hidden="1">Schedule!$G$9</definedName>
    <definedName name="solver_lhs8" localSheetId="3" hidden="1">Schedule!$H$17</definedName>
    <definedName name="solver_lhs9" localSheetId="3" hidden="1">Schedule!$I$14</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12</definedName>
    <definedName name="solver_nwt" localSheetId="3" hidden="1">1</definedName>
    <definedName name="solver_opt" localSheetId="3" hidden="1">Schedule!$D$25</definedName>
    <definedName name="solver_pre" localSheetId="3" hidden="1">0.000001</definedName>
    <definedName name="solver_rbv" localSheetId="3" hidden="1">1</definedName>
    <definedName name="solver_rel1" localSheetId="3" hidden="1">2</definedName>
    <definedName name="solver_rel10" localSheetId="3" hidden="1">2</definedName>
    <definedName name="solver_rel11" localSheetId="3" hidden="1">1</definedName>
    <definedName name="solver_rel12" localSheetId="3" hidden="1">1</definedName>
    <definedName name="solver_rel13" localSheetId="3" hidden="1">1</definedName>
    <definedName name="solver_rel14" localSheetId="3" hidden="1">1</definedName>
    <definedName name="solver_rel15" localSheetId="3" hidden="1">1</definedName>
    <definedName name="solver_rel2" localSheetId="3" hidden="1">2</definedName>
    <definedName name="solver_rel3" localSheetId="3" hidden="1">2</definedName>
    <definedName name="solver_rel4" localSheetId="3" hidden="1">5</definedName>
    <definedName name="solver_rel5" localSheetId="3" hidden="1">2</definedName>
    <definedName name="solver_rel6" localSheetId="3" hidden="1">2</definedName>
    <definedName name="solver_rel7" localSheetId="3" hidden="1">2</definedName>
    <definedName name="solver_rel8" localSheetId="3" hidden="1">2</definedName>
    <definedName name="solver_rel9" localSheetId="3" hidden="1">2</definedName>
    <definedName name="solver_rhs1" localSheetId="3" hidden="1">0</definedName>
    <definedName name="solver_rhs10" localSheetId="3" hidden="1">0</definedName>
    <definedName name="solver_rhs11" localSheetId="3" hidden="1">24</definedName>
    <definedName name="solver_rhs12" localSheetId="3" hidden="1">40</definedName>
    <definedName name="solver_rhs13" localSheetId="3" hidden="1">40</definedName>
    <definedName name="solver_rhs14" localSheetId="3" hidden="1">40</definedName>
    <definedName name="solver_rhs15" localSheetId="3" hidden="1">40</definedName>
    <definedName name="solver_rhs2" localSheetId="3" hidden="1">0</definedName>
    <definedName name="solver_rhs3" localSheetId="3" hidden="1">0</definedName>
    <definedName name="solver_rhs4" localSheetId="3" hidden="1">"binary"</definedName>
    <definedName name="solver_rhs5" localSheetId="3" hidden="1">0</definedName>
    <definedName name="solver_rhs6" localSheetId="3" hidden="1">0</definedName>
    <definedName name="solver_rhs7" localSheetId="3" hidden="1">0</definedName>
    <definedName name="solver_rhs8" localSheetId="3" hidden="1">0</definedName>
    <definedName name="solver_rhs9" localSheetId="3" hidden="1">0</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3</definedName>
    <definedName name="solver_val" localSheetId="3" hidden="1">0</definedName>
    <definedName name="solver_ver" localSheetId="3" hidden="1">3</definedName>
  </definedNames>
  <calcPr calcId="191029"/>
  <pivotCaches>
    <pivotCache cacheId="0" r:id="rId12"/>
    <pivotCache cacheId="1" r:id="rId13"/>
    <pivotCache cacheId="2" r:id="rId14"/>
  </pivotCaches>
  <extLst>
    <ext xmlns:x14="http://schemas.microsoft.com/office/spreadsheetml/2009/9/main" uri="{876F7934-8845-4945-9796-88D515C7AA90}">
      <x14:pivotCaches>
        <pivotCache cacheId="3" r:id="rId15"/>
      </x14:pivotCaches>
    </ex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_9f0fb27f-f5b5-4f17-8845-d8acf938a864" name="Sales" connection="Query - Sales"/>
          <x15:modelTable id="Stores_2724f105-0c9c-4a18-a6bc-16c6078b7f0c" name="Stores" connection="Query - Stores"/>
          <x15:modelTable id="Table4_fd272869-c1a5-48fb-b7e6-9b82076ec4e7" name="Table4" connection="Query - Table4"/>
        </x15:modelTables>
        <x15:modelRelationships>
          <x15:modelRelationship fromTable="Sales" fromColumn="Store ID" toTable="Stores" toColumn="Store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39" l="1"/>
  <c r="I2" i="39"/>
  <c r="C24" i="39"/>
  <c r="F24" i="39"/>
  <c r="E24" i="39"/>
  <c r="D24" i="39"/>
  <c r="G24" i="39"/>
  <c r="G2" i="39"/>
  <c r="G3" i="39"/>
  <c r="G4" i="39"/>
  <c r="G5" i="39"/>
  <c r="G6" i="39"/>
  <c r="G7" i="39"/>
  <c r="G8" i="39"/>
  <c r="G9" i="39"/>
  <c r="G10" i="39"/>
  <c r="G11" i="39"/>
  <c r="G12" i="39"/>
  <c r="G13" i="39"/>
  <c r="G14" i="39"/>
  <c r="G15" i="39"/>
  <c r="G16" i="39"/>
  <c r="G17" i="39"/>
  <c r="G18" i="39"/>
  <c r="G19" i="39"/>
  <c r="G20" i="39"/>
  <c r="G21" i="39"/>
  <c r="G22" i="39"/>
  <c r="G23" i="39"/>
  <c r="F2" i="39"/>
  <c r="F3" i="39"/>
  <c r="F4" i="39"/>
  <c r="F5" i="39"/>
  <c r="F6" i="39"/>
  <c r="F7" i="39"/>
  <c r="F8" i="39"/>
  <c r="F9" i="39"/>
  <c r="F10" i="39"/>
  <c r="F11" i="39"/>
  <c r="F12" i="39"/>
  <c r="F13" i="39"/>
  <c r="F14" i="39"/>
  <c r="F15" i="39"/>
  <c r="F16" i="39"/>
  <c r="F17" i="39"/>
  <c r="F18" i="39"/>
  <c r="F19" i="39"/>
  <c r="F20" i="39"/>
  <c r="F21" i="39"/>
  <c r="F22" i="39"/>
  <c r="F23" i="39"/>
  <c r="E2" i="39"/>
  <c r="E3" i="39"/>
  <c r="E4" i="39"/>
  <c r="E5" i="39"/>
  <c r="E6" i="39"/>
  <c r="E7" i="39"/>
  <c r="E8" i="39"/>
  <c r="E9" i="39"/>
  <c r="E10" i="39"/>
  <c r="E11" i="39"/>
  <c r="E12" i="39"/>
  <c r="E13" i="39"/>
  <c r="E14" i="39"/>
  <c r="E15" i="39"/>
  <c r="E16" i="39"/>
  <c r="E17" i="39"/>
  <c r="E18" i="39"/>
  <c r="E19" i="39"/>
  <c r="E20" i="39"/>
  <c r="E21" i="39"/>
  <c r="E22" i="39"/>
  <c r="E23" i="39"/>
  <c r="J4" i="31"/>
  <c r="I4" i="31"/>
  <c r="J5" i="31"/>
  <c r="I5" i="31"/>
  <c r="J6" i="31"/>
  <c r="I6" i="31"/>
  <c r="J7" i="31"/>
  <c r="I7" i="31"/>
  <c r="J8" i="31"/>
  <c r="I8" i="31"/>
  <c r="J9" i="31"/>
  <c r="I9" i="31"/>
  <c r="J10" i="31"/>
  <c r="I10" i="31"/>
  <c r="J11" i="31"/>
  <c r="I11" i="31"/>
  <c r="J12" i="31"/>
  <c r="I12" i="31"/>
  <c r="J13" i="31"/>
  <c r="I13" i="31"/>
  <c r="J14" i="31"/>
  <c r="I14" i="31"/>
  <c r="J15" i="31"/>
  <c r="I15" i="31"/>
  <c r="J16" i="31"/>
  <c r="I16" i="31"/>
  <c r="E22" i="28"/>
  <c r="E23" i="28" s="1"/>
  <c r="F22" i="28"/>
  <c r="F23" i="28" s="1"/>
  <c r="G22" i="28"/>
  <c r="G23" i="28" s="1"/>
  <c r="H22" i="28"/>
  <c r="H23" i="28" s="1"/>
  <c r="I22" i="28"/>
  <c r="I23" i="28" s="1"/>
  <c r="J22" i="28"/>
  <c r="J23" i="28" s="1"/>
  <c r="D22" i="28"/>
  <c r="D23" i="28" s="1"/>
  <c r="K6" i="28"/>
  <c r="L6" i="28" s="1"/>
  <c r="K7" i="28"/>
  <c r="L7" i="28" s="1"/>
  <c r="K8" i="28"/>
  <c r="L8" i="28" s="1"/>
  <c r="K9" i="28"/>
  <c r="L9" i="28" s="1"/>
  <c r="K10" i="28"/>
  <c r="L10" i="28" s="1"/>
  <c r="K11" i="28"/>
  <c r="L11" i="28" s="1"/>
  <c r="K12" i="28"/>
  <c r="L12" i="28" s="1"/>
  <c r="K13" i="28"/>
  <c r="L13" i="28" s="1"/>
  <c r="K14" i="28"/>
  <c r="L14" i="28" s="1"/>
  <c r="K15" i="28"/>
  <c r="L15" i="28" s="1"/>
  <c r="K16" i="28"/>
  <c r="L16" i="28" s="1"/>
  <c r="K17" i="28"/>
  <c r="L17" i="28" s="1"/>
  <c r="K18" i="28"/>
  <c r="L18" i="28" s="1"/>
  <c r="K19" i="28"/>
  <c r="L19" i="28" s="1"/>
  <c r="K5" i="28"/>
  <c r="L5" i="28" s="1"/>
  <c r="D14" i="17"/>
  <c r="D25" i="28" l="1"/>
  <c r="D17" i="17"/>
  <c r="D16" i="17"/>
  <c r="E16" i="17" s="1"/>
  <c r="D15" i="17"/>
  <c r="E15" i="17" s="1"/>
  <c r="F15" i="17" s="1"/>
  <c r="G15" i="17" s="1"/>
  <c r="F16" i="17" l="1"/>
  <c r="G16" i="17" s="1"/>
  <c r="E17" i="17"/>
  <c r="F17" i="17" s="1"/>
  <c r="G17" i="17" s="1"/>
  <c r="H15" i="17"/>
  <c r="E14" i="17"/>
  <c r="F14" i="17" s="1"/>
  <c r="G14" i="17" s="1"/>
  <c r="H14" i="17" s="1"/>
  <c r="H16" i="17" l="1"/>
  <c r="H17" i="17"/>
  <c r="H18" i="17" l="1"/>
  <c r="B24" i="17" s="1"/>
  <c r="E23" i="17"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DE1D6F6-DC66-401C-A29D-855590CA8148}" keepAlive="1" name="ModelConnection_ExternalData_1" description="Data Model" type="5" refreshedVersion="7" minRefreshableVersion="5" saveData="1">
    <dbPr connection="Data Model Connection" command="Table4" commandType="3"/>
    <extLst>
      <ext xmlns:x15="http://schemas.microsoft.com/office/spreadsheetml/2010/11/main" uri="{DE250136-89BD-433C-8126-D09CA5730AF9}">
        <x15:connection id="" model="1"/>
      </ext>
    </extLst>
  </connection>
  <connection id="2" xr16:uid="{DAA57834-78C0-4124-8E71-01919BF918AA}" name="Query - Sales" description="Connection to the 'Sales' query in the workbook." type="100" refreshedVersion="7" minRefreshableVersion="5">
    <extLst>
      <ext xmlns:x15="http://schemas.microsoft.com/office/spreadsheetml/2010/11/main" uri="{DE250136-89BD-433C-8126-D09CA5730AF9}">
        <x15:connection id="b253119c-95c6-44a6-ac32-8a59c5fa28c3">
          <x15:oledbPr connection="Provider=Microsoft.Mashup.OleDb.1;Data Source=$Workbook$;Location=Sales;Extended Properties=&quot;&quot;">
            <x15:dbTables>
              <x15:dbTable name="Sales"/>
            </x15:dbTables>
          </x15:oledbPr>
        </x15:connection>
      </ext>
    </extLst>
  </connection>
  <connection id="3" xr16:uid="{73236DC5-2FA5-4131-8715-155F6B534B52}" name="Query - Stores" description="Connection to the 'Stores' query in the workbook." type="100" refreshedVersion="7" minRefreshableVersion="5">
    <extLst>
      <ext xmlns:x15="http://schemas.microsoft.com/office/spreadsheetml/2010/11/main" uri="{DE250136-89BD-433C-8126-D09CA5730AF9}">
        <x15:connection id="71477fe6-1ad2-420f-9651-af16ed980bd2">
          <x15:oledbPr connection="Provider=Microsoft.Mashup.OleDb.1;Data Source=$Workbook$;Location=Stores;Extended Properties=&quot;&quot;">
            <x15:dbTables>
              <x15:dbTable name="Stores"/>
            </x15:dbTables>
          </x15:oledbPr>
        </x15:connection>
      </ext>
    </extLst>
  </connection>
  <connection id="4" xr16:uid="{77DBA779-766A-43F4-BD3E-4563411177EC}" name="Query - Table4" description="Connection to the 'Table4' query in the workbook." type="100" refreshedVersion="7" minRefreshableVersion="5">
    <extLst>
      <ext xmlns:x15="http://schemas.microsoft.com/office/spreadsheetml/2010/11/main" uri="{DE250136-89BD-433C-8126-D09CA5730AF9}">
        <x15:connection id="c56bb41a-acb9-426a-aab7-22245f52f36c"/>
      </ext>
    </extLst>
  </connection>
  <connection id="5" xr16:uid="{AC79D2CB-1E61-4298-AD2A-563796B1DECF}"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<sst xmlns="http://schemas.openxmlformats.org/spreadsheetml/2006/main" count="477" uniqueCount="273">
  <si>
    <t>Purpose</t>
  </si>
  <si>
    <t>Year</t>
  </si>
  <si>
    <t>Field</t>
  </si>
  <si>
    <t>text</t>
  </si>
  <si>
    <t>AllAround Vision Care</t>
  </si>
  <si>
    <t>Revenues Forecast with Adjusted Growth Rates</t>
  </si>
  <si>
    <t>Overall Growth Rate</t>
  </si>
  <si>
    <t>The formula to estimate each year's revenue is: 
(PreviousYrRev) * (1+ GrowthRate) *
(GrowthAdjustmentFactor).</t>
  </si>
  <si>
    <t>Adjustment Factor</t>
  </si>
  <si>
    <t>Boston</t>
  </si>
  <si>
    <t>Chicago</t>
  </si>
  <si>
    <t>Dallas</t>
  </si>
  <si>
    <t>Seattle</t>
  </si>
  <si>
    <t>Revenue Forecast</t>
  </si>
  <si>
    <t>Last Year</t>
  </si>
  <si>
    <t>1st Year</t>
  </si>
  <si>
    <t>2nd Year</t>
  </si>
  <si>
    <t>3rd Year</t>
  </si>
  <si>
    <t>4th Year</t>
  </si>
  <si>
    <t>4 Year Revenues Forecast</t>
  </si>
  <si>
    <t>Boston Adjustment Factor</t>
  </si>
  <si>
    <t>Four-Year
Total Revenues</t>
  </si>
  <si>
    <t>Boston Revenue Forecast</t>
  </si>
  <si>
    <t>Revenue Forecast 
Based on 
Overall Growth Rates</t>
  </si>
  <si>
    <t>Revenue Forecast Formula</t>
  </si>
  <si>
    <t>Datasets</t>
  </si>
  <si>
    <t>Data Type</t>
  </si>
  <si>
    <t>Notes</t>
  </si>
  <si>
    <t>integer</t>
  </si>
  <si>
    <t>Date</t>
  </si>
  <si>
    <t>City</t>
  </si>
  <si>
    <t>State</t>
  </si>
  <si>
    <t>Postal Code</t>
  </si>
  <si>
    <t>Store ID</t>
  </si>
  <si>
    <t>Store ID number</t>
  </si>
  <si>
    <t>Stores Table</t>
  </si>
  <si>
    <t>Address</t>
  </si>
  <si>
    <t>Crystal Screen Movie Theater</t>
  </si>
  <si>
    <t>To determine a work schedule for ushers working at the Crystal Screen Movie Theater based on the availability of the staff and the number of hours to cover</t>
  </si>
  <si>
    <t>Schedule for the Week of August 7 to August 13, 2017</t>
  </si>
  <si>
    <t>Employee</t>
  </si>
  <si>
    <t>Status</t>
  </si>
  <si>
    <t>Mon</t>
  </si>
  <si>
    <t>Tue</t>
  </si>
  <si>
    <t>Wed</t>
  </si>
  <si>
    <t>Thu</t>
  </si>
  <si>
    <t>Fri</t>
  </si>
  <si>
    <t>Sat</t>
  </si>
  <si>
    <t>Sun</t>
  </si>
  <si>
    <t>Total Shifts</t>
  </si>
  <si>
    <t>Total Hours</t>
  </si>
  <si>
    <t>Bryant, Margaret</t>
  </si>
  <si>
    <t>Full Time</t>
  </si>
  <si>
    <t>Can't work Wednesday through Saturday</t>
  </si>
  <si>
    <t>Clark, Bonnie</t>
  </si>
  <si>
    <t>Davis, Mark</t>
  </si>
  <si>
    <t>Everett, Mary</t>
  </si>
  <si>
    <t>Can't work Wednesday</t>
  </si>
  <si>
    <t>Garrison, John</t>
  </si>
  <si>
    <t>Can't work Thursday</t>
  </si>
  <si>
    <t>Goodman, Iva</t>
  </si>
  <si>
    <t>Irvine, Jerry</t>
  </si>
  <si>
    <t>Can't work Monday through Friday</t>
  </si>
  <si>
    <t>Laird, Anita</t>
  </si>
  <si>
    <t>Can't work this week</t>
  </si>
  <si>
    <t>Long, Charles</t>
  </si>
  <si>
    <t>Miller, Heather</t>
  </si>
  <si>
    <t>Can't work Saturday</t>
  </si>
  <si>
    <t>Miller, Helen</t>
  </si>
  <si>
    <t>Patterson, Kelly</t>
  </si>
  <si>
    <t>Rodriguez, Debbra</t>
  </si>
  <si>
    <t>Can't work Friday</t>
  </si>
  <si>
    <t>Stuart, Monica</t>
  </si>
  <si>
    <t>Part Time</t>
  </si>
  <si>
    <t>Williams, Jeff</t>
  </si>
  <si>
    <t>Ushers Required</t>
  </si>
  <si>
    <t>Ushers Scheduled</t>
  </si>
  <si>
    <t>Difference</t>
  </si>
  <si>
    <t>Total Shortfall in Shifts</t>
  </si>
  <si>
    <t>Sales Report</t>
  </si>
  <si>
    <t>Customer Calendar PivotTable</t>
  </si>
  <si>
    <t>Support_EX_10_Yogurt.accdb</t>
  </si>
  <si>
    <t>Sales Table</t>
  </si>
  <si>
    <t>Date of sales data</t>
  </si>
  <si>
    <t>Year of sales data</t>
  </si>
  <si>
    <t>Month</t>
  </si>
  <si>
    <t>Month of sales data</t>
  </si>
  <si>
    <t>Weekday</t>
  </si>
  <si>
    <t>Weekday of sales data</t>
  </si>
  <si>
    <t>High Temp</t>
  </si>
  <si>
    <t>High temperature recorded on that data and location</t>
  </si>
  <si>
    <t>Rainy</t>
  </si>
  <si>
    <t>Indication of whether the day and location experienced intense rainfall</t>
  </si>
  <si>
    <t>Customers</t>
  </si>
  <si>
    <t>Total number of customers served on that day and location</t>
  </si>
  <si>
    <t>Street address of the store</t>
  </si>
  <si>
    <t>City location of the store</t>
  </si>
  <si>
    <t>County</t>
  </si>
  <si>
    <t>County location of the store</t>
  </si>
  <si>
    <t>State location of the store</t>
  </si>
  <si>
    <t>Postal code of the store</t>
  </si>
  <si>
    <t>Yummy Frozen Yogurt</t>
  </si>
  <si>
    <t>To analyze sales data from 20 Yummy Frozen Yogurt stores in California</t>
  </si>
  <si>
    <t>City slicer</t>
  </si>
  <si>
    <t>Pivot Chart 1</t>
  </si>
  <si>
    <t>Pivot Chart 2</t>
  </si>
  <si>
    <t>Pivot Chart 3</t>
  </si>
  <si>
    <t>To download My Grades from Blackboard and calculate your percent grade.</t>
  </si>
  <si>
    <t xml:space="preserve">To forecast revenue based on adjustment factors and growth rates  </t>
  </si>
  <si>
    <t>Grade Calculator</t>
  </si>
  <si>
    <t>Grand Total</t>
  </si>
  <si>
    <t>Row Labels</t>
  </si>
  <si>
    <t>Average of High Temp</t>
  </si>
  <si>
    <t>Average of Customers</t>
  </si>
  <si>
    <t>01-Jan</t>
  </si>
  <si>
    <t>02-Feb</t>
  </si>
  <si>
    <t>03-Mar</t>
  </si>
  <si>
    <t>04-Apr</t>
  </si>
  <si>
    <t>05-May</t>
  </si>
  <si>
    <t>06-Jun</t>
  </si>
  <si>
    <t>07-Jul</t>
  </si>
  <si>
    <t>08-Aug</t>
  </si>
  <si>
    <t>09-Sep</t>
  </si>
  <si>
    <t>10-Oct</t>
  </si>
  <si>
    <t>11-Nov</t>
  </si>
  <si>
    <t>12-Dec</t>
  </si>
  <si>
    <t>Heavy Rainfall</t>
  </si>
  <si>
    <t>Normal</t>
  </si>
  <si>
    <t>Apr</t>
  </si>
  <si>
    <t>Aug</t>
  </si>
  <si>
    <t>Dec</t>
  </si>
  <si>
    <t>Feb</t>
  </si>
  <si>
    <t>Jan</t>
  </si>
  <si>
    <t>Jul</t>
  </si>
  <si>
    <t>Jun</t>
  </si>
  <si>
    <t>Mar</t>
  </si>
  <si>
    <t>May</t>
  </si>
  <si>
    <t>Nov</t>
  </si>
  <si>
    <t>Oct</t>
  </si>
  <si>
    <t>Sep</t>
  </si>
  <si>
    <t>LAST ACTIVITY</t>
  </si>
  <si>
    <t>GRADE</t>
  </si>
  <si>
    <t>STATUS</t>
  </si>
  <si>
    <t>SAM, Apply-Its, Discussions Total</t>
  </si>
  <si>
    <r>
      <t>1,882.00</t>
    </r>
    <r>
      <rPr>
        <sz val="9"/>
        <color rgb="FF999999"/>
        <rFont val="Inherit"/>
      </rPr>
      <t>/1,965</t>
    </r>
  </si>
  <si>
    <t>Extra Credit Total</t>
  </si>
  <si>
    <t>-</t>
  </si>
  <si>
    <t>Grade</t>
  </si>
  <si>
    <t>Total</t>
  </si>
  <si>
    <t>Module 10 Project</t>
  </si>
  <si>
    <t>DUE: NOV 6, 2022</t>
  </si>
  <si>
    <t>Assignment</t>
  </si>
  <si>
    <r>
      <t>Nov 7, 2022 7:46 PM</t>
    </r>
    <r>
      <rPr>
        <sz val="8"/>
        <color rgb="FF999999"/>
        <rFont val="Inherit"/>
      </rPr>
      <t>GRADED</t>
    </r>
  </si>
  <si>
    <r>
      <t>100.00</t>
    </r>
    <r>
      <rPr>
        <sz val="9"/>
        <color rgb="FF999999"/>
        <rFont val="Inherit"/>
      </rPr>
      <t>/100</t>
    </r>
  </si>
  <si>
    <t>Module 10 eBook Activity</t>
  </si>
  <si>
    <r>
      <t>Nov 7, 2022 7:33 PM</t>
    </r>
    <r>
      <rPr>
        <sz val="8"/>
        <color rgb="FF999999"/>
        <rFont val="Inherit"/>
      </rPr>
      <t>GRADED</t>
    </r>
  </si>
  <si>
    <r>
      <t>90.00</t>
    </r>
    <r>
      <rPr>
        <sz val="9"/>
        <color rgb="FF999999"/>
        <rFont val="Inherit"/>
      </rPr>
      <t>/100</t>
    </r>
  </si>
  <si>
    <t>Module 9 Project</t>
  </si>
  <si>
    <t>DUE: OCT 30, 2022</t>
  </si>
  <si>
    <r>
      <t>Oct 31, 2022 9:30 PM</t>
    </r>
    <r>
      <rPr>
        <sz val="8"/>
        <color rgb="FF999999"/>
        <rFont val="Inherit"/>
      </rPr>
      <t>GRADED</t>
    </r>
  </si>
  <si>
    <t>Capstone Project</t>
  </si>
  <si>
    <r>
      <t>Oct 31, 2022 7:23 PM</t>
    </r>
    <r>
      <rPr>
        <sz val="8"/>
        <color rgb="FF999999"/>
        <rFont val="Inherit"/>
      </rPr>
      <t>GRADED</t>
    </r>
  </si>
  <si>
    <t>Apply-It #1</t>
  </si>
  <si>
    <t>DUE: OCT 16, 2022</t>
  </si>
  <si>
    <t>Test</t>
  </si>
  <si>
    <r>
      <t>Oct 30, 2022 6:22 PM</t>
    </r>
    <r>
      <rPr>
        <sz val="8"/>
        <color rgb="FF999999"/>
        <rFont val="Inherit"/>
      </rPr>
      <t>GRADED</t>
    </r>
  </si>
  <si>
    <r>
      <t> </t>
    </r>
    <r>
      <rPr>
        <b/>
        <sz val="14"/>
        <color rgb="FF555555"/>
        <rFont val="Inherit"/>
      </rPr>
      <t>230.00</t>
    </r>
    <r>
      <rPr>
        <sz val="9"/>
        <color rgb="FF999999"/>
        <rFont val="Inherit"/>
      </rPr>
      <t>/250</t>
    </r>
  </si>
  <si>
    <t>Module 9 eBook Activity</t>
  </si>
  <si>
    <r>
      <t>Oct 29, 2022 1:49 PM</t>
    </r>
    <r>
      <rPr>
        <sz val="8"/>
        <color rgb="FF999999"/>
        <rFont val="Inherit"/>
      </rPr>
      <t>GRADED</t>
    </r>
  </si>
  <si>
    <t>Module 8 eBook Activity</t>
  </si>
  <si>
    <t>DUE: OCT 23, 2022</t>
  </si>
  <si>
    <r>
      <t>Oct 26, 2022 11:56 PM</t>
    </r>
    <r>
      <rPr>
        <sz val="8"/>
        <color rgb="FF999999"/>
        <rFont val="Inherit"/>
      </rPr>
      <t>GRADED</t>
    </r>
  </si>
  <si>
    <r>
      <t>81.00</t>
    </r>
    <r>
      <rPr>
        <sz val="9"/>
        <color rgb="FF999999"/>
        <rFont val="Inherit"/>
      </rPr>
      <t>/100</t>
    </r>
  </si>
  <si>
    <t>Module 8 Project</t>
  </si>
  <si>
    <r>
      <t>Oct 22, 2022 11:25 AM</t>
    </r>
    <r>
      <rPr>
        <sz val="8"/>
        <color rgb="FF999999"/>
        <rFont val="Inherit"/>
      </rPr>
      <t>GRADED</t>
    </r>
  </si>
  <si>
    <t>Module 7 Project</t>
  </si>
  <si>
    <t>DUE: OCT 9, 2022</t>
  </si>
  <si>
    <r>
      <t>Oct 11, 2022 2:29 PM</t>
    </r>
    <r>
      <rPr>
        <sz val="8"/>
        <color rgb="FF999999"/>
        <rFont val="Inherit"/>
      </rPr>
      <t>GRADED</t>
    </r>
  </si>
  <si>
    <r>
      <t>91.00</t>
    </r>
    <r>
      <rPr>
        <sz val="9"/>
        <color rgb="FF999999"/>
        <rFont val="Inherit"/>
      </rPr>
      <t>/100</t>
    </r>
  </si>
  <si>
    <t>Discussion #2</t>
  </si>
  <si>
    <t>Discussion</t>
  </si>
  <si>
    <r>
      <t>Oct 11, 2022 7:14 AM</t>
    </r>
    <r>
      <rPr>
        <sz val="8"/>
        <color rgb="FF999999"/>
        <rFont val="Inherit"/>
      </rPr>
      <t>GRADED</t>
    </r>
  </si>
  <si>
    <r>
      <t>0.00</t>
    </r>
    <r>
      <rPr>
        <sz val="9"/>
        <color rgb="FF999999"/>
        <rFont val="Inherit"/>
      </rPr>
      <t>/2.5</t>
    </r>
  </si>
  <si>
    <t>Module 2 eBook Activity</t>
  </si>
  <si>
    <t>DUE: OCT 2, 2022</t>
  </si>
  <si>
    <r>
      <t>Oct 10, 2022 10:51 PM</t>
    </r>
    <r>
      <rPr>
        <sz val="8"/>
        <color rgb="FF999999"/>
        <rFont val="Inherit"/>
      </rPr>
      <t>GRADED</t>
    </r>
  </si>
  <si>
    <r>
      <t>0.00</t>
    </r>
    <r>
      <rPr>
        <sz val="9"/>
        <color rgb="FF999999"/>
        <rFont val="Inherit"/>
      </rPr>
      <t>/5</t>
    </r>
  </si>
  <si>
    <t>Module 7 eBook Activity</t>
  </si>
  <si>
    <r>
      <t>Oct 10, 2022 8:28 PM</t>
    </r>
    <r>
      <rPr>
        <sz val="8"/>
        <color rgb="FF999999"/>
        <rFont val="Inherit"/>
      </rPr>
      <t>GRADED</t>
    </r>
  </si>
  <si>
    <t>Module 6 Project</t>
  </si>
  <si>
    <r>
      <t>Oct 2, 2022 9:46 PM</t>
    </r>
    <r>
      <rPr>
        <sz val="8"/>
        <color rgb="FF999999"/>
        <rFont val="Inherit"/>
      </rPr>
      <t>GRADED</t>
    </r>
  </si>
  <si>
    <t>Module 6 eBook Activity</t>
  </si>
  <si>
    <r>
      <t>Oct 2, 2022 9:38 PM</t>
    </r>
    <r>
      <rPr>
        <sz val="8"/>
        <color rgb="FF999999"/>
        <rFont val="Inherit"/>
      </rPr>
      <t>GRADED</t>
    </r>
  </si>
  <si>
    <t>Module 1 eBook Activity</t>
  </si>
  <si>
    <r>
      <t>Sep 29, 2022 8:12 PM</t>
    </r>
    <r>
      <rPr>
        <sz val="8"/>
        <color rgb="FF999999"/>
        <rFont val="Inherit"/>
      </rPr>
      <t>GRADED</t>
    </r>
  </si>
  <si>
    <r>
      <t>5.00</t>
    </r>
    <r>
      <rPr>
        <sz val="9"/>
        <color rgb="FF999999"/>
        <rFont val="Inherit"/>
      </rPr>
      <t>/5</t>
    </r>
  </si>
  <si>
    <t>Module 5 Project</t>
  </si>
  <si>
    <t>DUE: SEP 25, 2022</t>
  </si>
  <si>
    <r>
      <t>Sep 25, 2022 11:52 PM</t>
    </r>
    <r>
      <rPr>
        <sz val="8"/>
        <color rgb="FF999999"/>
        <rFont val="Inherit"/>
      </rPr>
      <t>GRADED</t>
    </r>
  </si>
  <si>
    <t>Module 5 eBook Activity</t>
  </si>
  <si>
    <r>
      <t>Sep 25, 2022 8:57 PM</t>
    </r>
    <r>
      <rPr>
        <sz val="8"/>
        <color rgb="FF999999"/>
        <rFont val="Inherit"/>
      </rPr>
      <t>GRADED</t>
    </r>
  </si>
  <si>
    <t>Module 4 Project</t>
  </si>
  <si>
    <t>DUE: SEP 18, 2022</t>
  </si>
  <si>
    <r>
      <t>Sep 19, 2022 9:26 PM</t>
    </r>
    <r>
      <rPr>
        <sz val="8"/>
        <color rgb="FF999999"/>
        <rFont val="Inherit"/>
      </rPr>
      <t>GRADED</t>
    </r>
  </si>
  <si>
    <t>Module 4 eBook Activity</t>
  </si>
  <si>
    <r>
      <t>Sep 19, 2022 11:27 AM</t>
    </r>
    <r>
      <rPr>
        <sz val="8"/>
        <color rgb="FF999999"/>
        <rFont val="Inherit"/>
      </rPr>
      <t>GRADED</t>
    </r>
  </si>
  <si>
    <r>
      <t>95.00</t>
    </r>
    <r>
      <rPr>
        <sz val="9"/>
        <color rgb="FF999999"/>
        <rFont val="Inherit"/>
      </rPr>
      <t>/100</t>
    </r>
  </si>
  <si>
    <t>Discussion #1</t>
  </si>
  <si>
    <t>DUE: SEP 14, 2022</t>
  </si>
  <si>
    <r>
      <t>Sep 16, 2022 7:07 AM</t>
    </r>
    <r>
      <rPr>
        <sz val="8"/>
        <color rgb="FF999999"/>
        <rFont val="Inherit"/>
      </rPr>
      <t>GRADED</t>
    </r>
  </si>
  <si>
    <t>Module 3 Project</t>
  </si>
  <si>
    <r>
      <t>Sep 14, 2022 11:41 PM</t>
    </r>
    <r>
      <rPr>
        <sz val="8"/>
        <color rgb="FF999999"/>
        <rFont val="Inherit"/>
      </rPr>
      <t>GRADED</t>
    </r>
  </si>
  <si>
    <t>Module 3 eBook Activity</t>
  </si>
  <si>
    <r>
      <t>Sep 14, 2022 7:36 PM</t>
    </r>
    <r>
      <rPr>
        <sz val="8"/>
        <color rgb="FF999999"/>
        <rFont val="Inherit"/>
      </rPr>
      <t>GRADED</t>
    </r>
  </si>
  <si>
    <t>Module 1 - Exam</t>
  </si>
  <si>
    <t>Self and Peer</t>
  </si>
  <si>
    <t>UPCOMING</t>
  </si>
  <si>
    <r>
      <t>-</t>
    </r>
    <r>
      <rPr>
        <sz val="9"/>
        <color rgb="FF999999"/>
        <rFont val="Inherit"/>
      </rPr>
      <t>/5</t>
    </r>
  </si>
  <si>
    <t>Module 2 - Exam</t>
  </si>
  <si>
    <t>Module 3 - Exam</t>
  </si>
  <si>
    <t>Module 4 - Exam</t>
  </si>
  <si>
    <t>Module 7 - Exam</t>
  </si>
  <si>
    <t>Module 8 - Exam</t>
  </si>
  <si>
    <t>Module 9 - Exam</t>
  </si>
  <si>
    <t>Module 10 - Exam</t>
  </si>
  <si>
    <t>Module 11 Project</t>
  </si>
  <si>
    <t>DUE: NOV 20, 2022</t>
  </si>
  <si>
    <r>
      <t>-</t>
    </r>
    <r>
      <rPr>
        <sz val="9"/>
        <color rgb="FF999999"/>
        <rFont val="Inherit"/>
      </rPr>
      <t>/100</t>
    </r>
  </si>
  <si>
    <t>Module 11 eBook Activity</t>
  </si>
  <si>
    <t>Module 12 Project</t>
  </si>
  <si>
    <t>DUE: DEC 4, 2022</t>
  </si>
  <si>
    <t>Module 12 eBook Activity</t>
  </si>
  <si>
    <t>Module 12 - Exam</t>
  </si>
  <si>
    <t>Apply-It #2</t>
  </si>
  <si>
    <t>DUE: NOV 13, 2022</t>
  </si>
  <si>
    <r>
      <t>-</t>
    </r>
    <r>
      <rPr>
        <sz val="9"/>
        <color rgb="FF999999"/>
        <rFont val="Inherit"/>
      </rPr>
      <t>/250</t>
    </r>
  </si>
  <si>
    <t>Apply-It #3</t>
  </si>
  <si>
    <t>DUE: DEC 14, 2022</t>
  </si>
  <si>
    <t>Discussion #3</t>
  </si>
  <si>
    <r>
      <t>-</t>
    </r>
    <r>
      <rPr>
        <sz val="9"/>
        <color rgb="FF999999"/>
        <rFont val="Inherit"/>
      </rPr>
      <t>/2.5</t>
    </r>
  </si>
  <si>
    <t>Discussion #4</t>
  </si>
  <si>
    <t>DUE: DEC 11, 2022</t>
  </si>
  <si>
    <t>In Class Challenge Lecture 2 - Gradebook Extra Credit</t>
  </si>
  <si>
    <t>In Class Challenge Lecture 4 - IT Tickets and IndexMatch</t>
  </si>
  <si>
    <t>In Class Challenge Lecture 7 - Data Tools Sort Filter Pivot Table</t>
  </si>
  <si>
    <t>ITEM</t>
  </si>
  <si>
    <t>90.00/100</t>
  </si>
  <si>
    <t>100.00/100</t>
  </si>
  <si>
    <t>81.00/100</t>
  </si>
  <si>
    <t>0.00/5</t>
  </si>
  <si>
    <t>5.00/5</t>
  </si>
  <si>
    <t>95.00/100</t>
  </si>
  <si>
    <t>0.00/10</t>
  </si>
  <si>
    <t> 230.00/250</t>
  </si>
  <si>
    <t>91.00/100</t>
  </si>
  <si>
    <t/>
  </si>
  <si>
    <t>My Score</t>
  </si>
  <si>
    <t>Points Avaliable</t>
  </si>
  <si>
    <t>Add to Denominator</t>
  </si>
  <si>
    <t>Extra Credit</t>
  </si>
  <si>
    <t>SAM assignment</t>
  </si>
  <si>
    <t>Percentage</t>
  </si>
  <si>
    <t xml:space="preserve">A </t>
  </si>
  <si>
    <t>A-</t>
  </si>
  <si>
    <t>B+</t>
  </si>
  <si>
    <t xml:space="preserve">B </t>
  </si>
  <si>
    <t>B-</t>
  </si>
  <si>
    <t>C+</t>
  </si>
  <si>
    <t xml:space="preserve">C </t>
  </si>
  <si>
    <t xml:space="preserve">F </t>
  </si>
  <si>
    <t>below 75%</t>
  </si>
  <si>
    <t>My % Grade</t>
  </si>
  <si>
    <t>My Letter Grade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</si>
</sst>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5" formatCode="&quot;$&quot;#,##0_);\(&quot;$&quot;#,##0\)"/>
    <numFmt numFmtId="44" formatCode="_(&quot;$&quot;* #,##0.00_);_(&quot;$&quot;* \(#,##0.00\);_(&quot;$&quot;* &quot;-&quot;??_);_(@_)"/>
    <numFmt numFmtId="43" formatCode="_(* #,##0.00_);_(* \(#,##0.00\);_(* &quot;-&quot;??_);_(@_)"/>
    <numFmt numFmtId="164" formatCode="&quot;$&quot;#,##0.00"/>
    <numFmt numFmtId="165" formatCode="&quot;$&quot;#,##0"/>
    <numFmt numFmtId="166" formatCode="0_);[Red]\(0\)"/>
  </numFmts>
  <fonts count="42">
    <font>
      <sz val="11"/>
      <color theme="1"/>
      <name val="Calibri"/>
      <family val="2"/>
      <scheme val="minor"/>
    </font>
    <font>
      <sz val="11"/>
      <color theme="1"/>
      <name val="Calibri"/>
      <family val="2"/>
      <scheme val="minor"/>
    </font>
    <font>
      <sz val="11"/>
      <color theme="0"/>
      <name val="Calibri"/>
      <family val="2"/>
      <scheme val="minor"/>
    </font>
    <font>
      <sz val="18"/>
      <color theme="3"/>
      <name val="Calibri Light"/>
      <family val="2"/>
      <scheme val="major"/>
    </font>
    <font>
      <b/>
      <sz val="11"/>
      <color theme="1"/>
      <name val="Calibri"/>
      <family val="2"/>
      <scheme val="minor"/>
    </font>
    <font>
      <b/>
      <sz val="26"/>
      <color theme="9"/>
      <name val="Calibri Light"/>
      <family val="1"/>
      <scheme val="major"/>
    </font>
    <font>
      <sz val="10"/>
      <color theme="8" tint="0.79998168889431442"/>
      <name val="Calibri"/>
      <family val="2"/>
      <scheme val="minor"/>
    </font>
    <font>
      <sz val="11"/>
      <color theme="9" tint="-0.249977111117893"/>
      <name val="Calibri"/>
      <family val="2"/>
      <scheme val="minor"/>
    </font>
    <font>
      <b/>
      <sz val="11"/>
      <color theme="0"/>
      <name val="Calibri"/>
      <family val="2"/>
      <scheme val="minor"/>
    </font>
    <font>
      <sz val="11"/>
      <name val="Calibri"/>
      <family val="2"/>
    </font>
    <font>
      <sz val="11"/>
      <name val="Calibri"/>
      <family val="2"/>
      <scheme val="minor"/>
    </font>
    <font>
      <b/>
      <sz val="11"/>
      <name val="Calibri"/>
      <family val="2"/>
      <scheme val="minor"/>
    </font>
    <font>
      <sz val="10"/>
      <name val="Calibri"/>
      <family val="2"/>
      <scheme val="minor"/>
    </font>
    <font>
      <b/>
      <sz val="11"/>
      <color theme="9" tint="0.59999389629810485"/>
      <name val="Calibri"/>
      <family val="2"/>
      <scheme val="minor"/>
    </font>
    <font>
      <sz val="10"/>
      <name val="Arial"/>
      <family val="2"/>
    </font>
    <font>
      <sz val="11"/>
      <name val="Calibri Light"/>
      <family val="2"/>
      <scheme val="major"/>
    </font>
    <font>
      <b/>
      <sz val="11"/>
      <name val="Calibri Light"/>
      <family val="2"/>
      <scheme val="major"/>
    </font>
    <font>
      <b/>
      <sz val="14"/>
      <color theme="0"/>
      <name val="Adobe Gothic Std B"/>
      <family val="2"/>
      <charset val="128"/>
    </font>
    <font>
      <b/>
      <sz val="12"/>
      <color theme="0"/>
      <name val="Calibri"/>
      <family val="2"/>
      <scheme val="minor"/>
    </font>
    <font>
      <b/>
      <sz val="11"/>
      <color theme="3"/>
      <name val="Calibri"/>
      <family val="2"/>
      <scheme val="minor"/>
    </font>
    <font>
      <b/>
      <sz val="11"/>
      <color theme="9" tint="-0.499984740745262"/>
      <name val="Calibri"/>
      <family val="2"/>
      <scheme val="minor"/>
    </font>
    <font>
      <i/>
      <sz val="11"/>
      <color theme="9" tint="-0.499984740745262"/>
      <name val="Calibri"/>
      <family val="2"/>
      <scheme val="minor"/>
    </font>
    <font>
      <sz val="22"/>
      <color theme="5" tint="-0.499984740745262"/>
      <name val="Arial Black"/>
      <family val="2"/>
    </font>
    <font>
      <sz val="11"/>
      <color theme="5" tint="-0.499984740745262"/>
      <name val="Calibri"/>
      <family val="2"/>
      <scheme val="minor"/>
    </font>
    <font>
      <sz val="18"/>
      <color theme="8" tint="-0.249977111117893"/>
      <name val="Calibri Light"/>
      <family val="2"/>
      <scheme val="major"/>
    </font>
    <font>
      <sz val="28"/>
      <color theme="4"/>
      <name val="Rockwell Extra Bold"/>
      <family val="1"/>
    </font>
    <font>
      <sz val="11"/>
      <color theme="4" tint="-0.249977111117893"/>
      <name val="Calibri"/>
      <family val="2"/>
      <scheme val="minor"/>
    </font>
    <font>
      <sz val="14"/>
      <color theme="4" tint="-0.249977111117893"/>
      <name val="Calibri"/>
      <family val="2"/>
      <scheme val="minor"/>
    </font>
    <font>
      <i/>
      <sz val="12"/>
      <color theme="0" tint="-0.34998626667073579"/>
      <name val="Calibri"/>
      <family val="2"/>
      <scheme val="minor"/>
    </font>
    <font>
      <sz val="8"/>
      <color rgb="FF888888"/>
      <name val="Open Sans"/>
      <family val="2"/>
    </font>
    <font>
      <b/>
      <sz val="8"/>
      <color rgb="FF555555"/>
      <name val="Inherit"/>
    </font>
    <font>
      <sz val="8"/>
      <color rgb="FF999999"/>
      <name val="Open Sans"/>
      <family val="2"/>
    </font>
    <font>
      <sz val="8"/>
      <color rgb="FF555555"/>
      <name val="Open Sans"/>
      <family val="2"/>
    </font>
    <font>
      <sz val="8"/>
      <color rgb="FF999999"/>
      <name val="Inherit"/>
    </font>
    <font>
      <b/>
      <sz val="14"/>
      <color rgb="FF555555"/>
      <name val="Open Sans"/>
      <family val="2"/>
    </font>
    <font>
      <b/>
      <sz val="14"/>
      <color rgb="FF555555"/>
      <name val="Inherit"/>
    </font>
    <font>
      <sz val="11"/>
      <color rgb="FF000000"/>
      <name val="Calibri"/>
      <family val="2"/>
      <scheme val="minor"/>
    </font>
    <font>
      <sz val="7"/>
      <color rgb="FF555555"/>
      <name val="Open Sans"/>
      <family val="2"/>
    </font>
    <font>
      <sz val="8"/>
      <color rgb="FF555555"/>
      <name val="Inherit"/>
    </font>
    <font>
      <sz val="9"/>
      <color rgb="FF999999"/>
      <name val="Inherit"/>
    </font>
    <font>
      <b/>
      <sz val="8"/>
      <color rgb="FF1874A4"/>
      <name val="Inherit"/>
    </font>
    <font>
      <b/>
      <sz val="11"/>
      <color rgb="FFFFFFFF"/>
      <name val="Calibri"/>
      <family val="2"/>
      <scheme val="minor"/>
    </font>
  </fonts>
  <fills count="14">
    <fill>
      <patternFill patternType="none"/>
    </fill>
    <fill>
      <patternFill patternType="gray125"/>
    </fill>
    <fill>
      <patternFill patternType="solid">
        <fgColor theme="4"/>
      </patternFill>
    </fill>
    <fill>
      <patternFill patternType="solid">
        <fgColor theme="4"/>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0" tint="-0.249977111117893"/>
        <bgColor indexed="64"/>
      </patternFill>
    </fill>
    <fill>
      <patternFill patternType="solid">
        <fgColor rgb="FFFFFFCC"/>
      </patternFill>
    </fill>
    <fill>
      <patternFill patternType="solid">
        <fgColor theme="4" tint="0.79998168889431442"/>
        <bgColor indexed="65"/>
      </patternFill>
    </fill>
    <fill>
      <patternFill patternType="solid">
        <fgColor theme="8"/>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249977111117893"/>
        <bgColor indexed="64"/>
      </patternFill>
    </fill>
    <fill>
      <patternFill patternType="solid">
        <fgColor rgb="FF2F75B5"/>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theme="9" tint="-0.24994659260841701"/>
      </left>
      <right style="thin">
        <color theme="9" tint="-0.24994659260841701"/>
      </right>
      <top style="thin">
        <color theme="9" tint="-0.24994659260841701"/>
      </top>
      <bottom style="thin">
        <color theme="9" tint="-0.2499465926084170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hair">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hair">
        <color indexed="64"/>
      </top>
      <bottom style="hair">
        <color indexed="64"/>
      </bottom>
      <diagonal/>
    </border>
    <border>
      <left/>
      <right style="medium">
        <color indexed="64"/>
      </right>
      <top style="hair">
        <color indexed="64"/>
      </top>
      <bottom style="medium">
        <color indexed="64"/>
      </bottom>
      <diagonal/>
    </border>
    <border>
      <left style="medium">
        <color indexed="64"/>
      </left>
      <right/>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top/>
      <bottom style="double">
        <color indexed="64"/>
      </bottom>
      <diagonal/>
    </border>
    <border>
      <left/>
      <right style="medium">
        <color indexed="64"/>
      </right>
      <top/>
      <bottom style="double">
        <color indexed="64"/>
      </bottom>
      <diagonal/>
    </border>
    <border>
      <left/>
      <right/>
      <top/>
      <bottom style="medium">
        <color theme="4" tint="0.39997558519241921"/>
      </bottom>
      <diagonal/>
    </border>
    <border>
      <left style="thin">
        <color auto="1"/>
      </left>
      <right style="thin">
        <color auto="1"/>
      </right>
      <top/>
      <bottom style="hair">
        <color auto="1"/>
      </bottom>
      <diagonal/>
    </border>
    <border>
      <left style="thin">
        <color auto="1"/>
      </left>
      <right style="thin">
        <color auto="1"/>
      </right>
      <top style="hair">
        <color auto="1"/>
      </top>
      <bottom style="hair">
        <color auto="1"/>
      </bottom>
      <diagonal/>
    </border>
    <border>
      <left style="medium">
        <color indexed="64"/>
      </left>
      <right style="thin">
        <color indexed="64"/>
      </right>
      <top/>
      <bottom/>
      <diagonal/>
    </border>
    <border>
      <left style="thin">
        <color auto="1"/>
      </left>
      <right style="medium">
        <color indexed="64"/>
      </right>
      <top/>
      <bottom style="hair">
        <color auto="1"/>
      </bottom>
      <diagonal/>
    </border>
    <border>
      <left style="medium">
        <color indexed="64"/>
      </left>
      <right style="thin">
        <color indexed="64"/>
      </right>
      <top/>
      <bottom style="medium">
        <color indexed="64"/>
      </bottom>
      <diagonal/>
    </border>
    <border>
      <left style="thin">
        <color auto="1"/>
      </left>
      <right style="thin">
        <color auto="1"/>
      </right>
      <top style="hair">
        <color auto="1"/>
      </top>
      <bottom style="medium">
        <color indexed="64"/>
      </bottom>
      <diagonal/>
    </border>
    <border>
      <left style="thin">
        <color rgb="FFB2B2B2"/>
      </left>
      <right style="thin">
        <color rgb="FFB2B2B2"/>
      </right>
      <top style="thin">
        <color rgb="FFB2B2B2"/>
      </top>
      <bottom style="thin">
        <color rgb="FFB2B2B2"/>
      </bottom>
      <diagonal/>
    </border>
    <border>
      <left style="thin">
        <color theme="8" tint="-0.24994659260841701"/>
      </left>
      <right style="thin">
        <color theme="8" tint="-0.24994659260841701"/>
      </right>
      <top style="thin">
        <color theme="8" tint="-0.24994659260841701"/>
      </top>
      <bottom style="thin">
        <color theme="8" tint="-0.24994659260841701"/>
      </bottom>
      <diagonal/>
    </border>
    <border>
      <left style="medium">
        <color rgb="FFC00000"/>
      </left>
      <right/>
      <top style="medium">
        <color rgb="FFC00000"/>
      </top>
      <bottom/>
      <diagonal/>
    </border>
    <border>
      <left/>
      <right/>
      <top style="medium">
        <color rgb="FFC00000"/>
      </top>
      <bottom/>
      <diagonal/>
    </border>
    <border>
      <left/>
      <right style="medium">
        <color rgb="FFC00000"/>
      </right>
      <top style="medium">
        <color rgb="FFC00000"/>
      </top>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top/>
      <bottom style="medium">
        <color rgb="FFC00000"/>
      </bottom>
      <diagonal/>
    </border>
    <border>
      <left/>
      <right style="medium">
        <color rgb="FFC00000"/>
      </right>
      <top/>
      <bottom style="medium">
        <color rgb="FFC00000"/>
      </bottom>
      <diagonal/>
    </border>
  </borders>
  <cellStyleXfs count="11">
    <xf numFmtId="0" fontId="0" fillId="0" borderId="0"/>
    <xf numFmtId="0" fontId="2" fillId="2" borderId="0" applyNumberFormat="0" applyBorder="0" applyAlignment="0" applyProtection="0"/>
    <xf numFmtId="0" fontId="3" fillId="0" borderId="0" applyNumberFormat="0" applyFill="0" applyBorder="0" applyAlignment="0" applyProtection="0"/>
    <xf numFmtId="0" fontId="9" fillId="0" borderId="0"/>
    <xf numFmtId="44" fontId="14" fillId="0" borderId="0" applyFont="0" applyFill="0" applyBorder="0" applyAlignment="0" applyProtection="0"/>
    <xf numFmtId="0" fontId="19" fillId="0" borderId="29" applyNumberFormat="0" applyFill="0" applyAlignment="0" applyProtection="0"/>
    <xf numFmtId="0" fontId="1" fillId="8" borderId="0" applyNumberFormat="0" applyBorder="0" applyAlignment="0" applyProtection="0"/>
    <xf numFmtId="0" fontId="3" fillId="0" borderId="0" applyNumberFormat="0" applyFill="0" applyBorder="0" applyAlignment="0" applyProtection="0"/>
    <xf numFmtId="0" fontId="1" fillId="0" borderId="0"/>
    <xf numFmtId="0" fontId="2" fillId="9" borderId="0" applyNumberFormat="0" applyBorder="0" applyAlignment="0" applyProtection="0"/>
    <xf numFmtId="0" fontId="1" fillId="7" borderId="36" applyNumberFormat="0" applyFont="0" applyAlignment="0" applyProtection="0"/>
  </cellStyleXfs>
  <cellXfs count="150">
    <xf numFmtId="0" fontId="0" fillId="0" borderId="0" xfId="0"/>
    <xf numFmtId="0" fontId="5" fillId="0" borderId="0" xfId="2" applyFont="1"/>
    <xf numFmtId="0" fontId="7" fillId="0" borderId="3" xfId="0" applyFont="1" applyBorder="1" applyAlignment="1">
      <alignment vertical="top" wrapText="1"/>
    </xf>
    <xf numFmtId="0" fontId="10" fillId="0" borderId="0" xfId="3" applyFont="1"/>
    <xf numFmtId="0" fontId="11" fillId="0" borderId="0" xfId="3" applyFont="1" applyBorder="1" applyAlignment="1">
      <alignment horizontal="center"/>
    </xf>
    <xf numFmtId="10" fontId="11" fillId="0" borderId="6" xfId="3" applyNumberFormat="1" applyFont="1" applyFill="1" applyBorder="1" applyAlignment="1">
      <alignment vertical="center"/>
    </xf>
    <xf numFmtId="0" fontId="13" fillId="3" borderId="11" xfId="3" applyFont="1" applyFill="1" applyBorder="1" applyAlignment="1">
      <alignment horizontal="left" vertical="center" indent="1"/>
    </xf>
    <xf numFmtId="0" fontId="0" fillId="0" borderId="10" xfId="0" applyBorder="1"/>
    <xf numFmtId="0" fontId="0" fillId="0" borderId="0" xfId="0" applyBorder="1"/>
    <xf numFmtId="43" fontId="10" fillId="0" borderId="12" xfId="3" applyNumberFormat="1" applyFont="1" applyFill="1" applyBorder="1" applyAlignment="1">
      <alignment vertical="top"/>
    </xf>
    <xf numFmtId="43" fontId="10" fillId="0" borderId="16" xfId="3" applyNumberFormat="1" applyFont="1" applyFill="1" applyBorder="1" applyAlignment="1">
      <alignment vertical="top"/>
    </xf>
    <xf numFmtId="0" fontId="10" fillId="0" borderId="0" xfId="3" applyFont="1" applyBorder="1" applyAlignment="1">
      <alignment horizontal="left" vertical="top" wrapText="1"/>
    </xf>
    <xf numFmtId="0" fontId="0" fillId="0" borderId="13" xfId="0" applyBorder="1"/>
    <xf numFmtId="0" fontId="0" fillId="0" borderId="14" xfId="0" applyBorder="1"/>
    <xf numFmtId="43" fontId="10" fillId="0" borderId="17" xfId="3" applyNumberFormat="1" applyFont="1" applyFill="1" applyBorder="1" applyAlignment="1">
      <alignment vertical="top"/>
    </xf>
    <xf numFmtId="0" fontId="10" fillId="0" borderId="0" xfId="3" applyFont="1" applyFill="1" applyBorder="1"/>
    <xf numFmtId="0" fontId="10" fillId="0" borderId="0" xfId="3" applyFont="1" applyFill="1"/>
    <xf numFmtId="0" fontId="13" fillId="3" borderId="4" xfId="3" applyFont="1" applyFill="1" applyBorder="1" applyAlignment="1">
      <alignment horizontal="center"/>
    </xf>
    <xf numFmtId="0" fontId="13" fillId="3" borderId="5" xfId="3" applyFont="1" applyFill="1" applyBorder="1" applyAlignment="1">
      <alignment horizontal="center"/>
    </xf>
    <xf numFmtId="0" fontId="13" fillId="3" borderId="6" xfId="3" applyFont="1" applyFill="1" applyBorder="1" applyAlignment="1">
      <alignment horizontal="center"/>
    </xf>
    <xf numFmtId="0" fontId="11" fillId="0" borderId="10" xfId="3" applyFont="1" applyBorder="1" applyAlignment="1">
      <alignment horizontal="center" vertical="center" wrapText="1"/>
    </xf>
    <xf numFmtId="0" fontId="11" fillId="0" borderId="14" xfId="3" applyFont="1" applyFill="1" applyBorder="1" applyAlignment="1">
      <alignment horizontal="center" vertical="center" wrapText="1"/>
    </xf>
    <xf numFmtId="0" fontId="11" fillId="0" borderId="14" xfId="3" applyFont="1" applyBorder="1" applyAlignment="1">
      <alignment horizontal="center" vertical="center" wrapText="1"/>
    </xf>
    <xf numFmtId="0" fontId="11" fillId="0" borderId="15" xfId="3" applyFont="1" applyBorder="1" applyAlignment="1">
      <alignment horizontal="center" vertical="center" wrapText="1"/>
    </xf>
    <xf numFmtId="0" fontId="10" fillId="0" borderId="0" xfId="3" applyFont="1" applyAlignment="1">
      <alignment horizontal="center" vertical="center"/>
    </xf>
    <xf numFmtId="0" fontId="10" fillId="0" borderId="18" xfId="3" applyFont="1" applyBorder="1" applyAlignment="1">
      <alignment horizontal="left"/>
    </xf>
    <xf numFmtId="165" fontId="10" fillId="6" borderId="19" xfId="4" applyNumberFormat="1" applyFont="1" applyFill="1" applyBorder="1"/>
    <xf numFmtId="5" fontId="10" fillId="4" borderId="20" xfId="3" applyNumberFormat="1" applyFont="1" applyFill="1" applyBorder="1"/>
    <xf numFmtId="5" fontId="10" fillId="4" borderId="21" xfId="3" applyNumberFormat="1" applyFont="1" applyFill="1" applyBorder="1"/>
    <xf numFmtId="0" fontId="10" fillId="0" borderId="22" xfId="3" applyFont="1" applyBorder="1" applyAlignment="1">
      <alignment horizontal="left"/>
    </xf>
    <xf numFmtId="3" fontId="10" fillId="6" borderId="23" xfId="3" applyNumberFormat="1" applyFont="1" applyFill="1" applyBorder="1"/>
    <xf numFmtId="37" fontId="10" fillId="4" borderId="24" xfId="3" applyNumberFormat="1" applyFont="1" applyFill="1" applyBorder="1"/>
    <xf numFmtId="37" fontId="10" fillId="4" borderId="25" xfId="3" applyNumberFormat="1" applyFont="1" applyFill="1" applyBorder="1"/>
    <xf numFmtId="3" fontId="10" fillId="6" borderId="2" xfId="3" applyNumberFormat="1" applyFont="1" applyFill="1" applyBorder="1"/>
    <xf numFmtId="37" fontId="10" fillId="4" borderId="26" xfId="3" applyNumberFormat="1" applyFont="1" applyFill="1" applyBorder="1"/>
    <xf numFmtId="0" fontId="10" fillId="0" borderId="10" xfId="3" applyFont="1" applyFill="1" applyBorder="1"/>
    <xf numFmtId="43" fontId="10" fillId="0" borderId="0" xfId="3" applyNumberFormat="1" applyFont="1" applyFill="1" applyBorder="1"/>
    <xf numFmtId="0" fontId="10" fillId="0" borderId="27" xfId="3" applyFont="1" applyBorder="1"/>
    <xf numFmtId="43" fontId="11" fillId="0" borderId="27" xfId="3" applyNumberFormat="1" applyFont="1" applyBorder="1" applyAlignment="1">
      <alignment horizontal="right"/>
    </xf>
    <xf numFmtId="5" fontId="11" fillId="4" borderId="28" xfId="3" applyNumberFormat="1" applyFont="1" applyFill="1" applyBorder="1"/>
    <xf numFmtId="0" fontId="10" fillId="0" borderId="13" xfId="3" applyFont="1" applyBorder="1"/>
    <xf numFmtId="0" fontId="10" fillId="0" borderId="14" xfId="3" applyFont="1" applyBorder="1"/>
    <xf numFmtId="0" fontId="10" fillId="0" borderId="14" xfId="3" applyFont="1" applyFill="1" applyBorder="1"/>
    <xf numFmtId="0" fontId="10" fillId="0" borderId="15" xfId="3" applyFont="1" applyBorder="1"/>
    <xf numFmtId="0" fontId="15" fillId="0" borderId="0" xfId="3" applyFont="1"/>
    <xf numFmtId="0" fontId="15" fillId="0" borderId="0" xfId="3" applyFont="1" applyFill="1"/>
    <xf numFmtId="0" fontId="16" fillId="0" borderId="0" xfId="3" applyFont="1" applyBorder="1"/>
    <xf numFmtId="5" fontId="10" fillId="0" borderId="0" xfId="3" applyNumberFormat="1" applyFont="1"/>
    <xf numFmtId="0" fontId="10" fillId="0" borderId="11" xfId="3" applyFont="1" applyBorder="1"/>
    <xf numFmtId="164" fontId="10" fillId="0" borderId="30" xfId="3" applyNumberFormat="1" applyFont="1" applyBorder="1"/>
    <xf numFmtId="10" fontId="11" fillId="0" borderId="30" xfId="3" applyNumberFormat="1" applyFont="1" applyBorder="1"/>
    <xf numFmtId="2" fontId="11" fillId="0" borderId="31" xfId="3" applyNumberFormat="1" applyFont="1" applyBorder="1"/>
    <xf numFmtId="0" fontId="10" fillId="0" borderId="10" xfId="3" applyFont="1" applyBorder="1"/>
    <xf numFmtId="10" fontId="11" fillId="0" borderId="33" xfId="3" applyNumberFormat="1" applyFont="1" applyBorder="1"/>
    <xf numFmtId="0" fontId="10" fillId="0" borderId="0" xfId="3" applyFont="1" applyBorder="1"/>
    <xf numFmtId="0" fontId="0" fillId="0" borderId="11" xfId="0" applyBorder="1"/>
    <xf numFmtId="2" fontId="11" fillId="0" borderId="35" xfId="3" applyNumberFormat="1" applyFont="1" applyBorder="1"/>
    <xf numFmtId="0" fontId="0" fillId="0" borderId="15" xfId="0" applyBorder="1"/>
    <xf numFmtId="0" fontId="11" fillId="4" borderId="4" xfId="3" applyFont="1" applyFill="1" applyBorder="1" applyAlignment="1">
      <alignment vertical="center"/>
    </xf>
    <xf numFmtId="0" fontId="10" fillId="4" borderId="5" xfId="3" applyFont="1" applyFill="1" applyBorder="1"/>
    <xf numFmtId="10" fontId="4" fillId="0" borderId="7" xfId="0" applyNumberFormat="1" applyFont="1" applyBorder="1"/>
    <xf numFmtId="10" fontId="4" fillId="0" borderId="10" xfId="0" applyNumberFormat="1" applyFont="1" applyBorder="1"/>
    <xf numFmtId="0" fontId="6" fillId="5" borderId="3" xfId="0" applyFont="1" applyFill="1" applyBorder="1" applyAlignment="1">
      <alignment horizontal="center" vertical="center" wrapText="1"/>
    </xf>
    <xf numFmtId="0" fontId="20" fillId="0" borderId="0" xfId="5" applyFont="1" applyFill="1" applyBorder="1" applyAlignment="1">
      <alignment horizontal="left" vertical="top"/>
    </xf>
    <xf numFmtId="0" fontId="0" fillId="0" borderId="1" xfId="0" applyBorder="1" applyAlignment="1">
      <alignment horizontal="center" vertical="top" wrapText="1"/>
    </xf>
    <xf numFmtId="0" fontId="0" fillId="0" borderId="1" xfId="0" applyBorder="1" applyAlignment="1">
      <alignment horizontal="left" vertical="top" wrapText="1"/>
    </xf>
    <xf numFmtId="0" fontId="21" fillId="0" borderId="0" xfId="0" applyFont="1"/>
    <xf numFmtId="0" fontId="22" fillId="0" borderId="0" xfId="7" applyFont="1"/>
    <xf numFmtId="0" fontId="1" fillId="0" borderId="0" xfId="8"/>
    <xf numFmtId="0" fontId="2" fillId="9" borderId="1" xfId="9" applyBorder="1" applyAlignment="1">
      <alignment vertical="top"/>
    </xf>
    <xf numFmtId="0" fontId="23" fillId="0" borderId="1" xfId="8" applyFont="1" applyBorder="1" applyAlignment="1">
      <alignment vertical="top" wrapText="1"/>
    </xf>
    <xf numFmtId="0" fontId="24" fillId="0" borderId="0" xfId="7" applyFont="1"/>
    <xf numFmtId="0" fontId="23" fillId="0" borderId="0" xfId="8" applyFont="1"/>
    <xf numFmtId="0" fontId="2" fillId="9" borderId="0" xfId="9" applyAlignment="1">
      <alignment wrapText="1"/>
    </xf>
    <xf numFmtId="0" fontId="2" fillId="9" borderId="0" xfId="9" applyAlignment="1">
      <alignment horizontal="center" wrapText="1"/>
    </xf>
    <xf numFmtId="0" fontId="1" fillId="10" borderId="37" xfId="8" applyFill="1" applyBorder="1"/>
    <xf numFmtId="0" fontId="1" fillId="0" borderId="37" xfId="8" applyBorder="1" applyAlignment="1">
      <alignment horizontal="center"/>
    </xf>
    <xf numFmtId="0" fontId="1" fillId="11" borderId="37" xfId="8" applyFill="1" applyBorder="1" applyAlignment="1">
      <alignment horizontal="center"/>
    </xf>
    <xf numFmtId="166" fontId="1" fillId="11" borderId="37" xfId="8" applyNumberFormat="1" applyFill="1" applyBorder="1" applyAlignment="1">
      <alignment horizontal="center"/>
    </xf>
    <xf numFmtId="0" fontId="25" fillId="0" borderId="0" xfId="2" applyFont="1"/>
    <xf numFmtId="0" fontId="2" fillId="12" borderId="1" xfId="1" applyFill="1" applyBorder="1" applyAlignment="1">
      <alignment horizontal="left" vertical="top"/>
    </xf>
    <xf numFmtId="0" fontId="26" fillId="0" borderId="1" xfId="0" applyFont="1" applyBorder="1" applyAlignment="1">
      <alignment horizontal="left" vertical="top" wrapText="1"/>
    </xf>
    <xf numFmtId="0" fontId="27" fillId="0" borderId="0" xfId="0" applyFont="1"/>
    <xf numFmtId="0" fontId="2" fillId="2" borderId="1" xfId="1" applyBorder="1" applyAlignment="1">
      <alignment horizontal="left" vertical="top" wrapText="1"/>
    </xf>
    <xf numFmtId="0" fontId="1" fillId="8" borderId="1" xfId="6" applyBorder="1" applyAlignment="1">
      <alignment horizontal="left" vertical="top" wrapText="1"/>
    </xf>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28" fillId="0" borderId="0" xfId="0" applyFont="1" applyBorder="1"/>
    <xf numFmtId="0" fontId="0" fillId="0" borderId="43" xfId="0" applyBorder="1"/>
    <xf numFmtId="0" fontId="0" fillId="0" borderId="44" xfId="0" applyBorder="1"/>
    <xf numFmtId="0" fontId="0" fillId="0" borderId="45" xfId="0" applyBorder="1"/>
    <xf numFmtId="0" fontId="29" fillId="0" borderId="0" xfId="0" applyFont="1" applyAlignment="1">
      <alignment horizontal="left" vertical="center" indent="1"/>
    </xf>
    <xf numFmtId="0" fontId="29" fillId="0" borderId="0" xfId="0" applyFont="1" applyAlignment="1">
      <alignment horizontal="right" vertical="center" indent="1"/>
    </xf>
    <xf numFmtId="0" fontId="29" fillId="0" borderId="0" xfId="0" applyFont="1" applyAlignment="1">
      <alignment vertical="center"/>
    </xf>
    <xf numFmtId="0" fontId="30" fillId="0" borderId="0" xfId="0" applyFont="1" applyAlignment="1">
      <alignment horizontal="left" vertical="center" wrapText="1" indent="1"/>
    </xf>
    <xf numFmtId="0" fontId="31" fillId="0" borderId="0" xfId="0" applyFont="1" applyAlignment="1">
      <alignment horizontal="left" vertical="center" wrapText="1" indent="1"/>
    </xf>
    <xf numFmtId="0" fontId="32" fillId="0" borderId="0" xfId="0" applyFont="1" applyAlignment="1">
      <alignment horizontal="left" vertical="center" wrapText="1" indent="1"/>
    </xf>
    <xf numFmtId="0" fontId="33" fillId="0" borderId="0" xfId="0" applyFont="1" applyAlignment="1">
      <alignment horizontal="left" vertical="center" wrapText="1" indent="1"/>
    </xf>
    <xf numFmtId="0" fontId="35" fillId="0" borderId="0" xfId="0" applyFont="1" applyAlignment="1">
      <alignment horizontal="right" vertical="center" wrapText="1" indent="1"/>
    </xf>
    <xf numFmtId="0" fontId="34" fillId="0" borderId="0" xfId="0" applyFont="1" applyAlignment="1">
      <alignment horizontal="right" vertical="center" wrapText="1" indent="1"/>
    </xf>
    <xf numFmtId="5" fontId="11" fillId="0" borderId="9" xfId="3" applyNumberFormat="1" applyFont="1" applyBorder="1"/>
    <xf numFmtId="0" fontId="0" fillId="0" borderId="0" xfId="0" pivotButton="1"/>
    <xf numFmtId="0" fontId="0" fillId="0" borderId="0" xfId="0" applyNumberFormat="1"/>
    <xf numFmtId="0" fontId="0" fillId="0" borderId="0" xfId="0" applyAlignment="1">
      <alignment horizontal="left"/>
    </xf>
    <xf numFmtId="0" fontId="37" fillId="0" borderId="0" xfId="0" applyFont="1" applyAlignment="1">
      <alignment horizontal="left" vertical="center" wrapText="1" indent="1"/>
    </xf>
    <xf numFmtId="10" fontId="35" fillId="0" borderId="0" xfId="0" applyNumberFormat="1" applyFont="1" applyAlignment="1">
      <alignment horizontal="right" vertical="center" wrapText="1" indent="1"/>
    </xf>
    <xf numFmtId="0" fontId="40" fillId="0" borderId="0" xfId="0" applyFont="1" applyAlignment="1">
      <alignment horizontal="left" vertical="center" wrapText="1" indent="1"/>
    </xf>
    <xf numFmtId="0" fontId="38" fillId="0" borderId="0" xfId="0" applyFont="1" applyAlignment="1">
      <alignment horizontal="left" vertical="center" wrapText="1" indent="1"/>
    </xf>
    <xf numFmtId="0" fontId="36" fillId="0" borderId="0" xfId="0" applyFont="1" applyBorder="1" applyAlignment="1">
      <alignment horizontal="center" vertical="center"/>
    </xf>
    <xf numFmtId="0" fontId="41" fillId="13" borderId="1" xfId="0" applyFont="1" applyFill="1" applyBorder="1" applyAlignment="1">
      <alignment horizontal="center" vertical="center" wrapText="1"/>
    </xf>
    <xf numFmtId="0" fontId="36" fillId="0" borderId="1" xfId="0" applyFont="1" applyBorder="1" applyAlignment="1">
      <alignment horizontal="center" vertical="center"/>
    </xf>
    <xf numFmtId="9" fontId="36" fillId="0" borderId="1" xfId="0" applyNumberFormat="1" applyFont="1" applyBorder="1" applyAlignment="1">
      <alignment horizontal="center" vertical="center"/>
    </xf>
    <xf numFmtId="0" fontId="0" fillId="0" borderId="0" xfId="0" applyAlignment="1">
      <alignment horizontal="center"/>
    </xf>
    <xf numFmtId="9" fontId="0" fillId="0" borderId="0" xfId="0" applyNumberFormat="1" applyAlignment="1">
      <alignment horizontal="center"/>
    </xf>
    <xf numFmtId="0" fontId="18" fillId="3" borderId="7" xfId="0" applyFont="1" applyFill="1" applyBorder="1" applyAlignment="1">
      <alignment horizontal="center" vertical="center" wrapText="1"/>
    </xf>
    <xf numFmtId="0" fontId="18" fillId="3" borderId="9" xfId="0" applyFont="1" applyFill="1" applyBorder="1" applyAlignment="1">
      <alignment horizontal="center" vertical="center" wrapText="1"/>
    </xf>
    <xf numFmtId="0" fontId="18" fillId="3" borderId="10" xfId="0" applyFont="1" applyFill="1" applyBorder="1" applyAlignment="1">
      <alignment horizontal="center" vertical="center" wrapText="1"/>
    </xf>
    <xf numFmtId="0" fontId="18" fillId="3" borderId="11" xfId="0" applyFont="1" applyFill="1" applyBorder="1" applyAlignment="1">
      <alignment horizontal="center" vertical="center" wrapText="1"/>
    </xf>
    <xf numFmtId="0" fontId="18" fillId="3" borderId="13" xfId="0" applyFont="1" applyFill="1" applyBorder="1" applyAlignment="1">
      <alignment horizontal="center" vertical="center" wrapText="1"/>
    </xf>
    <xf numFmtId="0" fontId="18" fillId="3" borderId="15" xfId="0" applyFont="1" applyFill="1" applyBorder="1" applyAlignment="1">
      <alignment horizontal="center" vertical="center" wrapText="1"/>
    </xf>
    <xf numFmtId="0" fontId="8" fillId="3" borderId="4" xfId="3" applyFont="1" applyFill="1" applyBorder="1" applyAlignment="1">
      <alignment horizontal="left" vertical="center"/>
    </xf>
    <xf numFmtId="0" fontId="8" fillId="3" borderId="5" xfId="3" applyFont="1" applyFill="1" applyBorder="1" applyAlignment="1">
      <alignment horizontal="left" vertical="center"/>
    </xf>
    <xf numFmtId="0" fontId="8" fillId="3" borderId="6" xfId="3" applyFont="1" applyFill="1" applyBorder="1" applyAlignment="1">
      <alignment horizontal="left" vertical="center"/>
    </xf>
    <xf numFmtId="0" fontId="12" fillId="4" borderId="7" xfId="3" applyFont="1" applyFill="1" applyBorder="1" applyAlignment="1">
      <alignment horizontal="left" vertical="top" wrapText="1"/>
    </xf>
    <xf numFmtId="0" fontId="12" fillId="4" borderId="8" xfId="3" applyFont="1" applyFill="1" applyBorder="1" applyAlignment="1">
      <alignment horizontal="left" vertical="top" wrapText="1"/>
    </xf>
    <xf numFmtId="0" fontId="12" fillId="4" borderId="9" xfId="3" applyFont="1" applyFill="1" applyBorder="1" applyAlignment="1">
      <alignment horizontal="left" vertical="top" wrapText="1"/>
    </xf>
    <xf numFmtId="0" fontId="12" fillId="4" borderId="10" xfId="3" applyFont="1" applyFill="1" applyBorder="1" applyAlignment="1">
      <alignment horizontal="left" vertical="top" wrapText="1"/>
    </xf>
    <xf numFmtId="0" fontId="12" fillId="4" borderId="0" xfId="3" applyFont="1" applyFill="1" applyBorder="1" applyAlignment="1">
      <alignment horizontal="left" vertical="top" wrapText="1"/>
    </xf>
    <xf numFmtId="0" fontId="12" fillId="4" borderId="11" xfId="3" applyFont="1" applyFill="1" applyBorder="1" applyAlignment="1">
      <alignment horizontal="left" vertical="top" wrapText="1"/>
    </xf>
    <xf numFmtId="0" fontId="12" fillId="4" borderId="13" xfId="3" applyFont="1" applyFill="1" applyBorder="1" applyAlignment="1">
      <alignment horizontal="left" vertical="top" wrapText="1"/>
    </xf>
    <xf numFmtId="0" fontId="12" fillId="4" borderId="14" xfId="3" applyFont="1" applyFill="1" applyBorder="1" applyAlignment="1">
      <alignment horizontal="left" vertical="top" wrapText="1"/>
    </xf>
    <xf numFmtId="0" fontId="12" fillId="4" borderId="15" xfId="3" applyFont="1" applyFill="1" applyBorder="1" applyAlignment="1">
      <alignment horizontal="left" vertical="top" wrapText="1"/>
    </xf>
    <xf numFmtId="0" fontId="13" fillId="3" borderId="10" xfId="3" applyFont="1" applyFill="1" applyBorder="1" applyAlignment="1">
      <alignment horizontal="left" vertical="center"/>
    </xf>
    <xf numFmtId="0" fontId="13" fillId="3" borderId="0" xfId="3" applyFont="1" applyFill="1" applyBorder="1" applyAlignment="1">
      <alignment horizontal="left" vertical="center"/>
    </xf>
    <xf numFmtId="0" fontId="17" fillId="3" borderId="7" xfId="3" applyFont="1" applyFill="1" applyBorder="1" applyAlignment="1">
      <alignment horizontal="left"/>
    </xf>
    <xf numFmtId="0" fontId="17" fillId="3" borderId="8" xfId="3" applyFont="1" applyFill="1" applyBorder="1" applyAlignment="1">
      <alignment horizontal="left"/>
    </xf>
    <xf numFmtId="0" fontId="17" fillId="3" borderId="9" xfId="3" applyFont="1" applyFill="1" applyBorder="1" applyAlignment="1">
      <alignment horizontal="left"/>
    </xf>
    <xf numFmtId="0" fontId="17" fillId="3" borderId="13" xfId="3" applyFont="1" applyFill="1" applyBorder="1" applyAlignment="1">
      <alignment horizontal="left"/>
    </xf>
    <xf numFmtId="0" fontId="17" fillId="3" borderId="14" xfId="3" applyFont="1" applyFill="1" applyBorder="1" applyAlignment="1">
      <alignment horizontal="left"/>
    </xf>
    <xf numFmtId="0" fontId="17" fillId="3" borderId="15" xfId="3" applyFont="1" applyFill="1" applyBorder="1" applyAlignment="1">
      <alignment horizontal="left"/>
    </xf>
    <xf numFmtId="0" fontId="8" fillId="3" borderId="7" xfId="3" applyFont="1" applyFill="1" applyBorder="1" applyAlignment="1">
      <alignment horizontal="center"/>
    </xf>
    <xf numFmtId="0" fontId="8" fillId="3" borderId="8" xfId="3" applyFont="1" applyFill="1" applyBorder="1" applyAlignment="1">
      <alignment horizontal="center"/>
    </xf>
    <xf numFmtId="0" fontId="8" fillId="3" borderId="9" xfId="3" applyFont="1" applyFill="1" applyBorder="1" applyAlignment="1">
      <alignment horizontal="center"/>
    </xf>
    <xf numFmtId="0" fontId="10" fillId="4" borderId="32" xfId="3" applyFont="1" applyFill="1" applyBorder="1" applyAlignment="1">
      <alignment horizontal="center" vertical="center" textRotation="90"/>
    </xf>
    <xf numFmtId="0" fontId="10" fillId="4" borderId="34" xfId="3" applyFont="1" applyFill="1" applyBorder="1" applyAlignment="1">
      <alignment horizontal="center" vertical="center" textRotation="90"/>
    </xf>
    <xf numFmtId="0" fontId="10" fillId="4" borderId="0" xfId="3" applyFont="1" applyFill="1" applyBorder="1" applyAlignment="1">
      <alignment horizontal="center"/>
    </xf>
    <xf numFmtId="0" fontId="10" fillId="4" borderId="11" xfId="3" applyFont="1" applyFill="1" applyBorder="1" applyAlignment="1">
      <alignment horizontal="center"/>
    </xf>
  </cellXfs>
  <cellStyles count="11">
    <cellStyle name="20% - Accent1" xfId="6" builtinId="30"/>
    <cellStyle name="Accent1" xfId="1" builtinId="29"/>
    <cellStyle name="Accent5 2" xfId="9" xr:uid="{53D3BE4A-AAC6-4276-92C1-0695D3B5AF59}"/>
    <cellStyle name="Currency 2" xfId="4" xr:uid="{E2CA3E82-4D9F-44B5-9645-B4C0BAB839E6}"/>
    <cellStyle name="Heading 3" xfId="5" builtinId="18"/>
    <cellStyle name="Normal" xfId="0" builtinId="0"/>
    <cellStyle name="Normal 2" xfId="8" xr:uid="{1908041E-8317-4659-AE2A-EE753E9E6BD4}"/>
    <cellStyle name="Normal 2 2" xfId="3" xr:uid="{6F55534D-0B43-447A-9FF8-F1BF6C1C3841}"/>
    <cellStyle name="Note 2" xfId="10" xr:uid="{F9FC5C95-3E46-461F-94B9-E33A00D7E38F}"/>
    <cellStyle name="Title" xfId="2" builtinId="15"/>
    <cellStyle name="Title 2" xfId="7" xr:uid="{0CA5B37A-484C-4606-BD30-12BC5EA717E5}"/>
  </cellStyles>
  <dxfs count="13">
    <dxf>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8"/>
        <color rgb="FF888888"/>
        <name val="Open Sans"/>
        <family val="2"/>
        <scheme val="none"/>
      </font>
      <alignment horizontal="left" vertical="center" textRotation="0" wrapText="0" indent="1" justifyLastLine="0" shrinkToFit="0" readingOrder="0"/>
    </dxf>
    <dxf>
      <font>
        <b/>
        <i val="0"/>
        <color theme="1"/>
      </font>
      <fill>
        <patternFill>
          <bgColor theme="8" tint="0.59996337778862885"/>
        </patternFill>
      </fill>
    </dxf>
    <dxf>
      <font>
        <b/>
        <i val="0"/>
        <color theme="9" tint="-0.24994659260841701"/>
      </font>
      <fill>
        <patternFill>
          <bgColor theme="6" tint="0.39994506668294322"/>
        </patternFill>
      </fill>
    </dxf>
    <dxf>
      <font>
        <b/>
        <i val="0"/>
        <color theme="6" tint="-0.24994659260841701"/>
      </font>
      <fill>
        <patternFill>
          <bgColor theme="8"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2.xml"/><Relationship Id="rId18" Type="http://schemas.openxmlformats.org/officeDocument/2006/relationships/connections" Target="connections.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worksheet" Target="worksheets/sheet10.xml"/><Relationship Id="rId19" Type="http://schemas.openxmlformats.org/officeDocument/2006/relationships/styles" Target="styles.xml"/><Relationship Id="rId31"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'Staging Worksheet'!$J$4</c:f>
              <c:strCache>
                <c:ptCount val="1"/>
                <c:pt idx="0">
                  <c:v>Average of Customers</c:v>
                </c:pt>
              </c:strCache>
            </c:strRef>
          </c:tx>
          <c:spPr>
            <a:ln w="19050" cap="rnd">
              <a:noFill/>
              <a:round/>
            </a:ln>
            <a:effectLst/>
          </c:spPr>
          <c:marker>
            <c:symbol val="circle"/>
            <c:size val="5"/>
            <c:spPr>
              <a:solidFill>
                <a:schemeClr val="accent1"/>
              </a:solidFill>
              <a:ln w="9525">
                <a:solidFill>
                  <a:schemeClr val="accent1"/>
                </a:solidFill>
              </a:ln>
              <a:effectLst/>
            </c:spPr>
          </c:marker>
          <c:xVal>
            <c:numRef>
              <c:f>'Staging Worksheet'!$I$5:$I$16</c:f>
              <c:numCache>
                <c:formatCode>General</c:formatCode>
                <c:ptCount val="12"/>
                <c:pt idx="0">
                  <c:v>60.911827956989242</c:v>
                </c:pt>
                <c:pt idx="1">
                  <c:v>61.88</c:v>
                </c:pt>
                <c:pt idx="2">
                  <c:v>64.389247311827958</c:v>
                </c:pt>
                <c:pt idx="3">
                  <c:v>70.598888888888879</c:v>
                </c:pt>
                <c:pt idx="4">
                  <c:v>80.216129032258053</c:v>
                </c:pt>
                <c:pt idx="5">
                  <c:v>89.833333333333329</c:v>
                </c:pt>
                <c:pt idx="6">
                  <c:v>94.358064516129048</c:v>
                </c:pt>
                <c:pt idx="7">
                  <c:v>92.724731182795693</c:v>
                </c:pt>
                <c:pt idx="8">
                  <c:v>87.463333333333338</c:v>
                </c:pt>
                <c:pt idx="9">
                  <c:v>78.123655913978496</c:v>
                </c:pt>
                <c:pt idx="10">
                  <c:v>66.265555555555551</c:v>
                </c:pt>
                <c:pt idx="11">
                  <c:v>61.36666666666666</c:v>
                </c:pt>
              </c:numCache>
            </c:numRef>
          </c:xVal>
          <c:yVal>
            <c:numRef>
              <c:f>'Staging Worksheet'!$J$5:$J$16</c:f>
              <c:numCache>
                <c:formatCode>General</c:formatCode>
                <c:ptCount val="12"/>
                <c:pt idx="0">
                  <c:v>126.24731182795699</c:v>
                </c:pt>
                <c:pt idx="1">
                  <c:v>140.09411764705882</c:v>
                </c:pt>
                <c:pt idx="2">
                  <c:v>165.53763440860214</c:v>
                </c:pt>
                <c:pt idx="3">
                  <c:v>181.8</c:v>
                </c:pt>
                <c:pt idx="4">
                  <c:v>239.63440860215053</c:v>
                </c:pt>
                <c:pt idx="5">
                  <c:v>293.55555555555554</c:v>
                </c:pt>
                <c:pt idx="6">
                  <c:v>338.77419354838707</c:v>
                </c:pt>
                <c:pt idx="7">
                  <c:v>356.69892473118279</c:v>
                </c:pt>
                <c:pt idx="8">
                  <c:v>286.85555555555555</c:v>
                </c:pt>
                <c:pt idx="9">
                  <c:v>205.81720430107526</c:v>
                </c:pt>
                <c:pt idx="10">
                  <c:v>150.55555555555554</c:v>
                </c:pt>
                <c:pt idx="11">
                  <c:v>128.48387096774192</c:v>
                </c:pt>
              </c:numCache>
            </c:numRef>
          </c:yVal>
          <c:smooth val="0"/>
          <c:extLst>
            <c:ext xmlns:c16="http://schemas.microsoft.com/office/drawing/2014/chart" uri="{C3380CC4-5D6E-409C-BE32-E72D297353CC}">
              <c16:uniqueId val="{00000000-D2DD-4BC6-ADF1-F25A7B439F1C}"/>
            </c:ext>
          </c:extLst>
        </c:ser>
        <c:dLbls>
          <c:showLegendKey val="0"/>
          <c:showVal val="0"/>
          <c:showCatName val="0"/>
          <c:showSerName val="0"/>
          <c:showPercent val="0"/>
          <c:showBubbleSize val="0"/>
        </c:dLbls>
        <c:axId val="1550939183"/>
        <c:axId val="1550930447"/>
      </c:scatterChart>
      <c:valAx>
        <c:axId val="1550939183"/>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930447"/>
        <c:crosses val="autoZero"/>
        <c:crossBetween val="midCat"/>
      </c:valAx>
      <c:valAx>
        <c:axId val="1550930447"/>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0939183"/>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[ThilakAddagatla.Apply-IT 2.xlsx.xlsx]Staging Worksheet!PivotTable2</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'Staging Worksheet'!$G$10</c:f>
              <c:strCache>
                <c:ptCount val="1"/>
                <c:pt idx="0">
                  <c:v>Total</c:v>
                </c:pt>
              </c:strCache>
            </c:strRef>
          </c:tx>
          <c:spPr>
            <a:solidFill>
              <a:schemeClr val="accent1"/>
            </a:solidFill>
            <a:ln>
              <a:noFill/>
            </a:ln>
            <a:effectLst/>
          </c:spPr>
          <c:invertIfNegative val="0"/>
          <c:cat>
            <c:strRef>
              <c:f>'Staging Worksheet'!$F$11:$F$13</c:f>
              <c:strCache>
                <c:ptCount val="2"/>
                <c:pt idx="0">
                  <c:v>Heavy Rainfall</c:v>
                </c:pt>
                <c:pt idx="1">
                  <c:v>Normal</c:v>
                </c:pt>
              </c:strCache>
            </c:strRef>
          </c:cat>
          <c:val>
            <c:numRef>
              <c:f>'Staging Worksheet'!$G$11:$G$13</c:f>
              <c:numCache>
                <c:formatCode>General</c:formatCode>
                <c:ptCount val="2"/>
                <c:pt idx="0">
                  <c:v>113.17928954423593</c:v>
                </c:pt>
                <c:pt idx="1">
                  <c:v>170.45162653147443</c:v>
                </c:pt>
              </c:numCache>
            </c:numRef>
          </c:val>
          <c:extLst>
            <c:ext xmlns:c16="http://schemas.microsoft.com/office/drawing/2014/chart" uri="{C3380CC4-5D6E-409C-BE32-E72D297353CC}">
              <c16:uniqueId val="{00000000-AE23-4718-B10A-47065F759AA9}"/>
            </c:ext>
          </c:extLst>
        </c:ser>
        <c:dLbls>
          <c:showLegendKey val="0"/>
          <c:showVal val="0"/>
          <c:showCatName val="0"/>
          <c:showSerName val="0"/>
          <c:showPercent val="0"/>
          <c:showBubbleSize val="0"/>
        </c:dLbls>
        <c:gapWidth val="219"/>
        <c:overlap val="-27"/>
        <c:axId val="1475992783"/>
        <c:axId val="1475993615"/>
      </c:barChart>
      <c:catAx>
        <c:axId val="14759927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993615"/>
        <c:crosses val="autoZero"/>
        <c:auto val="1"/>
        <c:lblAlgn val="ctr"/>
        <c:lblOffset val="100"/>
        <c:noMultiLvlLbl val="0"/>
      </c:catAx>
      <c:valAx>
        <c:axId val="14759936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9927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[ThilakAddagatla.Apply-IT 2.xlsx.xlsx]Staging Worksheet!PivotTable3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'Staging Worksheet'!$C$19</c:f>
              <c:strCache>
                <c:ptCount val="1"/>
                <c:pt idx="0">
                  <c:v>Total</c:v>
                </c:pt>
              </c:strCache>
            </c:strRef>
          </c:tx>
          <c:spPr>
            <a:ln w="28575" cap="rnd">
              <a:solidFill>
                <a:schemeClr val="accent1"/>
              </a:solidFill>
              <a:round/>
            </a:ln>
            <a:effectLst/>
          </c:spPr>
          <c:marker>
            <c:symbol val="none"/>
          </c:marker>
          <c:cat>
            <c:strRef>
              <c:f>'Staging Worksheet'!$B$20:$B$32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'Staging Worksheet'!$C$20:$C$32</c:f>
              <c:numCache>
                <c:formatCode>General</c:formatCode>
                <c:ptCount val="12"/>
                <c:pt idx="0">
                  <c:v>104.53064516129032</c:v>
                </c:pt>
                <c:pt idx="1">
                  <c:v>112.16249999999999</c:v>
                </c:pt>
                <c:pt idx="2">
                  <c:v>130.1258064516129</c:v>
                </c:pt>
                <c:pt idx="3">
                  <c:v>140.72166666666666</c:v>
                </c:pt>
                <c:pt idx="4">
                  <c:v>169.01129032258063</c:v>
                </c:pt>
                <c:pt idx="5">
                  <c:v>194.29499999999999</c:v>
                </c:pt>
                <c:pt idx="6">
                  <c:v>237.5</c:v>
                </c:pt>
                <c:pt idx="7">
                  <c:v>245.7483870967742</c:v>
                </c:pt>
                <c:pt idx="8">
                  <c:v>202.15333333333334</c:v>
                </c:pt>
                <c:pt idx="9">
                  <c:v>158.88064516129032</c:v>
                </c:pt>
                <c:pt idx="10">
                  <c:v>119.85166666666667</c:v>
                </c:pt>
                <c:pt idx="11">
                  <c:v>101.57096774193549</c:v>
                </c:pt>
              </c:numCache>
            </c:numRef>
          </c:val>
          <c:smooth val="0"/>
          <c:extLst>
            <c:ext xmlns:c16="http://schemas.microsoft.com/office/drawing/2014/chart" uri="{C3380CC4-5D6E-409C-BE32-E72D297353CC}">
              <c16:uniqueId val="{00000000-4730-4FDF-9597-82D382781B01}"/>
            </c:ext>
          </c:extLst>
        </c:ser>
        <c:dLbls>
          <c:showLegendKey val="0"/>
          <c:showVal val="0"/>
          <c:showCatName val="0"/>
          <c:showSerName val="0"/>
          <c:showPercent val="0"/>
          <c:showBubbleSize val="0"/>
        </c:dLbls>
        <c:smooth val="0"/>
        <c:axId val="1475987375"/>
        <c:axId val="1475993615"/>
      </c:lineChart>
      <c:catAx>
        <c:axId val="14759873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993615"/>
        <c:crosses val="autoZero"/>
        <c:auto val="1"/>
        <c:lblAlgn val="ctr"/>
        <c:lblOffset val="100"/>
        <c:noMultiLvlLbl val="0"/>
      </c:catAx>
      <c:valAx>
        <c:axId val="14759936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5987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0</xdr:colOff>
      <xdr:row>2</xdr:row>
      <xdr:rowOff>198436</xdr:rowOff>
    </xdr:from>
    <xdr:to>
      <xdr:col>17</xdr:col>
      <xdr:colOff>0</xdr:colOff>
      <xdr:row>13</xdr:row>
      <xdr:rowOff>0</xdr:rowOff>
    </xdr:to>
    <xdr:graphicFrame macro="">
      <xdr:nvGraphicFramePr>
        <xdr:cNvPr id="2" name="Chart 1">
          <a:extLst>
            <a:ext uri="{FF2B5EF4-FFF2-40B4-BE49-F238E27FC236}">
              <a16:creationId xmlns:a16="http://schemas.microsoft.com/office/drawing/2014/main" id="{BCA45DEE-D37D-484A-9C4B-862663EC3E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14</xdr:row>
      <xdr:rowOff>0</xdr:rowOff>
    </xdr:from>
    <xdr:to>
      <xdr:col>17</xdr:col>
      <xdr:colOff>0</xdr:colOff>
      <xdr:row>28</xdr:row>
      <xdr:rowOff>0</xdr:rowOff>
    </xdr:to>
    <xdr:graphicFrame macro="">
      <xdr:nvGraphicFramePr>
        <xdr:cNvPr id="3" name="Chart 2">
          <a:extLst>
            <a:ext uri="{FF2B5EF4-FFF2-40B4-BE49-F238E27FC236}">
              <a16:creationId xmlns:a16="http://schemas.microsoft.com/office/drawing/2014/main" id="{239B8058-0762-4855-B680-CA260F8967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14</xdr:row>
      <xdr:rowOff>0</xdr:rowOff>
    </xdr:from>
    <xdr:to>
      <xdr:col>9</xdr:col>
      <xdr:colOff>0</xdr:colOff>
      <xdr:row>28</xdr:row>
      <xdr:rowOff>0</xdr:rowOff>
    </xdr:to>
    <xdr:graphicFrame macro="">
      <xdr:nvGraphicFramePr>
        <xdr:cNvPr id="4" name="Chart 3">
          <a:extLst>
            <a:ext uri="{FF2B5EF4-FFF2-40B4-BE49-F238E27FC236}">
              <a16:creationId xmlns:a16="http://schemas.microsoft.com/office/drawing/2014/main" id="{84FBD8C8-F1BB-467A-BAAC-2E1C99F52C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3</xdr:row>
      <xdr:rowOff>0</xdr:rowOff>
    </xdr:from>
    <xdr:to>
      <xdr:col>9</xdr:col>
      <xdr:colOff>0</xdr:colOff>
      <xdr:row>13</xdr:row>
      <xdr:rowOff>0</xdr:rowOff>
    </xdr:to>
    <mc:AlternateContent xmlns:mc="http://schemas.openxmlformats.org/markup-compatibility/2006" xmlns:a14="http://schemas.microsoft.com/office/drawing/2010/main">
      <mc:Choice Requires="a14">
        <xdr:graphicFrame macro="">
          <xdr:nvGraphicFramePr>
            <xdr:cNvPr id="9" name="City">
              <a:extLst>
                <a:ext uri="{FF2B5EF4-FFF2-40B4-BE49-F238E27FC236}">
                  <a16:creationId xmlns:a16="http://schemas.microsoft.com/office/drawing/2014/main" id="{950E6703-73E4-48B2-AA3E-BFA3D5100637}"/>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27000" y="873125"/>
              <a:ext cx="4730750" cy="19288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hilak Addagatla" refreshedDate="44881.787512731484" backgroundQuery="1" createdVersion="7" refreshedVersion="7" minRefreshableVersion="3" recordCount="0" supportSubquery="1" supportAdvancedDrill="1" xr:uid="{E54554DF-104B-49A9-AC4E-B715BD1A3A7E}">
  <cacheSource type="external" connectionId="5"/>
  <cacheFields count="4">
    <cacheField name="[Measures].[Average of Customers]" caption="Average of Customers" numFmtId="0" hierarchy="25" level="32767"/>
    <cacheField name="[Sales].[Month].[Month]" caption="Month" numFmtId="0" hierarchy="4" level="1">
      <sharedItems count="12">
        <s v="01-Jan"/>
        <s v="02-Feb"/>
        <s v="03-Mar"/>
        <s v="04-Apr"/>
        <s v="05-May"/>
        <s v="06-Jun"/>
        <s v="07-Jul"/>
        <s v="08-Aug"/>
        <s v="09-Sep"/>
        <s v="10-Oct"/>
        <s v="11-Nov"/>
        <s v="12-Dec"/>
      </sharedItems>
    </cacheField>
    <cacheField name="[Measures].[Average of High Temp]" caption="Average of High Temp" numFmtId="0" hierarchy="24" level="32767"/>
    <cacheField name="[Stores].[City].[City]" caption="City" numFmtId="0" hierarchy="13" level="1">
      <sharedItems containsSemiMixedTypes="0" containsNonDate="0" containsString="0"/>
    </cacheField>
  </cacheFields>
  <cacheHierarchies count="26">
    <cacheHierarchy uniqueName="[Sales].[Calender]" caption="Calender" defaultMemberUniqueName="[Sales].[Calender].[All]" allUniqueName="[Sales].[Calender].[All]" dimensionUniqueName="[Sales]" displayFolder="" count="0" unbalanced="0"/>
    <cacheHierarchy uniqueName="[Sales].[Store ID]" caption="Store ID" attribute="1" defaultMemberUniqueName="[Sales].[Store ID].[All]" allUniqueName="[Sales].[Store ID].[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Year]" caption="Year" attribute="1" defaultMemberUniqueName="[Sales].[Year].[All]" allUniqueName="[Sales].[Year].[All]" dimensionUniqueName="[Sales]" displayFolder="" count="0" memberValueDatatype="5" unbalanced="0"/>
    <cacheHierarchy uniqueName="[Sales].[Month]" caption="Month" attribute="1" defaultMemberUniqueName="[Sales].[Month].[All]" allUniqueName="[Sales].[Month].[All]" dimensionUniqueName="[Sales]" displayFolder="" count="2" memberValueDatatype="130" unbalanced="0">
      <fieldsUsage count="2">
        <fieldUsage x="-1"/>
        <fieldUsage x="1"/>
      </fieldsUsage>
    </cacheHierarchy>
    <cacheHierarchy uniqueName="[Sales].[Weekday]" caption="Weekday" attribute="1" defaultMemberUniqueName="[Sales].[Weekday].[All]" allUniqueName="[Sales].[Weekday].[All]" dimensionUniqueName="[Sales]" displayFolder="" count="0" memberValueDatatype="130" unbalanced="0"/>
    <cacheHierarchy uniqueName="[Sales].[High Temp]" caption="High Temp" attribute="1" defaultMemberUniqueName="[Sales].[High Temp].[All]" allUniqueName="[Sales].[High Temp].[All]" dimensionUniqueName="[Sales]" displayFolder="" count="0" memberValueDatatype="5" unbalanced="0"/>
    <cacheHierarchy uniqueName="[Sales].[Rainy]" caption="Rainy" attribute="1" defaultMemberUniqueName="[Sales].[Rainy].[All]" allUniqueName="[Sales].[Rainy].[All]" dimensionUniqueName="[Sales]" displayFolder="" count="0" memberValueDatatype="130" unbalanced="0"/>
    <cacheHierarchy uniqueName="[Sales].[Customers]" caption="Customers" attribute="1" defaultMemberUniqueName="[Sales].[Customers].[All]" allUniqueName="[Sales].[Customers].[All]" dimensionUniqueName="[Sales]" displayFolder="" count="0" memberValueDatatype="5" unbalanced="0"/>
    <cacheHierarchy uniqueName="[Sales].[Month Name]" caption="Month Name" attribute="1" defaultMemberUniqueName="[Sales].[Month Name].[All]" allUniqueName="[Sales].[Month Name].[All]" dimensionUniqueName="[Sales]" displayFolder="" count="0" memberValueDatatype="130" unbalanced="0"/>
    <cacheHierarchy uniqueName="[Sales].[Month Abbreviation]" caption="Month Abbreviation" attribute="1" defaultMemberUniqueName="[Sales].[Month Abbreviation].[All]" allUniqueName="[Sales].[Month Abbreviation].[All]" dimensionUniqueName="[Sales]" displayFolder="" count="0" memberValueDatatype="130" unbalanced="0"/>
    <cacheHierarchy uniqueName="[Stores].[Store ID]" caption="Store ID" attribute="1" defaultMemberUniqueName="[Stores].[Store ID].[All]" allUniqueName="[Stores].[Store ID].[All]" dimensionUniqueName="[Stores]" displayFolder="" count="0" memberValueDatatype="130" unbalanced="0"/>
    <cacheHierarchy uniqueName="[Stores].[Address]" caption="Address" attribute="1" defaultMemberUniqueName="[Stores].[Address].[All]" allUniqueName="[Stores].[Address].[All]" dimensionUniqueName="[Stores]" displayFolder="" count="0" memberValueDatatype="130" unbalanced="0"/>
    <cacheHierarchy uniqueName="[Stores].[City]" caption="City" attribute="1" defaultMemberUniqueName="[Stores].[City].[All]" allUniqueName="[Stores].[City].[All]" dimensionUniqueName="[Stores]" displayFolder="" count="2" memberValueDatatype="130" unbalanced="0">
      <fieldsUsage count="2">
        <fieldUsage x="-1"/>
        <fieldUsage x="3"/>
      </fieldsUsage>
    </cacheHierarchy>
    <cacheHierarchy uniqueName="[Stores].[County]" caption="County" attribute="1" defaultMemberUniqueName="[Stores].[County].[All]" allUniqueName="[Stores].[County].[All]" dimensionUniqueName="[Stores]" displayFolder="" count="0" memberValueDatatype="130" unbalanced="0"/>
    <cacheHierarchy uniqueName="[Stores].[State]" caption="State" attribute="1" defaultMemberUniqueName="[Stores].[State].[All]" allUniqueName="[Stores].[State].[All]" dimensionUniqueName="[Stores]" displayFolder="" count="0" memberValueDatatype="130" unbalanced="0"/>
    <cacheHierarchy uniqueName="[Stores].[Postal Code]" caption="Postal Code" attribute="1" defaultMemberUniqueName="[Stores].[Postal Code].[All]" allUniqueName="[Stores].[Postal Code].[All]" dimensionUniqueName="[Stores]" displayFolder="" count="0" memberValueDatatype="130" unbalanced="0"/>
    <cacheHierarchy uniqueName="[Table4].[ITEM]" caption="ITEM" attribute="1" defaultMemberUniqueName="[Table4].[ITEM].[All]" allUniqueName="[Table4].[ITEM].[All]" dimensionUniqueName="[Table4]" displayFolder="" count="0" memberValueDatatype="130" unbalanced="0"/>
    <cacheHierarchy uniqueName="[Measures].[__XL_Count Sales]" caption="__XL_Count Sales" measure="1" displayFolder="" measureGroup="Sales" count="0" hidden="1"/>
    <cacheHierarchy uniqueName="[Measures].[__XL_Count Stores]" caption="__XL_Count Stores" measure="1" displayFolder="" measureGroup="Stores" count="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High Temp]" caption="Sum of High Temp" measure="1" displayFolder="" measureGroup="Sales" count="0" hidden="1">
      <extLst>
        <ext xmlns:x15="http://schemas.microsoft.com/office/spreadsheetml/2010/11/main" uri="{B97F6D7D-B522-45F9-BDA1-12C45D357490}">
          <x15:cacheHierarchy aggregatedColumn="6"/>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8"/>
        </ext>
      </extLst>
    </cacheHierarchy>
    <cacheHierarchy uniqueName="[Measures].[Average of High Temp]" caption="Average of High Temp" measure="1" displayFolder="" measureGroup="Sales" count="0" oneField="1" hidden="1">
      <fieldsUsage count="1">
        <fieldUsage x="2"/>
      </fieldsUsage>
      <extLst>
        <ext xmlns:x15="http://schemas.microsoft.com/office/spreadsheetml/2010/11/main" uri="{B97F6D7D-B522-45F9-BDA1-12C45D357490}">
          <x15:cacheHierarchy aggregatedColumn="6"/>
        </ext>
      </extLst>
    </cacheHierarchy>
    <cacheHierarchy uniqueName="[Measures].[Average of Customers]" caption="Average of Customers" measure="1" displayFolder="" measureGroup="Sales" count="0" oneField="1" hidden="1">
      <fieldsUsage count="1">
        <fieldUsage x="0"/>
      </fieldsUsage>
      <extLst>
        <ext xmlns:x15="http://schemas.microsoft.com/office/spreadsheetml/2010/11/main" uri="{B97F6D7D-B522-45F9-BDA1-12C45D357490}">
          <x15:cacheHierarchy aggregatedColumn="8"/>
        </ext>
      </extLst>
    </cacheHierarchy>
  </cacheHierarchies>
  <kpis count="0"/>
  <dimensions count="4">
    <dimension measure="1" name="Measures" uniqueName="[Measures]" caption="Measures"/>
    <dimension name="Sales" uniqueName="[Sales]" caption="Sales"/>
    <dimension name="Stores" uniqueName="[Stores]" caption="Stores"/>
    <dimension name="Table4" uniqueName="[Table4]" caption="Table4"/>
  </dimensions>
  <measureGroups count="3">
    <measureGroup name="Sales" caption="Sales"/>
    <measureGroup name="Stores" caption="Stores"/>
    <measureGroup name="Table4" caption="Table4"/>
  </measureGroups>
  <maps count="4">
    <map measureGroup="0" dimension="1"/>
    <map measureGroup="0" dimension="2"/>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hilak Addagatla" refreshedDate="44881.786281365741" backgroundQuery="1" createdVersion="7" refreshedVersion="7" minRefreshableVersion="3" recordCount="0" supportSubquery="1" supportAdvancedDrill="1" xr:uid="{75436E61-6FEC-4969-BF3E-D33977DCACC3}">
  <cacheSource type="external" connectionId="5"/>
  <cacheFields count="3">
    <cacheField name="[Sales].[Calender].[Year]" caption="Year" numFmtId="0" level="1">
      <sharedItems containsSemiMixedTypes="0" containsString="0" containsNumber="1" containsInteger="1" minValue="2021" maxValue="2021" count="1">
        <n v="2021"/>
      </sharedItems>
      <extLst>
        <ext xmlns:x15="http://schemas.microsoft.com/office/spreadsheetml/2010/11/main" uri="{4F2E5C28-24EA-4eb8-9CBF-B6C8F9C3D259}">
          <x15:cachedUniqueNames>
            <x15:cachedUniqueName index="0" name="[Sales].[Calender].[Year].&amp;[2.021E3]"/>
          </x15:cachedUniqueNames>
        </ext>
      </extLst>
    </cacheField>
    <cacheField name="[Sales].[Calender].[Month Abbreviation]" caption="Month Abbreviation" numFmtId="0" level="2">
      <sharedItems count="12">
        <s v="Apr"/>
        <s v="Aug"/>
        <s v="Dec"/>
        <s v="Feb"/>
        <s v="Jan"/>
        <s v="Jul"/>
        <s v="Jun"/>
        <s v="Mar"/>
        <s v="May"/>
        <s v="Nov"/>
        <s v="Oct"/>
        <s v="Sep"/>
      </sharedItems>
      <extLst>
        <ext xmlns:x15="http://schemas.microsoft.com/office/spreadsheetml/2010/11/main" uri="{4F2E5C28-24EA-4eb8-9CBF-B6C8F9C3D259}">
          <x15:cachedUniqueNames>
            <x15:cachedUniqueName index="0" name="[Sales].[Calender].[Year].&amp;[2.021E3].&amp;[Apr]"/>
            <x15:cachedUniqueName index="1" name="[Sales].[Calender].[Year].&amp;[2.021E3].&amp;[Aug]"/>
            <x15:cachedUniqueName index="2" name="[Sales].[Calender].[Year].&amp;[2.021E3].&amp;[Dec]"/>
            <x15:cachedUniqueName index="3" name="[Sales].[Calender].[Year].&amp;[2.021E3].&amp;[Feb]"/>
            <x15:cachedUniqueName index="4" name="[Sales].[Calender].[Year].&amp;[2.021E3].&amp;[Jan]"/>
            <x15:cachedUniqueName index="5" name="[Sales].[Calender].[Year].&amp;[2.021E3].&amp;[Jul]"/>
            <x15:cachedUniqueName index="6" name="[Sales].[Calender].[Year].&amp;[2.021E3].&amp;[Jun]"/>
            <x15:cachedUniqueName index="7" name="[Sales].[Calender].[Year].&amp;[2.021E3].&amp;[Mar]"/>
            <x15:cachedUniqueName index="8" name="[Sales].[Calender].[Year].&amp;[2.021E3].&amp;[May]"/>
            <x15:cachedUniqueName index="9" name="[Sales].[Calender].[Year].&amp;[2.021E3].&amp;[Nov]"/>
            <x15:cachedUniqueName index="10" name="[Sales].[Calender].[Year].&amp;[2.021E3].&amp;[Oct]"/>
            <x15:cachedUniqueName index="11" name="[Sales].[Calender].[Year].&amp;[2.021E3].&amp;[Sep]"/>
          </x15:cachedUniqueNames>
        </ext>
      </extLst>
    </cacheField>
    <cacheField name="[Measures].[Average of Customers]" caption="Average of Customers" numFmtId="0" hierarchy="25" level="32767"/>
  </cacheFields>
  <cacheHierarchies count="26">
    <cacheHierarchy uniqueName="[Sales].[Calender]" caption="Calender" defaultMemberUniqueName="[Sales].[Calender].[All]" allUniqueName="[Sales].[Calender].[All]" dimensionUniqueName="[Sales]" displayFolder="" count="3" unbalanced="0">
      <fieldsUsage count="3">
        <fieldUsage x="-1"/>
        <fieldUsage x="0"/>
        <fieldUsage x="1"/>
      </fieldsUsage>
    </cacheHierarchy>
    <cacheHierarchy uniqueName="[Sales].[Store ID]" caption="Store ID" attribute="1" defaultMemberUniqueName="[Sales].[Store ID].[All]" allUniqueName="[Sales].[Store ID].[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Year]" caption="Year" attribute="1" defaultMemberUniqueName="[Sales].[Year].[All]" allUniqueName="[Sales].[Year].[All]" dimensionUniqueName="[Sales]" displayFolder="" count="0" memberValueDatatype="5" unbalanced="0"/>
    <cacheHierarchy uniqueName="[Sales].[Month]" caption="Month" attribute="1" defaultMemberUniqueName="[Sales].[Month].[All]" allUniqueName="[Sales].[Month].[All]" dimensionUniqueName="[Sales]" displayFolder="" count="0" memberValueDatatype="130" unbalanced="0"/>
    <cacheHierarchy uniqueName="[Sales].[Weekday]" caption="Weekday" attribute="1" defaultMemberUniqueName="[Sales].[Weekday].[All]" allUniqueName="[Sales].[Weekday].[All]" dimensionUniqueName="[Sales]" displayFolder="" count="0" memberValueDatatype="130" unbalanced="0"/>
    <cacheHierarchy uniqueName="[Sales].[High Temp]" caption="High Temp" attribute="1" defaultMemberUniqueName="[Sales].[High Temp].[All]" allUniqueName="[Sales].[High Temp].[All]" dimensionUniqueName="[Sales]" displayFolder="" count="0" memberValueDatatype="5" unbalanced="0"/>
    <cacheHierarchy uniqueName="[Sales].[Rainy]" caption="Rainy" attribute="1" defaultMemberUniqueName="[Sales].[Rainy].[All]" allUniqueName="[Sales].[Rainy].[All]" dimensionUniqueName="[Sales]" displayFolder="" count="0" memberValueDatatype="130" unbalanced="0"/>
    <cacheHierarchy uniqueName="[Sales].[Customers]" caption="Customers" attribute="1" defaultMemberUniqueName="[Sales].[Customers].[All]" allUniqueName="[Sales].[Customers].[All]" dimensionUniqueName="[Sales]" displayFolder="" count="0" memberValueDatatype="5" unbalanced="0"/>
    <cacheHierarchy uniqueName="[Sales].[Month Name]" caption="Month Name" attribute="1" defaultMemberUniqueName="[Sales].[Month Name].[All]" allUniqueName="[Sales].[Month Name].[All]" dimensionUniqueName="[Sales]" displayFolder="" count="0" memberValueDatatype="130" unbalanced="0"/>
    <cacheHierarchy uniqueName="[Sales].[Month Abbreviation]" caption="Month Abbreviation" attribute="1" defaultMemberUniqueName="[Sales].[Month Abbreviation].[All]" allUniqueName="[Sales].[Month Abbreviation].[All]" dimensionUniqueName="[Sales]" displayFolder="" count="0" memberValueDatatype="130" unbalanced="0"/>
    <cacheHierarchy uniqueName="[Stores].[Store ID]" caption="Store ID" attribute="1" defaultMemberUniqueName="[Stores].[Store ID].[All]" allUniqueName="[Stores].[Store ID].[All]" dimensionUniqueName="[Stores]" displayFolder="" count="0" memberValueDatatype="130" unbalanced="0"/>
    <cacheHierarchy uniqueName="[Stores].[Address]" caption="Address" attribute="1" defaultMemberUniqueName="[Stores].[Address].[All]" allUniqueName="[Stores].[Address].[All]" dimensionUniqueName="[Stores]" displayFolder="" count="0" memberValueDatatype="130" unbalanced="0"/>
    <cacheHierarchy uniqueName="[Stores].[City]" caption="City" attribute="1" defaultMemberUniqueName="[Stores].[City].[All]" allUniqueName="[Stores].[City].[All]" dimensionUniqueName="[Stores]" displayFolder="" count="0" memberValueDatatype="130" unbalanced="0"/>
    <cacheHierarchy uniqueName="[Stores].[County]" caption="County" attribute="1" defaultMemberUniqueName="[Stores].[County].[All]" allUniqueName="[Stores].[County].[All]" dimensionUniqueName="[Stores]" displayFolder="" count="0" memberValueDatatype="130" unbalanced="0"/>
    <cacheHierarchy uniqueName="[Stores].[State]" caption="State" attribute="1" defaultMemberUniqueName="[Stores].[State].[All]" allUniqueName="[Stores].[State].[All]" dimensionUniqueName="[Stores]" displayFolder="" count="0" memberValueDatatype="130" unbalanced="0"/>
    <cacheHierarchy uniqueName="[Stores].[Postal Code]" caption="Postal Code" attribute="1" defaultMemberUniqueName="[Stores].[Postal Code].[All]" allUniqueName="[Stores].[Postal Code].[All]" dimensionUniqueName="[Stores]" displayFolder="" count="0" memberValueDatatype="130" unbalanced="0"/>
    <cacheHierarchy uniqueName="[Table4].[ITEM]" caption="ITEM" attribute="1" defaultMemberUniqueName="[Table4].[ITEM].[All]" allUniqueName="[Table4].[ITEM].[All]" dimensionUniqueName="[Table4]" displayFolder="" count="0" memberValueDatatype="130" unbalanced="0"/>
    <cacheHierarchy uniqueName="[Measures].[__XL_Count Sales]" caption="__XL_Count Sales" measure="1" displayFolder="" measureGroup="Sales" count="0" hidden="1"/>
    <cacheHierarchy uniqueName="[Measures].[__XL_Count Stores]" caption="__XL_Count Stores" measure="1" displayFolder="" measureGroup="Stores" count="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High Temp]" caption="Sum of High Temp" measure="1" displayFolder="" measureGroup="Sales" count="0" hidden="1">
      <extLst>
        <ext xmlns:x15="http://schemas.microsoft.com/office/spreadsheetml/2010/11/main" uri="{B97F6D7D-B522-45F9-BDA1-12C45D357490}">
          <x15:cacheHierarchy aggregatedColumn="6"/>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8"/>
        </ext>
      </extLst>
    </cacheHierarchy>
    <cacheHierarchy uniqueName="[Measures].[Average of High Temp]" caption="Average of High Temp" measure="1" displayFolder="" measureGroup="Sales" count="0" hidden="1">
      <extLst>
        <ext xmlns:x15="http://schemas.microsoft.com/office/spreadsheetml/2010/11/main" uri="{B97F6D7D-B522-45F9-BDA1-12C45D357490}">
          <x15:cacheHierarchy aggregatedColumn="6"/>
        </ext>
      </extLst>
    </cacheHierarchy>
    <cacheHierarchy uniqueName="[Measures].[Average of Customers]" caption="Average of Customers" measure="1" displayFolder="" measureGroup="Sales" count="0" oneField="1" hidden="1">
      <fieldsUsage count="1">
        <fieldUsage x="2"/>
      </fieldsUsage>
      <extLst>
        <ext xmlns:x15="http://schemas.microsoft.com/office/spreadsheetml/2010/11/main" uri="{B97F6D7D-B522-45F9-BDA1-12C45D357490}">
          <x15:cacheHierarchy aggregatedColumn="8"/>
        </ext>
      </extLst>
    </cacheHierarchy>
  </cacheHierarchies>
  <kpis count="0"/>
  <dimensions count="4">
    <dimension measure="1" name="Measures" uniqueName="[Measures]" caption="Measures"/>
    <dimension name="Sales" uniqueName="[Sales]" caption="Sales"/>
    <dimension name="Stores" uniqueName="[Stores]" caption="Stores"/>
    <dimension name="Table4" uniqueName="[Table4]" caption="Table4"/>
  </dimensions>
  <measureGroups count="3">
    <measureGroup name="Sales" caption="Sales"/>
    <measureGroup name="Stores" caption="Stores"/>
    <measureGroup name="Table4" caption="Table4"/>
  </measureGroups>
  <maps count="4">
    <map measureGroup="0" dimension="1"/>
    <map measureGroup="0" dimension="2"/>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hilak Addagatla" refreshedDate="44881.781473726849" backgroundQuery="1" createdVersion="7" refreshedVersion="7" minRefreshableVersion="3" recordCount="0" supportSubquery="1" supportAdvancedDrill="1" xr:uid="{A33A142C-8B06-42EA-B2A2-1DBF0DEC9FDE}">
  <cacheSource type="external" connectionId="5"/>
  <cacheFields count="2">
    <cacheField name="[Sales].[Rainy].[Rainy]" caption="Rainy" numFmtId="0" hierarchy="7" level="1">
      <sharedItems count="2">
        <s v="Heavy Rainfall"/>
        <s v="Normal"/>
      </sharedItems>
    </cacheField>
    <cacheField name="[Measures].[Average of Customers]" caption="Average of Customers" numFmtId="0" hierarchy="25" level="32767"/>
  </cacheFields>
  <cacheHierarchies count="26">
    <cacheHierarchy uniqueName="[Sales].[Calender]" caption="Calender" defaultMemberUniqueName="[Sales].[Calender].[All]" allUniqueName="[Sales].[Calender].[All]" dimensionUniqueName="[Sales]" displayFolder="" count="0" unbalanced="0"/>
    <cacheHierarchy uniqueName="[Sales].[Store ID]" caption="Store ID" attribute="1" defaultMemberUniqueName="[Sales].[Store ID].[All]" allUniqueName="[Sales].[Store ID].[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Year]" caption="Year" attribute="1" defaultMemberUniqueName="[Sales].[Year].[All]" allUniqueName="[Sales].[Year].[All]" dimensionUniqueName="[Sales]" displayFolder="" count="0" memberValueDatatype="5" unbalanced="0"/>
    <cacheHierarchy uniqueName="[Sales].[Month]" caption="Month" attribute="1" defaultMemberUniqueName="[Sales].[Month].[All]" allUniqueName="[Sales].[Month].[All]" dimensionUniqueName="[Sales]" displayFolder="" count="0" memberValueDatatype="130" unbalanced="0"/>
    <cacheHierarchy uniqueName="[Sales].[Weekday]" caption="Weekday" attribute="1" defaultMemberUniqueName="[Sales].[Weekday].[All]" allUniqueName="[Sales].[Weekday].[All]" dimensionUniqueName="[Sales]" displayFolder="" count="0" memberValueDatatype="130" unbalanced="0"/>
    <cacheHierarchy uniqueName="[Sales].[High Temp]" caption="High Temp" attribute="1" defaultMemberUniqueName="[Sales].[High Temp].[All]" allUniqueName="[Sales].[High Temp].[All]" dimensionUniqueName="[Sales]" displayFolder="" count="0" memberValueDatatype="5" unbalanced="0"/>
    <cacheHierarchy uniqueName="[Sales].[Rainy]" caption="Rainy" attribute="1" defaultMemberUniqueName="[Sales].[Rainy].[All]" allUniqueName="[Sales].[Rainy].[All]" dimensionUniqueName="[Sales]" displayFolder="" count="2" memberValueDatatype="130" unbalanced="0">
      <fieldsUsage count="2">
        <fieldUsage x="-1"/>
        <fieldUsage x="0"/>
      </fieldsUsage>
    </cacheHierarchy>
    <cacheHierarchy uniqueName="[Sales].[Customers]" caption="Customers" attribute="1" defaultMemberUniqueName="[Sales].[Customers].[All]" allUniqueName="[Sales].[Customers].[All]" dimensionUniqueName="[Sales]" displayFolder="" count="0" memberValueDatatype="5" unbalanced="0"/>
    <cacheHierarchy uniqueName="[Sales].[Month Name]" caption="Month Name" attribute="1" defaultMemberUniqueName="[Sales].[Month Name].[All]" allUniqueName="[Sales].[Month Name].[All]" dimensionUniqueName="[Sales]" displayFolder="" count="0" memberValueDatatype="130" unbalanced="0"/>
    <cacheHierarchy uniqueName="[Sales].[Month Abbreviation]" caption="Month Abbreviation" attribute="1" defaultMemberUniqueName="[Sales].[Month Abbreviation].[All]" allUniqueName="[Sales].[Month Abbreviation].[All]" dimensionUniqueName="[Sales]" displayFolder="" count="0" memberValueDatatype="130" unbalanced="0"/>
    <cacheHierarchy uniqueName="[Stores].[Store ID]" caption="Store ID" attribute="1" defaultMemberUniqueName="[Stores].[Store ID].[All]" allUniqueName="[Stores].[Store ID].[All]" dimensionUniqueName="[Stores]" displayFolder="" count="0" memberValueDatatype="130" unbalanced="0"/>
    <cacheHierarchy uniqueName="[Stores].[Address]" caption="Address" attribute="1" defaultMemberUniqueName="[Stores].[Address].[All]" allUniqueName="[Stores].[Address].[All]" dimensionUniqueName="[Stores]" displayFolder="" count="0" memberValueDatatype="130" unbalanced="0"/>
    <cacheHierarchy uniqueName="[Stores].[City]" caption="City" attribute="1" defaultMemberUniqueName="[Stores].[City].[All]" allUniqueName="[Stores].[City].[All]" dimensionUniqueName="[Stores]" displayFolder="" count="0" memberValueDatatype="130" unbalanced="0"/>
    <cacheHierarchy uniqueName="[Stores].[County]" caption="County" attribute="1" defaultMemberUniqueName="[Stores].[County].[All]" allUniqueName="[Stores].[County].[All]" dimensionUniqueName="[Stores]" displayFolder="" count="0" memberValueDatatype="130" unbalanced="0"/>
    <cacheHierarchy uniqueName="[Stores].[State]" caption="State" attribute="1" defaultMemberUniqueName="[Stores].[State].[All]" allUniqueName="[Stores].[State].[All]" dimensionUniqueName="[Stores]" displayFolder="" count="0" memberValueDatatype="130" unbalanced="0"/>
    <cacheHierarchy uniqueName="[Stores].[Postal Code]" caption="Postal Code" attribute="1" defaultMemberUniqueName="[Stores].[Postal Code].[All]" allUniqueName="[Stores].[Postal Code].[All]" dimensionUniqueName="[Stores]" displayFolder="" count="0" memberValueDatatype="130" unbalanced="0"/>
    <cacheHierarchy uniqueName="[Table4].[ITEM]" caption="ITEM" attribute="1" defaultMemberUniqueName="[Table4].[ITEM].[All]" allUniqueName="[Table4].[ITEM].[All]" dimensionUniqueName="[Table4]" displayFolder="" count="0" memberValueDatatype="130" unbalanced="0"/>
    <cacheHierarchy uniqueName="[Measures].[__XL_Count Sales]" caption="__XL_Count Sales" measure="1" displayFolder="" measureGroup="Sales" count="0" hidden="1"/>
    <cacheHierarchy uniqueName="[Measures].[__XL_Count Stores]" caption="__XL_Count Stores" measure="1" displayFolder="" measureGroup="Stores" count="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High Temp]" caption="Sum of High Temp" measure="1" displayFolder="" measureGroup="Sales" count="0" hidden="1">
      <extLst>
        <ext xmlns:x15="http://schemas.microsoft.com/office/spreadsheetml/2010/11/main" uri="{B97F6D7D-B522-45F9-BDA1-12C45D357490}">
          <x15:cacheHierarchy aggregatedColumn="6"/>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8"/>
        </ext>
      </extLst>
    </cacheHierarchy>
    <cacheHierarchy uniqueName="[Measures].[Average of High Temp]" caption="Average of High Temp" measure="1" displayFolder="" measureGroup="Sales" count="0" hidden="1">
      <extLst>
        <ext xmlns:x15="http://schemas.microsoft.com/office/spreadsheetml/2010/11/main" uri="{B97F6D7D-B522-45F9-BDA1-12C45D357490}">
          <x15:cacheHierarchy aggregatedColumn="6"/>
        </ext>
      </extLst>
    </cacheHierarchy>
    <cacheHierarchy uniqueName="[Measures].[Average of Customers]" caption="Average of Customers" measure="1" displayFolder="" measureGroup="Sales" count="0" oneField="1" hidden="1">
      <fieldsUsage count="1">
        <fieldUsage x="1"/>
      </fieldsUsage>
      <extLst>
        <ext xmlns:x15="http://schemas.microsoft.com/office/spreadsheetml/2010/11/main" uri="{B97F6D7D-B522-45F9-BDA1-12C45D357490}">
          <x15:cacheHierarchy aggregatedColumn="8"/>
        </ext>
      </extLst>
    </cacheHierarchy>
  </cacheHierarchies>
  <kpis count="0"/>
  <dimensions count="4">
    <dimension measure="1" name="Measures" uniqueName="[Measures]" caption="Measures"/>
    <dimension name="Sales" uniqueName="[Sales]" caption="Sales"/>
    <dimension name="Stores" uniqueName="[Stores]" caption="Stores"/>
    <dimension name="Table4" uniqueName="[Table4]" caption="Table4"/>
  </dimensions>
  <measureGroups count="3">
    <measureGroup name="Sales" caption="Sales"/>
    <measureGroup name="Stores" caption="Stores"/>
    <measureGroup name="Table4" caption="Table4"/>
  </measureGroups>
  <maps count="4">
    <map measureGroup="0" dimension="1"/>
    <map measureGroup="0" dimension="2"/>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hilak Addagatla" refreshedDate="44881.78721516204" backgroundQuery="1" createdVersion="3" refreshedVersion="7" minRefreshableVersion="3" recordCount="0" supportSubquery="1" supportAdvancedDrill="1" xr:uid="{4ACBDF29-5CBC-466E-B8BF-7521D6F941B7}">
  <cacheSource type="external" connectionId="5">
    <extLst>
      <ext xmlns:x14="http://schemas.microsoft.com/office/spreadsheetml/2009/9/main" uri="{F057638F-6D5F-4e77-A914-E7F072B9BCA8}">
        <x14:sourceConnection name="ThisWorkbookDataModel"/>
      </ext>
    </extLst>
  </cacheSource>
  <cacheFields count="0"/>
  <cacheHierarchies count="26">
    <cacheHierarchy uniqueName="[Sales].[Calender]" caption="Calender" defaultMemberUniqueName="[Sales].[Calender].[All]" allUniqueName="[Sales].[Calender].[All]" dimensionUniqueName="[Sales]" displayFolder="" count="0" unbalanced="0"/>
    <cacheHierarchy uniqueName="[Sales].[Store ID]" caption="Store ID" attribute="1" defaultMemberUniqueName="[Sales].[Store ID].[All]" allUniqueName="[Sales].[Store ID].[All]" dimensionUniqueName="[Sales]" displayFolder="" count="0" memberValueDatatype="130" unbalanced="0"/>
    <cacheHierarchy uniqueName="[Sales].[Date]" caption="Date" attribute="1" time="1" defaultMemberUniqueName="[Sales].[Date].[All]" allUniqueName="[Sales].[Date].[All]" dimensionUniqueName="[Sales]" displayFolder="" count="0" memberValueDatatype="7" unbalanced="0"/>
    <cacheHierarchy uniqueName="[Sales].[Year]" caption="Year" attribute="1" defaultMemberUniqueName="[Sales].[Year].[All]" allUniqueName="[Sales].[Year].[All]" dimensionUniqueName="[Sales]" displayFolder="" count="0" memberValueDatatype="5" unbalanced="0"/>
    <cacheHierarchy uniqueName="[Sales].[Month]" caption="Month" attribute="1" defaultMemberUniqueName="[Sales].[Month].[All]" allUniqueName="[Sales].[Month].[All]" dimensionUniqueName="[Sales]" displayFolder="" count="0" memberValueDatatype="130" unbalanced="0"/>
    <cacheHierarchy uniqueName="[Sales].[Weekday]" caption="Weekday" attribute="1" defaultMemberUniqueName="[Sales].[Weekday].[All]" allUniqueName="[Sales].[Weekday].[All]" dimensionUniqueName="[Sales]" displayFolder="" count="0" memberValueDatatype="130" unbalanced="0"/>
    <cacheHierarchy uniqueName="[Sales].[High Temp]" caption="High Temp" attribute="1" defaultMemberUniqueName="[Sales].[High Temp].[All]" allUniqueName="[Sales].[High Temp].[All]" dimensionUniqueName="[Sales]" displayFolder="" count="0" memberValueDatatype="5" unbalanced="0"/>
    <cacheHierarchy uniqueName="[Sales].[Rainy]" caption="Rainy" attribute="1" defaultMemberUniqueName="[Sales].[Rainy].[All]" allUniqueName="[Sales].[Rainy].[All]" dimensionUniqueName="[Sales]" displayFolder="" count="0" memberValueDatatype="130" unbalanced="0"/>
    <cacheHierarchy uniqueName="[Sales].[Customers]" caption="Customers" attribute="1" defaultMemberUniqueName="[Sales].[Customers].[All]" allUniqueName="[Sales].[Customers].[All]" dimensionUniqueName="[Sales]" displayFolder="" count="0" memberValueDatatype="5" unbalanced="0"/>
    <cacheHierarchy uniqueName="[Sales].[Month Name]" caption="Month Name" attribute="1" defaultMemberUniqueName="[Sales].[Month Name].[All]" allUniqueName="[Sales].[Month Name].[All]" dimensionUniqueName="[Sales]" displayFolder="" count="0" memberValueDatatype="130" unbalanced="0"/>
    <cacheHierarchy uniqueName="[Sales].[Month Abbreviation]" caption="Month Abbreviation" attribute="1" defaultMemberUniqueName="[Sales].[Month Abbreviation].[All]" allUniqueName="[Sales].[Month Abbreviation].[All]" dimensionUniqueName="[Sales]" displayFolder="" count="0" memberValueDatatype="130" unbalanced="0"/>
    <cacheHierarchy uniqueName="[Stores].[Store ID]" caption="Store ID" attribute="1" defaultMemberUniqueName="[Stores].[Store ID].[All]" allUniqueName="[Stores].[Store ID].[All]" dimensionUniqueName="[Stores]" displayFolder="" count="0" memberValueDatatype="130" unbalanced="0"/>
    <cacheHierarchy uniqueName="[Stores].[Address]" caption="Address" attribute="1" defaultMemberUniqueName="[Stores].[Address].[All]" allUniqueName="[Stores].[Address].[All]" dimensionUniqueName="[Stores]" displayFolder="" count="0" memberValueDatatype="130" unbalanced="0"/>
    <cacheHierarchy uniqueName="[Stores].[City]" caption="City" attribute="1" defaultMemberUniqueName="[Stores].[City].[All]" allUniqueName="[Stores].[City].[All]" dimensionUniqueName="[Stores]" displayFolder="" count="0" memberValueDatatype="130" unbalanced="0"/>
    <cacheHierarchy uniqueName="[Stores].[County]" caption="County" attribute="1" defaultMemberUniqueName="[Stores].[County].[All]" allUniqueName="[Stores].[County].[All]" dimensionUniqueName="[Stores]" displayFolder="" count="0" memberValueDatatype="130" unbalanced="0"/>
    <cacheHierarchy uniqueName="[Stores].[State]" caption="State" attribute="1" defaultMemberUniqueName="[Stores].[State].[All]" allUniqueName="[Stores].[State].[All]" dimensionUniqueName="[Stores]" displayFolder="" count="0" memberValueDatatype="130" unbalanced="0"/>
    <cacheHierarchy uniqueName="[Stores].[Postal Code]" caption="Postal Code" attribute="1" defaultMemberUniqueName="[Stores].[Postal Code].[All]" allUniqueName="[Stores].[Postal Code].[All]" dimensionUniqueName="[Stores]" displayFolder="" count="0" memberValueDatatype="130" unbalanced="0"/>
    <cacheHierarchy uniqueName="[Table4].[ITEM]" caption="ITEM" attribute="1" defaultMemberUniqueName="[Table4].[ITEM].[All]" allUniqueName="[Table4].[ITEM].[All]" dimensionUniqueName="[Table4]" displayFolder="" count="0" memberValueDatatype="130" unbalanced="0"/>
    <cacheHierarchy uniqueName="[Measures].[__XL_Count Sales]" caption="__XL_Count Sales" measure="1" displayFolder="" measureGroup="Sales" count="0" hidden="1"/>
    <cacheHierarchy uniqueName="[Measures].[__XL_Count Stores]" caption="__XL_Count Stores" measure="1" displayFolder="" measureGroup="Stores" count="0" hidden="1"/>
    <cacheHierarchy uniqueName="[Measures].[__XL_Count Table4]" caption="__XL_Count Table4" measure="1" displayFolder="" measureGroup="Table4" count="0" hidden="1"/>
    <cacheHierarchy uniqueName="[Measures].[__No measures defined]" caption="__No measures defined" measure="1" displayFolder="" count="0" hidden="1"/>
    <cacheHierarchy uniqueName="[Measures].[Sum of High Temp]" caption="Sum of High Temp" measure="1" displayFolder="" measureGroup="Sales" count="0" hidden="1">
      <extLst>
        <ext xmlns:x15="http://schemas.microsoft.com/office/spreadsheetml/2010/11/main" uri="{B97F6D7D-B522-45F9-BDA1-12C45D357490}">
          <x15:cacheHierarchy aggregatedColumn="6"/>
        </ext>
      </extLst>
    </cacheHierarchy>
    <cacheHierarchy uniqueName="[Measures].[Sum of Customers]" caption="Sum of Customers" measure="1" displayFolder="" measureGroup="Sales" count="0" hidden="1">
      <extLst>
        <ext xmlns:x15="http://schemas.microsoft.com/office/spreadsheetml/2010/11/main" uri="{B97F6D7D-B522-45F9-BDA1-12C45D357490}">
          <x15:cacheHierarchy aggregatedColumn="8"/>
        </ext>
      </extLst>
    </cacheHierarchy>
    <cacheHierarchy uniqueName="[Measures].[Average of High Temp]" caption="Average of High Temp" measure="1" displayFolder="" measureGroup="Sales" count="0" hidden="1">
      <extLst>
        <ext xmlns:x15="http://schemas.microsoft.com/office/spreadsheetml/2010/11/main" uri="{B97F6D7D-B522-45F9-BDA1-12C45D357490}">
          <x15:cacheHierarchy aggregatedColumn="6"/>
        </ext>
      </extLst>
    </cacheHierarchy>
    <cacheHierarchy uniqueName="[Measures].[Average of Customers]" caption="Average of Customers" measure="1" displayFolder="" measureGroup="Sales" count="0" hidden="1">
      <extLst>
        <ext xmlns:x15="http://schemas.microsoft.com/office/spreadsheetml/2010/11/main" uri="{B97F6D7D-B522-45F9-BDA1-12C45D357490}">
          <x15:cacheHierarchy aggregatedColumn="8"/>
        </ext>
      </extLst>
    </cacheHierarchy>
  </cacheHierarchies>
  <kpis count="0"/>
  <dimensions count="4">
    <dimension measure="1" name="Measures" uniqueName="[Measures]" caption="Measures"/>
    <dimension name="Sales" uniqueName="[Sales]" caption="Sales"/>
    <dimension name="Stores" uniqueName="[Stores]" caption="Stores"/>
    <dimension name="Table4" uniqueName="[Table4]" caption="Table4"/>
  </dimensions>
  <measureGroups count="3">
    <measureGroup name="Sales" caption="Sales"/>
    <measureGroup name="Stores" caption="Stores"/>
    <measureGroup name="Table4" caption="Table4"/>
  </measureGroups>
  <maps count="4">
    <map measureGroup="0" dimension="1"/>
    <map measureGroup="0" dimension="2"/>
    <map measureGroup="1" dimension="2"/>
    <map measureGroup="2" dimension="3"/>
  </maps>
  <extLst>
    <ext xmlns:x14="http://schemas.microsoft.com/office/spreadsheetml/2009/9/main" uri="{725AE2AE-9491-48be-B2B4-4EB974FC3084}">
      <x14:pivotCacheDefinition slicerData="1" pivotCacheId="16836203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47D9CE-6102-4703-A8DA-E5BE2911FA9E}" name="PivotTable1" cacheId="0" applyNumberFormats="0" applyBorderFormats="0" applyFontFormats="0" applyPatternFormats="0" applyAlignmentFormats="0" applyWidthHeightFormats="1" dataCaption="Values" tag="8bc6909a-cd7d-43f0-ba00-54f9a83bef27" updatedVersion="7" minRefreshableVersion="3" useAutoFormatting="1" itemPrintTitles="1" createdVersion="7" indent="0" outline="1" outlineData="1" multipleFieldFilters="0">
  <location ref="B3:D16" firstHeaderRow="0" firstDataRow="1" firstDataCol="1"/>
  <pivotFields count="4">
    <pivotField dataField="1" subtotalTop="0" showAll="0" defaultSubtotal="0"/>
    <pivotField axis="axisRow"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allDrilled="1" subtotalTop="0" showAll="0" dataSourceSort="1" defaultSubtotal="0" defaultAttributeDrillState="1"/>
  </pivotFields>
  <rowFields count="1">
    <field x="1"/>
  </rowFields>
  <rowItems count="13">
    <i>
      <x/>
    </i>
    <i>
      <x v="1"/>
    </i>
    <i>
      <x v="2"/>
    </i>
    <i>
      <x v="3"/>
    </i>
    <i>
      <x v="4"/>
    </i>
    <i>
      <x v="5"/>
    </i>
    <i>
      <x v="6"/>
    </i>
    <i>
      <x v="7"/>
    </i>
    <i>
      <x v="8"/>
    </i>
    <i>
      <x v="9"/>
    </i>
    <i>
      <x v="10"/>
    </i>
    <i>
      <x v="11"/>
    </i>
    <i t="grand">
      <x/>
    </i>
  </rowItems>
  <colFields count="1">
    <field x="-2"/>
  </colFields>
  <colItems count="2">
    <i>
      <x/>
    </i>
    <i i="1">
      <x v="1"/>
    </i>
  </colItems>
  <dataFields count="2">
    <dataField name="Average of Customers" fld="0" subtotal="average" baseField="0" baseItem="0"/>
    <dataField name="Average of High Temp" fld="2" subtotal="average" baseField="1" baseItem="0"/>
  </dataFields>
  <pivotHierarchies count="26">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ores].[City].&amp;[Malibu]"/>
      </members>
    </pivotHierarchy>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caption="Average of High Temp"/>
    <pivotHierarchy dragToData="1" caption="Average of Customers"/>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A224C1-F33F-45A2-9608-D40DD9238F12}" name="PivotTable3" cacheId="1" applyNumberFormats="0" applyBorderFormats="0" applyFontFormats="0" applyPatternFormats="0" applyAlignmentFormats="0" applyWidthHeightFormats="1" dataCaption="Values" tag="e9a875ec-60db-418c-9ebf-18cb8a2a1380" updatedVersion="7" minRefreshableVersion="3" useAutoFormatting="1" subtotalHiddenItems="1" itemPrintTitles="1" createdVersion="7" indent="0" outline="1" outlineData="1" multipleFieldFilters="0" chartFormat="2">
  <location ref="B19:C32" firstHeaderRow="1" firstDataRow="1" firstDataCol="1"/>
  <pivotFields count="3">
    <pivotField axis="axisRow" hiddenLevel="1" allDrilled="1" subtotalTop="0" showAll="0" dataSourceSort="1" defaultSubtotal="0">
      <items count="1">
        <item s="1" c="1" x="0"/>
      </items>
    </pivotField>
    <pivotField axis="axisRow" allDrilled="1" subtotalTop="0" showAll="0" sortType="ascending" defaultSubtotal="0">
      <items count="12">
        <item x="4"/>
        <item x="3"/>
        <item x="7"/>
        <item x="0"/>
        <item x="8"/>
        <item x="6"/>
        <item x="5"/>
        <item x="1"/>
        <item x="11"/>
        <item x="10"/>
        <item x="9"/>
        <item x="2"/>
      </items>
    </pivotField>
    <pivotField dataField="1" subtotalTop="0" showAll="0" defaultSubtotal="0"/>
  </pivotFields>
  <rowFields count="1">
    <field x="1"/>
  </rowFields>
  <rowItems count="13">
    <i>
      <x/>
    </i>
    <i>
      <x v="1"/>
    </i>
    <i>
      <x v="2"/>
    </i>
    <i>
      <x v="3"/>
    </i>
    <i>
      <x v="4"/>
    </i>
    <i>
      <x v="5"/>
    </i>
    <i>
      <x v="6"/>
    </i>
    <i>
      <x v="7"/>
    </i>
    <i>
      <x v="8"/>
    </i>
    <i>
      <x v="9"/>
    </i>
    <i>
      <x v="10"/>
    </i>
    <i>
      <x v="11"/>
    </i>
    <i t="grand">
      <x/>
    </i>
  </rowItems>
  <colItems count="1">
    <i/>
  </colItems>
  <dataFields count="1">
    <dataField name="Average of Customers" fld="2" subtotal="average" baseField="0" baseItem="0"/>
  </dataFields>
  <chartFormats count="1">
    <chartFormat chart="1" format="1" series="1">
      <pivotArea type="data" outline="0" fieldPosition="0">
        <references count="1">
          <reference field="4294967294" count="1" selected="0">
            <x v="0"/>
          </reference>
        </references>
      </pivotArea>
    </chartFormat>
  </chartFormats>
  <pivotHierarchies count="26">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Customers"/>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3FF5AC6-818A-46E8-AF09-1B1ED7AE0A0F}" name="PivotTable2" cacheId="2" applyNumberFormats="0" applyBorderFormats="0" applyFontFormats="0" applyPatternFormats="0" applyAlignmentFormats="0" applyWidthHeightFormats="1" dataCaption="Values" tag="19c64a4f-2c3f-49dc-99ed-dbbf46d90445" updatedVersion="7" minRefreshableVersion="3" useAutoFormatting="1" itemPrintTitles="1" createdVersion="7" indent="0" outline="1" outlineData="1" multipleFieldFilters="0" chartFormat="2">
  <location ref="F10:G13" firstHeaderRow="1" firstDataRow="1" firstDataCol="1"/>
  <pivotFields count="2">
    <pivotField axis="axisRow" allDrilled="1" subtotalTop="0" showAll="0" dataSourceSort="1" defaultSubtotal="0" defaultAttributeDrillState="1">
      <items count="2">
        <item x="0"/>
        <item x="1"/>
      </items>
    </pivotField>
    <pivotField dataField="1" subtotalTop="0" showAll="0" defaultSubtotal="0"/>
  </pivotFields>
  <rowFields count="1">
    <field x="0"/>
  </rowFields>
  <rowItems count="3">
    <i>
      <x/>
    </i>
    <i>
      <x v="1"/>
    </i>
    <i t="grand">
      <x/>
    </i>
  </rowItems>
  <colItems count="1">
    <i/>
  </colItems>
  <dataFields count="1">
    <dataField name="Average of Customers" fld="1" subtotal="average" baseField="0" baseItem="0"/>
  </dataFields>
  <chartFormats count="1">
    <chartFormat chart="1" format="1" series="1">
      <pivotArea type="data" outline="0" fieldPosition="0">
        <references count="1">
          <reference field="4294967294" count="1" selected="0">
            <x v="0"/>
          </reference>
        </references>
      </pivotArea>
    </chartFormat>
  </chartFormats>
  <pivotHierarchies count="26">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Customers"/>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6BCD63E8-F186-436E-86F7-121D04C1152F}" autoFormatId="16" applyNumberFormats="0" applyBorderFormats="0" applyFontFormats="0" applyPatternFormats="0" applyAlignmentFormats="0" applyWidthHeightFormats="0">
  <queryTableRefresh nextId="8" unboundColumnsRight="6">
    <queryTableFields count="7">
      <queryTableField id="1" name="ITEM"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s>
  </queryTableRefresh>
  <extLst>
    <ext xmlns:x15="http://schemas.microsoft.com/office/spreadsheetml/2010/11/main" uri="{883FBD77-0823-4a55-B5E3-86C4891E6966}">
      <x15:queryTable sourceDataName="Query - Table4"/>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FC152741-1090-4CB6-AAA4-657420FA8CF2}" sourceName="[Stores].[City]">
  <pivotTables>
    <pivotTable tabId="31" name="PivotTable1"/>
  </pivotTables>
  <data>
    <olap pivotCacheId="168362036">
      <levels count="2">
        <level uniqueName="[Stores].[City].[(All)]" sourceCaption="(All)" count="0"/>
        <level uniqueName="[Stores].[City].[City]" sourceCaption="City" count="20">
          <ranges>
            <range startItem="0">
              <i n="[Stores].[City].&amp;[Bakersfield]" c="Bakersfield"/>
              <i n="[Stores].[City].&amp;[Chula Vista]" c="Chula Vista"/>
              <i n="[Stores].[City].&amp;[Fresno]" c="Fresno"/>
              <i n="[Stores].[City].&amp;[Hollister]" c="Hollister"/>
              <i n="[Stores].[City].&amp;[Huntington Beach]" c="Huntington Beach"/>
              <i n="[Stores].[City].&amp;[La Jolla]" c="La Jolla"/>
              <i n="[Stores].[City].&amp;[Long Beach]" c="Long Beach"/>
              <i n="[Stores].[City].&amp;[Los Angeles]" c="Los Angeles"/>
              <i n="[Stores].[City].&amp;[Malibu]" c="Malibu"/>
              <i n="[Stores].[City].&amp;[Monterey]" c="Monterey"/>
              <i n="[Stores].[City].&amp;[Palo Alto]" c="Palo Alto"/>
              <i n="[Stores].[City].&amp;[Pomona]" c="Pomona"/>
              <i n="[Stores].[City].&amp;[Sacramento]" c="Sacramento"/>
              <i n="[Stores].[City].&amp;[San Bernardino]" c="San Bernardino"/>
              <i n="[Stores].[City].&amp;[San Luis Obispo]" c="San Luis Obispo"/>
              <i n="[Stores].[City].&amp;[Santa Barbara]" c="Santa Barbara"/>
              <i n="[Stores].[City].&amp;[Santa Cruz]" c="Santa Cruz"/>
              <i n="[Stores].[City].&amp;[Santa Rosa]" c="Santa Rosa"/>
              <i n="[Stores].[City].&amp;[Valencia]" c="Valencia"/>
              <i n="[Stores].[City].&amp;[Ventura]" c="Ventura"/>
            </range>
          </ranges>
        </level>
      </levels>
      <selections count="1">
        <selection n="[Stores].[City].&amp;[Malibu]"/>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7147D6C1-2AA4-4EF5-B3AF-BA15AEAF5ECF}" cache="Slicer_City" caption="City" columnCount="4" level="1"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33538B2-9FE0-49A0-BC7F-809AC69D4BE9}" name="Table4" displayName="Table4" ref="A1:A225" totalsRowShown="0" headerRowDxfId="9">
  <autoFilter ref="A1:A225" xr:uid="{D33538B2-9FE0-49A0-BC7F-809AC69D4BE9}"/>
  <tableColumns count="1">
    <tableColumn id="1" xr3:uid="{3839251C-9AFC-4150-B4EC-651B17B9B10D}" name="ITE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61C9793-B743-461A-9C3A-8920D005737B}" name="MyGradesTbl" displayName="MyGradesTbl" ref="A1:G24" tableType="queryTable" totalsRowCount="1">
  <autoFilter ref="A1:G23" xr:uid="{661C9793-B743-461A-9C3A-8920D005737B}"/>
  <tableColumns count="7">
    <tableColumn id="1" xr3:uid="{A30CF81F-7754-45AE-A31D-0E43FAEF1907}" uniqueName="1" name="ITEM" totalsRowLabel="Total" queryTableFieldId="1" dataDxfId="8"/>
    <tableColumn id="2" xr3:uid="{BB4B7CF3-07CA-4D87-8696-1539FC226AEE}" uniqueName="2" name="Grade" queryTableFieldId="2" dataDxfId="7"/>
    <tableColumn id="3" xr3:uid="{44ED49FB-F599-4351-AEC3-BE301173B190}" uniqueName="3" name="My Score" totalsRowFunction="custom" queryTableFieldId="3" dataDxfId="6">
      <totalsRowFormula>SUMIF(MyGradesTbl[My Score],"&gt;5")</totalsRowFormula>
    </tableColumn>
    <tableColumn id="4" xr3:uid="{C0056C57-84A9-4DB2-91D1-A554A6C57459}" uniqueName="4" name="Points Avaliable" totalsRowFunction="sum" queryTableFieldId="4" dataDxfId="5"/>
    <tableColumn id="5" xr3:uid="{6580C219-8E88-4377-9013-517E5C5635F7}" uniqueName="5" name="Add to Denominator" totalsRowFunction="sum" queryTableFieldId="5" dataDxfId="4">
      <calculatedColumnFormula>IF(MyGradesTbl[[#This Row],[Points Avaliable]]=100,MyGradesTbl[[#This Row],[Points Avaliable]],"")</calculatedColumnFormula>
    </tableColumn>
    <tableColumn id="6" xr3:uid="{DFC107F0-0BCC-4EA8-B5F1-20D6FD1D1941}" uniqueName="6" name="Extra Credit" totalsRowFunction="sum" queryTableFieldId="6" dataDxfId="3">
      <calculatedColumnFormula>IF(MyGradesTbl[[#This Row],[My Score]]=5,MyGradesTbl[[#This Row],[My Score]],0)</calculatedColumnFormula>
    </tableColumn>
    <tableColumn id="7" xr3:uid="{6A7D3825-C3CC-444A-99E9-4BF64B883DCA}" uniqueName="7" name="SAM assignment" totalsRowFunction="sum" queryTableFieldId="7" dataDxfId="2">
      <calculatedColumnFormula>IF(MyGradesTbl[[#This Row],[Points Avaliable]]=100,MyGradesTbl[[#This Row],[My Score]],"")</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27C8624-CC31-4053-B8BB-0A3E04836320}" name="Table6" displayName="Table6" ref="I1:J2" totalsRowShown="0">
  <autoFilter ref="I1:J2" xr:uid="{527C8624-CC31-4053-B8BB-0A3E04836320}"/>
  <tableColumns count="2">
    <tableColumn id="1" xr3:uid="{E1E1A282-047E-474F-A496-1B02AF6E039E}" name="My % Grade" dataDxfId="1">
      <calculatedColumnFormula>(MyGradesTbl[[#Totals],[My Score]]+MyGradesTbl[[#Totals],[Extra Credit]])/(MyGradesTbl[[#Totals],[Add to Denominator]]-200)</calculatedColumnFormula>
    </tableColumn>
    <tableColumn id="2" xr3:uid="{7B571F5F-07AD-4A32-BCF0-935B1A1B244C}" name="My Letter Grade" dataDxfId="0">
      <calculatedColumnFormula>_xlfn.XLOOKUP(I2,J12:J19,I12:I19,,-1)</calculatedColumnFormula>
    </tableColumn>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survey colors">
      <a:dk1>
        <a:sysClr val="windowText" lastClr="000000"/>
      </a:dk1>
      <a:lt1>
        <a:sysClr val="window" lastClr="FFFFFF"/>
      </a:lt1>
      <a:dk2>
        <a:srgbClr val="323232"/>
      </a:dk2>
      <a:lt2>
        <a:srgbClr val="E3DED1"/>
      </a:lt2>
      <a:accent1>
        <a:srgbClr val="9F2936"/>
      </a:accent1>
      <a:accent2>
        <a:srgbClr val="E59CA4"/>
      </a:accent2>
      <a:accent3>
        <a:srgbClr val="B3D5AB"/>
      </a:accent3>
      <a:accent4>
        <a:srgbClr val="4E8542"/>
      </a:accent4>
      <a:accent5>
        <a:srgbClr val="604878"/>
      </a:accent5>
      <a:accent6>
        <a:srgbClr val="C19859"/>
      </a:accent6>
      <a:hlink>
        <a:srgbClr val="6B9F25"/>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256CA-484A-4324-9067-ED2A651C40A8}">
  <sheetPr>
    <tabColor rgb="FFFFC000"/>
  </sheetPr>
  <dimension ref="A1:B3"/>
  <sheetViews>
    <sheetView workbookViewId="0">
      <selection activeCell="A3" sqref="A3"/>
    </sheetView>
  </sheetViews>
  <sheetFormatPr defaultRowHeight="14.5"/>
  <cols>
    <col min="2" max="2" width="46.81640625" customWidth="1"/>
  </cols>
  <sheetData>
    <row r="1" spans="1:2" ht="33.5">
      <c r="A1" s="1" t="s">
        <v>4</v>
      </c>
    </row>
    <row r="3" spans="1:2" ht="29">
      <c r="A3" s="62" t="s">
        <v>0</v>
      </c>
      <c r="B3" s="2"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E5DA1-54BF-427B-BAFF-6342C1F7163D}">
  <sheetPr>
    <tabColor rgb="FFFFC000"/>
  </sheetPr>
  <dimension ref="A1:W33"/>
  <sheetViews>
    <sheetView zoomScale="90" workbookViewId="0">
      <selection activeCell="H24" sqref="H24"/>
    </sheetView>
  </sheetViews>
  <sheetFormatPr defaultColWidth="9.1796875" defaultRowHeight="14.5"/>
  <cols>
    <col min="1" max="1" width="7.1796875" customWidth="1"/>
    <col min="2" max="2" width="19" style="3" customWidth="1"/>
    <col min="3" max="3" width="13.81640625" style="3" customWidth="1"/>
    <col min="4" max="4" width="12.54296875" style="3" customWidth="1"/>
    <col min="5" max="5" width="16" style="3" bestFit="1" customWidth="1"/>
    <col min="6" max="6" width="12.1796875" style="3" customWidth="1"/>
    <col min="7" max="8" width="14.81640625" style="3" customWidth="1"/>
    <col min="9" max="9" width="9.54296875" customWidth="1"/>
    <col min="10" max="16384" width="9.1796875" style="3"/>
  </cols>
  <sheetData>
    <row r="1" spans="1:23" ht="18.75" customHeight="1">
      <c r="B1" s="137" t="s">
        <v>4</v>
      </c>
      <c r="C1" s="138"/>
      <c r="D1" s="138"/>
      <c r="E1" s="138"/>
      <c r="F1" s="138"/>
      <c r="G1" s="138"/>
      <c r="H1" s="139"/>
    </row>
    <row r="2" spans="1:23" ht="21.75" customHeight="1" thickBot="1">
      <c r="B2" s="140" t="s">
        <v>5</v>
      </c>
      <c r="C2" s="141"/>
      <c r="D2" s="141"/>
      <c r="E2" s="141"/>
      <c r="F2" s="141"/>
      <c r="G2" s="141"/>
      <c r="H2" s="142"/>
    </row>
    <row r="3" spans="1:23" ht="21.75" customHeight="1" thickBot="1">
      <c r="B3" s="4"/>
      <c r="C3" s="4"/>
      <c r="D3" s="4"/>
      <c r="E3" s="4"/>
      <c r="F3" s="4"/>
      <c r="G3" s="4"/>
      <c r="H3" s="4"/>
    </row>
    <row r="4" spans="1:23" ht="15" thickBot="1">
      <c r="B4" s="123" t="s">
        <v>24</v>
      </c>
      <c r="C4" s="124"/>
      <c r="D4" s="125"/>
      <c r="E4"/>
      <c r="F4" s="58" t="s">
        <v>6</v>
      </c>
      <c r="G4" s="59"/>
      <c r="H4" s="5">
        <v>2.2499999999999999E-2</v>
      </c>
    </row>
    <row r="5" spans="1:23">
      <c r="B5" s="126" t="s">
        <v>7</v>
      </c>
      <c r="C5" s="127"/>
      <c r="D5" s="128"/>
      <c r="F5" s="135" t="s">
        <v>8</v>
      </c>
      <c r="G5" s="136"/>
      <c r="H5" s="6"/>
    </row>
    <row r="6" spans="1:23" ht="16.5" customHeight="1">
      <c r="B6" s="129"/>
      <c r="C6" s="130"/>
      <c r="D6" s="131"/>
      <c r="F6" s="7"/>
      <c r="G6" s="8" t="s">
        <v>9</v>
      </c>
      <c r="H6" s="9">
        <v>1.1499999999999999</v>
      </c>
    </row>
    <row r="7" spans="1:23" ht="16.5" customHeight="1" thickBot="1">
      <c r="B7" s="132"/>
      <c r="C7" s="133"/>
      <c r="D7" s="134"/>
      <c r="F7" s="7"/>
      <c r="G7" s="8" t="s">
        <v>10</v>
      </c>
      <c r="H7" s="10">
        <v>1</v>
      </c>
    </row>
    <row r="8" spans="1:23" ht="16.5" customHeight="1">
      <c r="B8" s="11"/>
      <c r="C8" s="11"/>
      <c r="D8" s="11"/>
      <c r="F8" s="7"/>
      <c r="G8" s="8" t="s">
        <v>11</v>
      </c>
      <c r="H8" s="10">
        <v>1.05</v>
      </c>
    </row>
    <row r="9" spans="1:23" ht="16.5" customHeight="1" thickBot="1">
      <c r="B9" s="11"/>
      <c r="C9" s="11"/>
      <c r="D9" s="11"/>
      <c r="F9" s="12"/>
      <c r="G9" s="13" t="s">
        <v>12</v>
      </c>
      <c r="H9" s="14">
        <v>1.02</v>
      </c>
    </row>
    <row r="10" spans="1:23">
      <c r="B10" s="15"/>
      <c r="C10" s="15"/>
      <c r="D10" s="16"/>
    </row>
    <row r="11" spans="1:23" ht="15" thickBot="1">
      <c r="B11" s="16"/>
      <c r="C11" s="16"/>
      <c r="D11" s="16"/>
    </row>
    <row r="12" spans="1:23" ht="15" thickBot="1">
      <c r="B12" s="17" t="s">
        <v>13</v>
      </c>
      <c r="C12" s="18"/>
      <c r="D12" s="18"/>
      <c r="E12" s="18"/>
      <c r="F12" s="18"/>
      <c r="G12" s="18"/>
      <c r="H12" s="19"/>
    </row>
    <row r="13" spans="1:23" s="24" customFormat="1" ht="34.5" customHeight="1" thickBot="1">
      <c r="A13"/>
      <c r="B13" s="20"/>
      <c r="C13" s="21" t="s">
        <v>14</v>
      </c>
      <c r="D13" s="22" t="s">
        <v>15</v>
      </c>
      <c r="E13" s="22" t="s">
        <v>16</v>
      </c>
      <c r="F13" s="22" t="s">
        <v>17</v>
      </c>
      <c r="G13" s="22" t="s">
        <v>18</v>
      </c>
      <c r="H13" s="23" t="s">
        <v>21</v>
      </c>
      <c r="I13"/>
      <c r="V13" s="3"/>
      <c r="W13" s="3"/>
    </row>
    <row r="14" spans="1:23" ht="16.5" customHeight="1">
      <c r="B14" s="25" t="s">
        <v>9</v>
      </c>
      <c r="C14" s="26">
        <v>5450000</v>
      </c>
      <c r="D14" s="27">
        <f>C14*(1+$H$4)*$H6</f>
        <v>6408518.7499999991</v>
      </c>
      <c r="E14" s="27">
        <f t="shared" ref="D14:G17" si="0">D14*(1+$H$4)*$H6</f>
        <v>7535616.9851562483</v>
      </c>
      <c r="F14" s="27">
        <f t="shared" si="0"/>
        <v>8860943.6224206015</v>
      </c>
      <c r="G14" s="27">
        <f t="shared" si="0"/>
        <v>10419362.082013823</v>
      </c>
      <c r="H14" s="28">
        <f>SUM(D14:G14)</f>
        <v>33224441.43959067</v>
      </c>
    </row>
    <row r="15" spans="1:23" ht="16.5" customHeight="1">
      <c r="B15" s="29" t="s">
        <v>10</v>
      </c>
      <c r="C15" s="30">
        <v>7525000</v>
      </c>
      <c r="D15" s="31">
        <f t="shared" si="0"/>
        <v>7694312.5</v>
      </c>
      <c r="E15" s="31">
        <f t="shared" si="0"/>
        <v>7867434.53125</v>
      </c>
      <c r="F15" s="31">
        <f t="shared" si="0"/>
        <v>8044451.8082031244</v>
      </c>
      <c r="G15" s="31">
        <f t="shared" si="0"/>
        <v>8225451.9738876941</v>
      </c>
      <c r="H15" s="32">
        <f>SUM(D15:G15)</f>
        <v>31831650.813340817</v>
      </c>
    </row>
    <row r="16" spans="1:23" ht="16.5" customHeight="1">
      <c r="B16" s="29" t="s">
        <v>11</v>
      </c>
      <c r="C16" s="33">
        <v>6455000</v>
      </c>
      <c r="D16" s="31">
        <f t="shared" si="0"/>
        <v>6930249.375</v>
      </c>
      <c r="E16" s="31">
        <f t="shared" si="0"/>
        <v>7440488.9852343751</v>
      </c>
      <c r="F16" s="31">
        <f t="shared" si="0"/>
        <v>7988294.986772256</v>
      </c>
      <c r="G16" s="31">
        <f t="shared" si="0"/>
        <v>8576433.2051733639</v>
      </c>
      <c r="H16" s="34">
        <f>SUM(D16:G16)</f>
        <v>30935466.55218</v>
      </c>
      <c r="V16" s="24"/>
      <c r="W16" s="24"/>
    </row>
    <row r="17" spans="1:9" ht="16.5" customHeight="1">
      <c r="B17" s="29" t="s">
        <v>12</v>
      </c>
      <c r="C17" s="33">
        <v>5475000</v>
      </c>
      <c r="D17" s="31">
        <f t="shared" si="0"/>
        <v>5710151.25</v>
      </c>
      <c r="E17" s="31">
        <f t="shared" si="0"/>
        <v>5955402.2461875007</v>
      </c>
      <c r="F17" s="31">
        <f t="shared" si="0"/>
        <v>6211186.7726612538</v>
      </c>
      <c r="G17" s="31">
        <f t="shared" si="0"/>
        <v>6477957.2445470542</v>
      </c>
      <c r="H17" s="34">
        <f>SUM(D17:G17)</f>
        <v>24354697.513395809</v>
      </c>
    </row>
    <row r="18" spans="1:9" ht="21" customHeight="1" thickBot="1">
      <c r="B18" s="35"/>
      <c r="C18" s="36"/>
      <c r="D18" s="36"/>
      <c r="E18"/>
      <c r="F18" s="37"/>
      <c r="G18" s="38" t="s">
        <v>19</v>
      </c>
      <c r="H18" s="39">
        <f>SUM(H14:H17)</f>
        <v>120346256.31850731</v>
      </c>
    </row>
    <row r="19" spans="1:9" ht="15.5" thickTop="1" thickBot="1">
      <c r="B19" s="40"/>
      <c r="C19" s="41"/>
      <c r="D19" s="42"/>
      <c r="E19" s="41"/>
      <c r="F19" s="41"/>
      <c r="G19" s="41"/>
      <c r="H19" s="43"/>
    </row>
    <row r="20" spans="1:9" ht="19.5" customHeight="1" thickBot="1">
      <c r="B20" s="44"/>
      <c r="C20" s="44"/>
      <c r="D20" s="45"/>
      <c r="E20" s="46"/>
      <c r="F20" s="44"/>
      <c r="G20" s="44"/>
      <c r="H20" s="44"/>
    </row>
    <row r="21" spans="1:9">
      <c r="A21" s="117" t="s">
        <v>23</v>
      </c>
      <c r="B21" s="118"/>
      <c r="C21" s="47"/>
      <c r="D21" s="143" t="s">
        <v>22</v>
      </c>
      <c r="E21" s="144"/>
      <c r="F21" s="144"/>
      <c r="G21" s="144"/>
      <c r="H21" s="144"/>
      <c r="I21" s="145"/>
    </row>
    <row r="22" spans="1:9" ht="15" customHeight="1">
      <c r="A22" s="119"/>
      <c r="B22" s="120"/>
      <c r="D22" s="52"/>
      <c r="E22" s="148" t="s">
        <v>6</v>
      </c>
      <c r="F22" s="148"/>
      <c r="G22" s="148"/>
      <c r="H22" s="148"/>
      <c r="I22" s="149"/>
    </row>
    <row r="23" spans="1:9" ht="15" thickBot="1">
      <c r="A23" s="121"/>
      <c r="B23" s="122"/>
      <c r="D23" s="146" t="s">
        <v>20</v>
      </c>
      <c r="E23" s="49">
        <f>H18</f>
        <v>120346256.31850731</v>
      </c>
      <c r="F23" s="50">
        <v>1.2500000000000001E-2</v>
      </c>
      <c r="G23" s="50">
        <v>1.7500000000000002E-2</v>
      </c>
      <c r="H23" s="50">
        <v>2.2499999999999999E-2</v>
      </c>
      <c r="I23" s="53">
        <v>2.75E-2</v>
      </c>
    </row>
    <row r="24" spans="1:9">
      <c r="A24" s="60"/>
      <c r="B24" s="103">
        <f>H18</f>
        <v>120346256.31850731</v>
      </c>
      <c r="D24" s="146"/>
      <c r="E24" s="51">
        <v>1</v>
      </c>
      <c r="F24" s="54">
        <f t="dataTable" ref="F24:I31" dt2D="1" dtr="1" r1="H6" r2="H4"/>
        <v>628484761.65115619</v>
      </c>
      <c r="G24" s="54">
        <v>628542686.21315622</v>
      </c>
      <c r="H24" s="54">
        <v>628601823.34565616</v>
      </c>
      <c r="I24" s="55">
        <v>628662210.98065615</v>
      </c>
    </row>
    <row r="25" spans="1:9">
      <c r="A25" s="61">
        <v>0.01</v>
      </c>
      <c r="B25" s="48">
        <f t="dataTable" ref="B25:B33" dt2D="0" dtr="0" r1="H4" ca="1"/>
        <v>116574708.10352562</v>
      </c>
      <c r="D25" s="146"/>
      <c r="E25" s="51">
        <v>1.1499999999999999</v>
      </c>
      <c r="F25" s="54">
        <v>798785791.48724258</v>
      </c>
      <c r="G25" s="54">
        <v>798848350.45652771</v>
      </c>
      <c r="H25" s="54">
        <v>798912322.08261752</v>
      </c>
      <c r="I25" s="55">
        <v>798977753.97579408</v>
      </c>
    </row>
    <row r="26" spans="1:9">
      <c r="A26" s="61">
        <v>1.2500000000000001E-2</v>
      </c>
      <c r="B26" s="48">
        <v>117321349.91953826</v>
      </c>
      <c r="D26" s="146"/>
      <c r="E26" s="51">
        <v>1.3</v>
      </c>
      <c r="F26" s="54">
        <v>1002643793.4175079</v>
      </c>
      <c r="G26" s="54">
        <v>1002711029.4420695</v>
      </c>
      <c r="H26" s="54">
        <v>1002779895.2585804</v>
      </c>
      <c r="I26" s="55">
        <v>1002850449.7504532</v>
      </c>
    </row>
    <row r="27" spans="1:9">
      <c r="A27" s="61">
        <v>1.4999999999999999E-2</v>
      </c>
      <c r="B27" s="48">
        <v>118071811.18678395</v>
      </c>
      <c r="D27" s="146"/>
      <c r="E27" s="51">
        <v>1.45</v>
      </c>
      <c r="F27" s="54">
        <v>1244318446.7633405</v>
      </c>
      <c r="G27" s="54">
        <v>1244390402.9352343</v>
      </c>
      <c r="H27" s="54">
        <v>1244464223.4642329</v>
      </c>
      <c r="I27" s="55">
        <v>1244539980.2434344</v>
      </c>
    </row>
    <row r="28" spans="1:9">
      <c r="A28" s="61">
        <v>1.7500000000000002E-2</v>
      </c>
      <c r="B28" s="48">
        <v>118826106.35307026</v>
      </c>
      <c r="D28" s="146"/>
      <c r="E28" s="51">
        <v>1.6</v>
      </c>
      <c r="F28" s="54">
        <v>1528328194.3661182</v>
      </c>
      <c r="G28" s="54">
        <v>1528404914.2260578</v>
      </c>
      <c r="H28" s="54">
        <v>1528483750.8256071</v>
      </c>
      <c r="I28" s="55">
        <v>1528564790.9497819</v>
      </c>
    </row>
    <row r="29" spans="1:9">
      <c r="A29" s="61">
        <v>0.02</v>
      </c>
      <c r="B29" s="48">
        <v>119584249.89510711</v>
      </c>
      <c r="D29" s="146"/>
      <c r="E29" s="51">
        <v>1.75</v>
      </c>
      <c r="F29" s="54">
        <v>1859450242.5872126</v>
      </c>
      <c r="G29" s="54">
        <v>1859531770.1291633</v>
      </c>
      <c r="H29" s="54">
        <v>1859615685.0040827</v>
      </c>
      <c r="I29" s="55">
        <v>1859702090.9207873</v>
      </c>
    </row>
    <row r="30" spans="1:9">
      <c r="A30" s="61">
        <v>2.2499999999999999E-2</v>
      </c>
      <c r="B30" s="48">
        <v>120346256.31850731</v>
      </c>
      <c r="D30" s="146"/>
      <c r="E30" s="51">
        <v>1.9</v>
      </c>
      <c r="F30" s="54">
        <v>2242720561.3079858</v>
      </c>
      <c r="G30" s="54">
        <v>2242806940.9837589</v>
      </c>
      <c r="H30" s="54">
        <v>2242895997.1963835</v>
      </c>
      <c r="I30" s="55">
        <v>2242987852.7639875</v>
      </c>
    </row>
    <row r="31" spans="1:9" ht="15" thickBot="1">
      <c r="A31" s="61">
        <v>2.5000000000000001E-2</v>
      </c>
      <c r="B31" s="48">
        <v>121112140.15778619</v>
      </c>
      <c r="D31" s="147"/>
      <c r="E31" s="56">
        <v>2.0499999999999998</v>
      </c>
      <c r="F31" s="41">
        <v>2683433883.9297924</v>
      </c>
      <c r="G31" s="41">
        <v>2683525160.6536384</v>
      </c>
      <c r="H31" s="41">
        <v>2683619422.134582</v>
      </c>
      <c r="I31" s="57">
        <v>2683716812.6431656</v>
      </c>
    </row>
    <row r="32" spans="1:9">
      <c r="A32" s="61">
        <v>2.7500000000000004E-2</v>
      </c>
      <c r="B32" s="48">
        <v>121881915.97636193</v>
      </c>
    </row>
    <row r="33" spans="1:2" ht="15" thickBot="1">
      <c r="A33" s="61">
        <v>0.03</v>
      </c>
      <c r="B33" s="43">
        <v>122655598.36655502</v>
      </c>
    </row>
  </sheetData>
  <mergeCells count="9">
    <mergeCell ref="A21:B23"/>
    <mergeCell ref="B4:D4"/>
    <mergeCell ref="B5:D7"/>
    <mergeCell ref="F5:G5"/>
    <mergeCell ref="B1:H1"/>
    <mergeCell ref="B2:H2"/>
    <mergeCell ref="D21:I21"/>
    <mergeCell ref="D23:D31"/>
    <mergeCell ref="E22:I22"/>
  </mergeCells>
  <conditionalFormatting sqref="A25:B33">
    <cfRule type="expression" dxfId="12" priority="3">
      <formula>$H$4=$A25</formula>
    </cfRule>
  </conditionalFormatting>
  <conditionalFormatting sqref="F23:I31">
    <cfRule type="expression" dxfId="11" priority="1">
      <formula>$H$4=F$23</formula>
    </cfRule>
  </conditionalFormatting>
  <conditionalFormatting sqref="E24:I31">
    <cfRule type="expression" dxfId="10" priority="2">
      <formula>$H$6=$E24</formula>
    </cfRule>
  </conditionalFormatting>
  <printOptions horizontalCentered="1"/>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EBBD7-DC32-4870-B896-C571D09AD2FB}">
  <sheetPr>
    <tabColor theme="4" tint="0.39997558519241921"/>
    <pageSetUpPr fitToPage="1"/>
  </sheetPr>
  <dimension ref="A1:B3"/>
  <sheetViews>
    <sheetView zoomScale="120" zoomScaleNormal="120" zoomScalePageLayoutView="120" workbookViewId="0">
      <selection activeCell="B12" sqref="B12"/>
    </sheetView>
  </sheetViews>
  <sheetFormatPr defaultColWidth="9.54296875" defaultRowHeight="14.5"/>
  <cols>
    <col min="1" max="1" width="9.54296875" style="68"/>
    <col min="2" max="2" width="46.7265625" style="68" customWidth="1"/>
    <col min="3" max="16384" width="9.54296875" style="68"/>
  </cols>
  <sheetData>
    <row r="1" spans="1:2" ht="33.5">
      <c r="A1" s="67" t="s">
        <v>37</v>
      </c>
    </row>
    <row r="3" spans="1:2" ht="58">
      <c r="A3" s="69" t="s">
        <v>0</v>
      </c>
      <c r="B3" s="70" t="s">
        <v>38</v>
      </c>
    </row>
  </sheetData>
  <pageMargins left="0.7" right="0.7" top="0.75" bottom="0.75" header="0.3" footer="0.3"/>
  <pageSetup orientation="portrait" horizontalDpi="4294967295" verticalDpi="4294967295" r:id="rId1"/>
  <headerFooter>
    <oddHeader>&amp;R&amp;D</oddHeader>
    <oddFooter>&amp;L&amp;F&amp;CPage &amp;P&amp;R&amp;A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8DAA7-1110-474F-9B07-A23E92B7FABE}">
  <sheetPr>
    <tabColor theme="4" tint="0.39997558519241921"/>
    <pageSetUpPr fitToPage="1"/>
  </sheetPr>
  <dimension ref="A1:L32"/>
  <sheetViews>
    <sheetView zoomScale="120" zoomScaleNormal="120" zoomScalePageLayoutView="120" workbookViewId="0">
      <selection activeCell="Q10" sqref="Q10"/>
    </sheetView>
  </sheetViews>
  <sheetFormatPr defaultColWidth="9.54296875" defaultRowHeight="14.5"/>
  <cols>
    <col min="1" max="1" width="28.54296875" style="68" customWidth="1"/>
    <col min="2" max="2" width="9.54296875" style="68"/>
    <col min="3" max="3" width="38.81640625" style="68" customWidth="1"/>
    <col min="4" max="10" width="9.453125" style="68" customWidth="1"/>
    <col min="11" max="12" width="10.54296875" style="68" customWidth="1"/>
    <col min="13" max="16384" width="9.54296875" style="68"/>
  </cols>
  <sheetData>
    <row r="1" spans="1:12" ht="33.5">
      <c r="A1" s="67" t="s">
        <v>37</v>
      </c>
      <c r="B1" s="71"/>
    </row>
    <row r="2" spans="1:12">
      <c r="A2" s="72" t="s">
        <v>39</v>
      </c>
    </row>
    <row r="4" spans="1:12">
      <c r="A4" s="73" t="s">
        <v>40</v>
      </c>
      <c r="B4" s="73" t="s">
        <v>41</v>
      </c>
      <c r="C4" s="73" t="s">
        <v>27</v>
      </c>
      <c r="D4" s="74" t="s">
        <v>42</v>
      </c>
      <c r="E4" s="74" t="s">
        <v>43</v>
      </c>
      <c r="F4" s="74" t="s">
        <v>44</v>
      </c>
      <c r="G4" s="74" t="s">
        <v>45</v>
      </c>
      <c r="H4" s="74" t="s">
        <v>46</v>
      </c>
      <c r="I4" s="74" t="s">
        <v>47</v>
      </c>
      <c r="J4" s="74" t="s">
        <v>48</v>
      </c>
      <c r="K4" s="74" t="s">
        <v>49</v>
      </c>
      <c r="L4" s="74" t="s">
        <v>50</v>
      </c>
    </row>
    <row r="5" spans="1:12">
      <c r="A5" s="75" t="s">
        <v>51</v>
      </c>
      <c r="B5" s="75" t="s">
        <v>52</v>
      </c>
      <c r="C5" s="75" t="s">
        <v>53</v>
      </c>
      <c r="D5" s="76">
        <v>1</v>
      </c>
      <c r="E5" s="76">
        <v>1</v>
      </c>
      <c r="F5" s="76">
        <v>0</v>
      </c>
      <c r="G5" s="76">
        <v>0</v>
      </c>
      <c r="H5" s="76">
        <v>0</v>
      </c>
      <c r="I5" s="76">
        <v>0</v>
      </c>
      <c r="J5" s="76">
        <v>1</v>
      </c>
      <c r="K5" s="77">
        <f>SUM(D5:J5)</f>
        <v>3</v>
      </c>
      <c r="L5" s="77">
        <f>K5*8</f>
        <v>24</v>
      </c>
    </row>
    <row r="6" spans="1:12">
      <c r="A6" s="75" t="s">
        <v>54</v>
      </c>
      <c r="B6" s="75" t="s">
        <v>52</v>
      </c>
      <c r="C6" s="75"/>
      <c r="D6" s="76">
        <v>0</v>
      </c>
      <c r="E6" s="76">
        <v>1</v>
      </c>
      <c r="F6" s="76">
        <v>1</v>
      </c>
      <c r="G6" s="76">
        <v>1</v>
      </c>
      <c r="H6" s="76">
        <v>0</v>
      </c>
      <c r="I6" s="76">
        <v>1</v>
      </c>
      <c r="J6" s="76">
        <v>1</v>
      </c>
      <c r="K6" s="77">
        <f t="shared" ref="K6:K19" si="0">SUM(D6:J6)</f>
        <v>5</v>
      </c>
      <c r="L6" s="77">
        <f t="shared" ref="L6:L19" si="1">K6*8</f>
        <v>40</v>
      </c>
    </row>
    <row r="7" spans="1:12">
      <c r="A7" s="75" t="s">
        <v>55</v>
      </c>
      <c r="B7" s="75" t="s">
        <v>52</v>
      </c>
      <c r="C7" s="75"/>
      <c r="D7" s="76">
        <v>1</v>
      </c>
      <c r="E7" s="76">
        <v>0</v>
      </c>
      <c r="F7" s="76">
        <v>0</v>
      </c>
      <c r="G7" s="76">
        <v>1</v>
      </c>
      <c r="H7" s="76">
        <v>1</v>
      </c>
      <c r="I7" s="76">
        <v>1</v>
      </c>
      <c r="J7" s="76">
        <v>1</v>
      </c>
      <c r="K7" s="77">
        <f t="shared" si="0"/>
        <v>5</v>
      </c>
      <c r="L7" s="77">
        <f t="shared" si="1"/>
        <v>40</v>
      </c>
    </row>
    <row r="8" spans="1:12">
      <c r="A8" s="75" t="s">
        <v>56</v>
      </c>
      <c r="B8" s="75" t="s">
        <v>52</v>
      </c>
      <c r="C8" s="75" t="s">
        <v>57</v>
      </c>
      <c r="D8" s="76">
        <v>1</v>
      </c>
      <c r="E8" s="76">
        <v>0</v>
      </c>
      <c r="F8" s="76">
        <v>0</v>
      </c>
      <c r="G8" s="76">
        <v>1</v>
      </c>
      <c r="H8" s="76">
        <v>1</v>
      </c>
      <c r="I8" s="76">
        <v>1</v>
      </c>
      <c r="J8" s="76">
        <v>1</v>
      </c>
      <c r="K8" s="77">
        <f t="shared" si="0"/>
        <v>5</v>
      </c>
      <c r="L8" s="77">
        <f t="shared" si="1"/>
        <v>40</v>
      </c>
    </row>
    <row r="9" spans="1:12">
      <c r="A9" s="75" t="s">
        <v>58</v>
      </c>
      <c r="B9" s="75" t="s">
        <v>52</v>
      </c>
      <c r="C9" s="75" t="s">
        <v>59</v>
      </c>
      <c r="D9" s="76">
        <v>1</v>
      </c>
      <c r="E9" s="76">
        <v>1</v>
      </c>
      <c r="F9" s="76">
        <v>1</v>
      </c>
      <c r="G9" s="76">
        <v>0</v>
      </c>
      <c r="H9" s="76">
        <v>0</v>
      </c>
      <c r="I9" s="76">
        <v>1</v>
      </c>
      <c r="J9" s="76">
        <v>1</v>
      </c>
      <c r="K9" s="77">
        <f t="shared" si="0"/>
        <v>5</v>
      </c>
      <c r="L9" s="77">
        <f t="shared" si="1"/>
        <v>40</v>
      </c>
    </row>
    <row r="10" spans="1:12">
      <c r="A10" s="75" t="s">
        <v>60</v>
      </c>
      <c r="B10" s="75" t="s">
        <v>52</v>
      </c>
      <c r="C10" s="75"/>
      <c r="D10" s="76">
        <v>0</v>
      </c>
      <c r="E10" s="76">
        <v>1</v>
      </c>
      <c r="F10" s="76">
        <v>1</v>
      </c>
      <c r="G10" s="76">
        <v>0</v>
      </c>
      <c r="H10" s="76">
        <v>1</v>
      </c>
      <c r="I10" s="76">
        <v>1</v>
      </c>
      <c r="J10" s="76">
        <v>1</v>
      </c>
      <c r="K10" s="77">
        <f t="shared" si="0"/>
        <v>5</v>
      </c>
      <c r="L10" s="77">
        <f t="shared" si="1"/>
        <v>40</v>
      </c>
    </row>
    <row r="11" spans="1:12">
      <c r="A11" s="75" t="s">
        <v>61</v>
      </c>
      <c r="B11" s="75" t="s">
        <v>52</v>
      </c>
      <c r="C11" s="75" t="s">
        <v>62</v>
      </c>
      <c r="D11" s="76">
        <v>0</v>
      </c>
      <c r="E11" s="76">
        <v>0</v>
      </c>
      <c r="F11" s="76">
        <v>0</v>
      </c>
      <c r="G11" s="76">
        <v>0</v>
      </c>
      <c r="H11" s="76">
        <v>0</v>
      </c>
      <c r="I11" s="76">
        <v>1</v>
      </c>
      <c r="J11" s="76">
        <v>1</v>
      </c>
      <c r="K11" s="77">
        <f t="shared" si="0"/>
        <v>2</v>
      </c>
      <c r="L11" s="77">
        <f t="shared" si="1"/>
        <v>16</v>
      </c>
    </row>
    <row r="12" spans="1:12">
      <c r="A12" s="75" t="s">
        <v>63</v>
      </c>
      <c r="B12" s="75" t="s">
        <v>52</v>
      </c>
      <c r="C12" s="75" t="s">
        <v>64</v>
      </c>
      <c r="D12" s="76">
        <v>0</v>
      </c>
      <c r="E12" s="76">
        <v>0</v>
      </c>
      <c r="F12" s="76">
        <v>0</v>
      </c>
      <c r="G12" s="76">
        <v>0</v>
      </c>
      <c r="H12" s="76">
        <v>0</v>
      </c>
      <c r="I12" s="76">
        <v>0</v>
      </c>
      <c r="J12" s="76">
        <v>0</v>
      </c>
      <c r="K12" s="77">
        <f t="shared" si="0"/>
        <v>0</v>
      </c>
      <c r="L12" s="77">
        <f t="shared" si="1"/>
        <v>0</v>
      </c>
    </row>
    <row r="13" spans="1:12">
      <c r="A13" s="75" t="s">
        <v>65</v>
      </c>
      <c r="B13" s="75" t="s">
        <v>52</v>
      </c>
      <c r="C13" s="75"/>
      <c r="D13" s="76">
        <v>1</v>
      </c>
      <c r="E13" s="76">
        <v>1</v>
      </c>
      <c r="F13" s="76">
        <v>1</v>
      </c>
      <c r="G13" s="76">
        <v>0</v>
      </c>
      <c r="H13" s="76">
        <v>1</v>
      </c>
      <c r="I13" s="76">
        <v>1</v>
      </c>
      <c r="J13" s="76">
        <v>0</v>
      </c>
      <c r="K13" s="77">
        <f t="shared" si="0"/>
        <v>5</v>
      </c>
      <c r="L13" s="77">
        <f t="shared" si="1"/>
        <v>40</v>
      </c>
    </row>
    <row r="14" spans="1:12">
      <c r="A14" s="75" t="s">
        <v>66</v>
      </c>
      <c r="B14" s="75" t="s">
        <v>52</v>
      </c>
      <c r="C14" s="75" t="s">
        <v>67</v>
      </c>
      <c r="D14" s="76">
        <v>0</v>
      </c>
      <c r="E14" s="76">
        <v>1</v>
      </c>
      <c r="F14" s="76">
        <v>1</v>
      </c>
      <c r="G14" s="76">
        <v>1</v>
      </c>
      <c r="H14" s="76">
        <v>1</v>
      </c>
      <c r="I14" s="76">
        <v>0</v>
      </c>
      <c r="J14" s="76">
        <v>1</v>
      </c>
      <c r="K14" s="77">
        <f t="shared" si="0"/>
        <v>5</v>
      </c>
      <c r="L14" s="77">
        <f t="shared" si="1"/>
        <v>40</v>
      </c>
    </row>
    <row r="15" spans="1:12">
      <c r="A15" s="75" t="s">
        <v>68</v>
      </c>
      <c r="B15" s="75" t="s">
        <v>52</v>
      </c>
      <c r="C15" s="75"/>
      <c r="D15" s="76">
        <v>0</v>
      </c>
      <c r="E15" s="76">
        <v>1</v>
      </c>
      <c r="F15" s="76">
        <v>1</v>
      </c>
      <c r="G15" s="76">
        <v>1</v>
      </c>
      <c r="H15" s="76">
        <v>0</v>
      </c>
      <c r="I15" s="76">
        <v>1</v>
      </c>
      <c r="J15" s="76">
        <v>1</v>
      </c>
      <c r="K15" s="77">
        <f t="shared" si="0"/>
        <v>5</v>
      </c>
      <c r="L15" s="77">
        <f t="shared" si="1"/>
        <v>40</v>
      </c>
    </row>
    <row r="16" spans="1:12">
      <c r="A16" s="75" t="s">
        <v>69</v>
      </c>
      <c r="B16" s="75" t="s">
        <v>52</v>
      </c>
      <c r="C16" s="75"/>
      <c r="D16" s="76">
        <v>0</v>
      </c>
      <c r="E16" s="76">
        <v>0</v>
      </c>
      <c r="F16" s="76">
        <v>1</v>
      </c>
      <c r="G16" s="76">
        <v>1</v>
      </c>
      <c r="H16" s="76">
        <v>1</v>
      </c>
      <c r="I16" s="76">
        <v>1</v>
      </c>
      <c r="J16" s="76">
        <v>1</v>
      </c>
      <c r="K16" s="77">
        <f t="shared" si="0"/>
        <v>5</v>
      </c>
      <c r="L16" s="77">
        <f t="shared" si="1"/>
        <v>40</v>
      </c>
    </row>
    <row r="17" spans="1:12">
      <c r="A17" s="75" t="s">
        <v>70</v>
      </c>
      <c r="B17" s="75" t="s">
        <v>52</v>
      </c>
      <c r="C17" s="75" t="s">
        <v>71</v>
      </c>
      <c r="D17" s="76">
        <v>1</v>
      </c>
      <c r="E17" s="76">
        <v>1</v>
      </c>
      <c r="F17" s="76">
        <v>1</v>
      </c>
      <c r="G17" s="76">
        <v>1</v>
      </c>
      <c r="H17" s="76">
        <v>0</v>
      </c>
      <c r="I17" s="76">
        <v>1</v>
      </c>
      <c r="J17" s="76">
        <v>0</v>
      </c>
      <c r="K17" s="77">
        <f t="shared" si="0"/>
        <v>5</v>
      </c>
      <c r="L17" s="77">
        <f t="shared" si="1"/>
        <v>40</v>
      </c>
    </row>
    <row r="18" spans="1:12">
      <c r="A18" s="75" t="s">
        <v>72</v>
      </c>
      <c r="B18" s="75" t="s">
        <v>73</v>
      </c>
      <c r="C18" s="75" t="s">
        <v>67</v>
      </c>
      <c r="D18" s="76">
        <v>1</v>
      </c>
      <c r="E18" s="76">
        <v>0</v>
      </c>
      <c r="F18" s="76">
        <v>0</v>
      </c>
      <c r="G18" s="76">
        <v>1</v>
      </c>
      <c r="H18" s="76">
        <v>1</v>
      </c>
      <c r="I18" s="76">
        <v>0</v>
      </c>
      <c r="J18" s="76">
        <v>0</v>
      </c>
      <c r="K18" s="77">
        <f t="shared" si="0"/>
        <v>3</v>
      </c>
      <c r="L18" s="77">
        <f t="shared" si="1"/>
        <v>24</v>
      </c>
    </row>
    <row r="19" spans="1:12">
      <c r="A19" s="75" t="s">
        <v>74</v>
      </c>
      <c r="B19" s="75" t="s">
        <v>73</v>
      </c>
      <c r="C19" s="75"/>
      <c r="D19" s="76">
        <v>1</v>
      </c>
      <c r="E19" s="76">
        <v>0</v>
      </c>
      <c r="F19" s="76">
        <v>0</v>
      </c>
      <c r="G19" s="76">
        <v>0</v>
      </c>
      <c r="H19" s="76">
        <v>1</v>
      </c>
      <c r="I19" s="76">
        <v>1</v>
      </c>
      <c r="J19" s="76">
        <v>0</v>
      </c>
      <c r="K19" s="77">
        <f t="shared" si="0"/>
        <v>3</v>
      </c>
      <c r="L19" s="77">
        <f t="shared" si="1"/>
        <v>24</v>
      </c>
    </row>
    <row r="21" spans="1:12">
      <c r="A21"/>
      <c r="C21" s="75" t="s">
        <v>75</v>
      </c>
      <c r="D21" s="76">
        <v>8</v>
      </c>
      <c r="E21" s="76">
        <v>8</v>
      </c>
      <c r="F21" s="76">
        <v>8</v>
      </c>
      <c r="G21" s="76">
        <v>8</v>
      </c>
      <c r="H21" s="76">
        <v>8</v>
      </c>
      <c r="I21" s="76">
        <v>11</v>
      </c>
      <c r="J21" s="76">
        <v>10</v>
      </c>
    </row>
    <row r="22" spans="1:12">
      <c r="A22"/>
      <c r="C22" s="75" t="s">
        <v>76</v>
      </c>
      <c r="D22" s="77">
        <f>SUM(D5:D19)</f>
        <v>8</v>
      </c>
      <c r="E22" s="77">
        <f t="shared" ref="E22:J22" si="2">SUM(E5:E19)</f>
        <v>8</v>
      </c>
      <c r="F22" s="77">
        <f t="shared" si="2"/>
        <v>8</v>
      </c>
      <c r="G22" s="77">
        <f t="shared" si="2"/>
        <v>8</v>
      </c>
      <c r="H22" s="77">
        <f t="shared" si="2"/>
        <v>8</v>
      </c>
      <c r="I22" s="77">
        <f t="shared" si="2"/>
        <v>11</v>
      </c>
      <c r="J22" s="77">
        <f t="shared" si="2"/>
        <v>10</v>
      </c>
    </row>
    <row r="23" spans="1:12">
      <c r="A23"/>
      <c r="C23" s="75" t="s">
        <v>77</v>
      </c>
      <c r="D23" s="78">
        <f>D21-D22</f>
        <v>0</v>
      </c>
      <c r="E23" s="78">
        <f t="shared" ref="E23:J23" si="3">E21-E22</f>
        <v>0</v>
      </c>
      <c r="F23" s="78">
        <f t="shared" si="3"/>
        <v>0</v>
      </c>
      <c r="G23" s="78">
        <f t="shared" si="3"/>
        <v>0</v>
      </c>
      <c r="H23" s="78">
        <f t="shared" si="3"/>
        <v>0</v>
      </c>
      <c r="I23" s="78">
        <f t="shared" si="3"/>
        <v>0</v>
      </c>
      <c r="J23" s="78">
        <f t="shared" si="3"/>
        <v>0</v>
      </c>
    </row>
    <row r="24" spans="1:12">
      <c r="A24"/>
    </row>
    <row r="25" spans="1:12">
      <c r="A25"/>
      <c r="C25" s="75" t="s">
        <v>78</v>
      </c>
      <c r="D25" s="78">
        <f>SUM(D23:J23)</f>
        <v>0</v>
      </c>
    </row>
    <row r="26" spans="1:12">
      <c r="A26"/>
    </row>
    <row r="27" spans="1:12">
      <c r="A27"/>
    </row>
    <row r="28" spans="1:12">
      <c r="A28"/>
    </row>
    <row r="29" spans="1:12">
      <c r="A29"/>
    </row>
    <row r="30" spans="1:12">
      <c r="A30"/>
    </row>
    <row r="31" spans="1:12">
      <c r="A31"/>
    </row>
    <row r="32" spans="1:12">
      <c r="A32"/>
    </row>
  </sheetData>
  <pageMargins left="0.7" right="0.7" top="0.75" bottom="0.75" header="0.3" footer="0.3"/>
  <pageSetup scale="83" orientation="landscape" horizontalDpi="4294967295" verticalDpi="4294967295" r:id="rId1"/>
  <headerFooter>
    <oddFooter>&amp;R&amp;F &amp;A &amp;D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ABCED-88CF-43E7-9AAB-AEE6C1FC2584}">
  <sheetPr>
    <tabColor rgb="FF00B0F0"/>
  </sheetPr>
  <dimension ref="A1:B3"/>
  <sheetViews>
    <sheetView zoomScale="120" zoomScaleNormal="120" workbookViewId="0">
      <selection activeCell="A3" sqref="A3:B3"/>
    </sheetView>
  </sheetViews>
  <sheetFormatPr defaultRowHeight="14.5"/>
  <cols>
    <col min="2" max="2" width="44.54296875" customWidth="1"/>
  </cols>
  <sheetData>
    <row r="1" spans="1:2" ht="33.5">
      <c r="A1" s="67" t="s">
        <v>101</v>
      </c>
    </row>
    <row r="3" spans="1:2" ht="29">
      <c r="A3" s="80" t="s">
        <v>0</v>
      </c>
      <c r="B3" s="81" t="s">
        <v>102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C728F-6483-4F74-A1C5-06B5A148557D}">
  <sheetPr>
    <tabColor rgb="FF00B0F0"/>
  </sheetPr>
  <dimension ref="B1:D23"/>
  <sheetViews>
    <sheetView zoomScale="120" zoomScaleNormal="120" workbookViewId="0">
      <selection activeCell="F7" sqref="F7"/>
    </sheetView>
  </sheetViews>
  <sheetFormatPr defaultRowHeight="14.5"/>
  <cols>
    <col min="1" max="1" width="3.1796875" customWidth="1"/>
    <col min="2" max="2" width="18.81640625" customWidth="1"/>
    <col min="3" max="3" width="13.7265625" customWidth="1"/>
    <col min="4" max="4" width="44" customWidth="1"/>
  </cols>
  <sheetData>
    <row r="1" spans="2:4" ht="35">
      <c r="B1" s="79" t="s">
        <v>101</v>
      </c>
    </row>
    <row r="2" spans="2:4" ht="18.5">
      <c r="B2" s="82" t="s">
        <v>25</v>
      </c>
    </row>
    <row r="4" spans="2:4">
      <c r="B4" s="63" t="s">
        <v>81</v>
      </c>
    </row>
    <row r="5" spans="2:4">
      <c r="B5" s="66" t="s">
        <v>82</v>
      </c>
    </row>
    <row r="6" spans="2:4">
      <c r="B6" s="83" t="s">
        <v>2</v>
      </c>
      <c r="C6" s="83" t="s">
        <v>26</v>
      </c>
      <c r="D6" s="83" t="s">
        <v>27</v>
      </c>
    </row>
    <row r="7" spans="2:4">
      <c r="B7" s="84" t="s">
        <v>33</v>
      </c>
      <c r="C7" s="64" t="s">
        <v>3</v>
      </c>
      <c r="D7" s="65" t="s">
        <v>34</v>
      </c>
    </row>
    <row r="8" spans="2:4">
      <c r="B8" s="84" t="s">
        <v>29</v>
      </c>
      <c r="C8" s="64" t="s">
        <v>3</v>
      </c>
      <c r="D8" s="65" t="s">
        <v>83</v>
      </c>
    </row>
    <row r="9" spans="2:4">
      <c r="B9" s="84" t="s">
        <v>1</v>
      </c>
      <c r="C9" s="64" t="s">
        <v>3</v>
      </c>
      <c r="D9" s="65" t="s">
        <v>84</v>
      </c>
    </row>
    <row r="10" spans="2:4">
      <c r="B10" s="84" t="s">
        <v>85</v>
      </c>
      <c r="C10" s="64" t="s">
        <v>3</v>
      </c>
      <c r="D10" s="65" t="s">
        <v>86</v>
      </c>
    </row>
    <row r="11" spans="2:4">
      <c r="B11" s="84" t="s">
        <v>87</v>
      </c>
      <c r="C11" s="64" t="s">
        <v>3</v>
      </c>
      <c r="D11" s="65" t="s">
        <v>88</v>
      </c>
    </row>
    <row r="12" spans="2:4" ht="29">
      <c r="B12" s="84" t="s">
        <v>89</v>
      </c>
      <c r="C12" s="64" t="s">
        <v>28</v>
      </c>
      <c r="D12" s="65" t="s">
        <v>90</v>
      </c>
    </row>
    <row r="13" spans="2:4" ht="29">
      <c r="B13" s="84" t="s">
        <v>91</v>
      </c>
      <c r="C13" s="64" t="s">
        <v>3</v>
      </c>
      <c r="D13" s="65" t="s">
        <v>92</v>
      </c>
    </row>
    <row r="14" spans="2:4" ht="29">
      <c r="B14" s="84" t="s">
        <v>93</v>
      </c>
      <c r="C14" s="64" t="s">
        <v>28</v>
      </c>
      <c r="D14" s="65" t="s">
        <v>94</v>
      </c>
    </row>
    <row r="16" spans="2:4">
      <c r="B16" s="66" t="s">
        <v>35</v>
      </c>
    </row>
    <row r="17" spans="2:4">
      <c r="B17" s="83" t="s">
        <v>2</v>
      </c>
      <c r="C17" s="83" t="s">
        <v>26</v>
      </c>
      <c r="D17" s="83" t="s">
        <v>27</v>
      </c>
    </row>
    <row r="18" spans="2:4">
      <c r="B18" s="84" t="s">
        <v>33</v>
      </c>
      <c r="C18" s="64" t="s">
        <v>3</v>
      </c>
      <c r="D18" s="65" t="s">
        <v>34</v>
      </c>
    </row>
    <row r="19" spans="2:4">
      <c r="B19" s="84" t="s">
        <v>36</v>
      </c>
      <c r="C19" s="64" t="s">
        <v>3</v>
      </c>
      <c r="D19" s="65" t="s">
        <v>95</v>
      </c>
    </row>
    <row r="20" spans="2:4">
      <c r="B20" s="84" t="s">
        <v>30</v>
      </c>
      <c r="C20" s="64" t="s">
        <v>3</v>
      </c>
      <c r="D20" s="65" t="s">
        <v>96</v>
      </c>
    </row>
    <row r="21" spans="2:4">
      <c r="B21" s="84" t="s">
        <v>97</v>
      </c>
      <c r="C21" s="64" t="s">
        <v>3</v>
      </c>
      <c r="D21" s="65" t="s">
        <v>98</v>
      </c>
    </row>
    <row r="22" spans="2:4">
      <c r="B22" s="84" t="s">
        <v>31</v>
      </c>
      <c r="C22" s="64" t="s">
        <v>3</v>
      </c>
      <c r="D22" s="65" t="s">
        <v>99</v>
      </c>
    </row>
    <row r="23" spans="2:4">
      <c r="B23" s="84" t="s">
        <v>32</v>
      </c>
      <c r="C23" s="64" t="s">
        <v>3</v>
      </c>
      <c r="D23" s="65" t="s">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4AB70-B749-4115-9784-5C9E90EEC68B}">
  <sheetPr>
    <tabColor rgb="FF00B0F0"/>
  </sheetPr>
  <dimension ref="B1:J32"/>
  <sheetViews>
    <sheetView zoomScale="120" zoomScaleNormal="120" workbookViewId="0">
      <selection activeCell="B3" sqref="B3"/>
    </sheetView>
  </sheetViews>
  <sheetFormatPr defaultRowHeight="14.5"/>
  <cols>
    <col min="1" max="1" width="1.81640625" customWidth="1"/>
    <col min="2" max="2" width="13.1796875" bestFit="1" customWidth="1"/>
    <col min="3" max="3" width="21.1796875" bestFit="1" customWidth="1"/>
    <col min="4" max="4" width="21.26953125" bestFit="1" customWidth="1"/>
    <col min="5" max="5" width="16.26953125" bestFit="1" customWidth="1"/>
    <col min="6" max="6" width="13.7265625" bestFit="1" customWidth="1"/>
    <col min="7" max="7" width="21.1796875" bestFit="1" customWidth="1"/>
    <col min="8" max="8" width="16.26953125" bestFit="1" customWidth="1"/>
    <col min="9" max="9" width="20.7265625" bestFit="1" customWidth="1"/>
    <col min="10" max="647" width="16.26953125" bestFit="1" customWidth="1"/>
    <col min="648" max="648" width="11.54296875" bestFit="1" customWidth="1"/>
  </cols>
  <sheetData>
    <row r="1" spans="2:10" ht="35">
      <c r="B1" s="79" t="s">
        <v>101</v>
      </c>
    </row>
    <row r="2" spans="2:10" ht="18.5">
      <c r="B2" s="82" t="s">
        <v>80</v>
      </c>
    </row>
    <row r="3" spans="2:10">
      <c r="B3" s="104" t="s">
        <v>111</v>
      </c>
      <c r="C3" t="s">
        <v>113</v>
      </c>
      <c r="D3" t="s">
        <v>112</v>
      </c>
    </row>
    <row r="4" spans="2:10">
      <c r="B4" s="106" t="s">
        <v>114</v>
      </c>
      <c r="C4" s="105">
        <v>126.24731182795699</v>
      </c>
      <c r="D4" s="105">
        <v>60.911827956989242</v>
      </c>
      <c r="I4" t="str">
        <f t="shared" ref="I4:I16" si="0">D3</f>
        <v>Average of High Temp</v>
      </c>
      <c r="J4" t="str">
        <f t="shared" ref="J4:J16" si="1">C3</f>
        <v>Average of Customers</v>
      </c>
    </row>
    <row r="5" spans="2:10">
      <c r="B5" s="106" t="s">
        <v>115</v>
      </c>
      <c r="C5" s="105">
        <v>140.09411764705882</v>
      </c>
      <c r="D5" s="105">
        <v>61.88</v>
      </c>
      <c r="I5">
        <f t="shared" si="0"/>
        <v>60.911827956989242</v>
      </c>
      <c r="J5">
        <f t="shared" si="1"/>
        <v>126.24731182795699</v>
      </c>
    </row>
    <row r="6" spans="2:10">
      <c r="B6" s="106" t="s">
        <v>116</v>
      </c>
      <c r="C6" s="105">
        <v>165.53763440860214</v>
      </c>
      <c r="D6" s="105">
        <v>64.389247311827958</v>
      </c>
      <c r="I6">
        <f t="shared" si="0"/>
        <v>61.88</v>
      </c>
      <c r="J6">
        <f t="shared" si="1"/>
        <v>140.09411764705882</v>
      </c>
    </row>
    <row r="7" spans="2:10">
      <c r="B7" s="106" t="s">
        <v>117</v>
      </c>
      <c r="C7" s="105">
        <v>181.8</v>
      </c>
      <c r="D7" s="105">
        <v>70.598888888888879</v>
      </c>
      <c r="I7">
        <f t="shared" si="0"/>
        <v>64.389247311827958</v>
      </c>
      <c r="J7">
        <f t="shared" si="1"/>
        <v>165.53763440860214</v>
      </c>
    </row>
    <row r="8" spans="2:10">
      <c r="B8" s="106" t="s">
        <v>118</v>
      </c>
      <c r="C8" s="105">
        <v>239.63440860215053</v>
      </c>
      <c r="D8" s="105">
        <v>80.216129032258053</v>
      </c>
      <c r="I8">
        <f t="shared" si="0"/>
        <v>70.598888888888879</v>
      </c>
      <c r="J8">
        <f t="shared" si="1"/>
        <v>181.8</v>
      </c>
    </row>
    <row r="9" spans="2:10">
      <c r="B9" s="106" t="s">
        <v>119</v>
      </c>
      <c r="C9" s="105">
        <v>293.55555555555554</v>
      </c>
      <c r="D9" s="105">
        <v>89.833333333333329</v>
      </c>
      <c r="I9">
        <f t="shared" si="0"/>
        <v>80.216129032258053</v>
      </c>
      <c r="J9">
        <f t="shared" si="1"/>
        <v>239.63440860215053</v>
      </c>
    </row>
    <row r="10" spans="2:10">
      <c r="B10" s="106" t="s">
        <v>120</v>
      </c>
      <c r="C10" s="105">
        <v>338.77419354838707</v>
      </c>
      <c r="D10" s="105">
        <v>94.358064516129048</v>
      </c>
      <c r="F10" s="104" t="s">
        <v>111</v>
      </c>
      <c r="G10" t="s">
        <v>113</v>
      </c>
      <c r="I10">
        <f t="shared" si="0"/>
        <v>89.833333333333329</v>
      </c>
      <c r="J10">
        <f t="shared" si="1"/>
        <v>293.55555555555554</v>
      </c>
    </row>
    <row r="11" spans="2:10">
      <c r="B11" s="106" t="s">
        <v>121</v>
      </c>
      <c r="C11" s="105">
        <v>356.69892473118279</v>
      </c>
      <c r="D11" s="105">
        <v>92.724731182795693</v>
      </c>
      <c r="F11" s="106" t="s">
        <v>126</v>
      </c>
      <c r="G11" s="105">
        <v>113.17928954423593</v>
      </c>
      <c r="I11">
        <f t="shared" si="0"/>
        <v>94.358064516129048</v>
      </c>
      <c r="J11">
        <f t="shared" si="1"/>
        <v>338.77419354838707</v>
      </c>
    </row>
    <row r="12" spans="2:10">
      <c r="B12" s="106" t="s">
        <v>122</v>
      </c>
      <c r="C12" s="105">
        <v>286.85555555555555</v>
      </c>
      <c r="D12" s="105">
        <v>87.463333333333338</v>
      </c>
      <c r="F12" s="106" t="s">
        <v>127</v>
      </c>
      <c r="G12" s="105">
        <v>170.45162653147443</v>
      </c>
      <c r="I12">
        <f t="shared" si="0"/>
        <v>92.724731182795693</v>
      </c>
      <c r="J12">
        <f t="shared" si="1"/>
        <v>356.69892473118279</v>
      </c>
    </row>
    <row r="13" spans="2:10">
      <c r="B13" s="106" t="s">
        <v>123</v>
      </c>
      <c r="C13" s="105">
        <v>205.81720430107526</v>
      </c>
      <c r="D13" s="105">
        <v>78.123655913978496</v>
      </c>
      <c r="F13" s="106" t="s">
        <v>110</v>
      </c>
      <c r="G13" s="105">
        <v>162.65506386861313</v>
      </c>
      <c r="I13">
        <f t="shared" si="0"/>
        <v>87.463333333333338</v>
      </c>
      <c r="J13">
        <f t="shared" si="1"/>
        <v>286.85555555555555</v>
      </c>
    </row>
    <row r="14" spans="2:10">
      <c r="B14" s="106" t="s">
        <v>124</v>
      </c>
      <c r="C14" s="105">
        <v>150.55555555555554</v>
      </c>
      <c r="D14" s="105">
        <v>66.265555555555551</v>
      </c>
      <c r="I14">
        <f t="shared" si="0"/>
        <v>78.123655913978496</v>
      </c>
      <c r="J14">
        <f t="shared" si="1"/>
        <v>205.81720430107526</v>
      </c>
    </row>
    <row r="15" spans="2:10">
      <c r="B15" s="106" t="s">
        <v>125</v>
      </c>
      <c r="C15" s="105">
        <v>128.48387096774192</v>
      </c>
      <c r="D15" s="105">
        <v>61.36666666666666</v>
      </c>
      <c r="I15">
        <f t="shared" si="0"/>
        <v>66.265555555555551</v>
      </c>
      <c r="J15">
        <f t="shared" si="1"/>
        <v>150.55555555555554</v>
      </c>
    </row>
    <row r="16" spans="2:10">
      <c r="B16" s="106" t="s">
        <v>110</v>
      </c>
      <c r="C16" s="105">
        <v>218.29197080291971</v>
      </c>
      <c r="D16" s="105">
        <v>75.746989051094843</v>
      </c>
      <c r="I16">
        <f t="shared" si="0"/>
        <v>61.36666666666666</v>
      </c>
      <c r="J16">
        <f t="shared" si="1"/>
        <v>128.48387096774192</v>
      </c>
    </row>
    <row r="19" spans="2:3">
      <c r="B19" s="104" t="s">
        <v>111</v>
      </c>
      <c r="C19" t="s">
        <v>113</v>
      </c>
    </row>
    <row r="20" spans="2:3">
      <c r="B20" s="106" t="s">
        <v>132</v>
      </c>
      <c r="C20" s="105">
        <v>104.53064516129032</v>
      </c>
    </row>
    <row r="21" spans="2:3">
      <c r="B21" s="106" t="s">
        <v>131</v>
      </c>
      <c r="C21" s="105">
        <v>112.16249999999999</v>
      </c>
    </row>
    <row r="22" spans="2:3">
      <c r="B22" s="106" t="s">
        <v>135</v>
      </c>
      <c r="C22" s="105">
        <v>130.1258064516129</v>
      </c>
    </row>
    <row r="23" spans="2:3">
      <c r="B23" s="106" t="s">
        <v>128</v>
      </c>
      <c r="C23" s="105">
        <v>140.72166666666666</v>
      </c>
    </row>
    <row r="24" spans="2:3">
      <c r="B24" s="106" t="s">
        <v>136</v>
      </c>
      <c r="C24" s="105">
        <v>169.01129032258063</v>
      </c>
    </row>
    <row r="25" spans="2:3">
      <c r="B25" s="106" t="s">
        <v>134</v>
      </c>
      <c r="C25" s="105">
        <v>194.29499999999999</v>
      </c>
    </row>
    <row r="26" spans="2:3">
      <c r="B26" s="106" t="s">
        <v>133</v>
      </c>
      <c r="C26" s="105">
        <v>237.5</v>
      </c>
    </row>
    <row r="27" spans="2:3">
      <c r="B27" s="106" t="s">
        <v>129</v>
      </c>
      <c r="C27" s="105">
        <v>245.7483870967742</v>
      </c>
    </row>
    <row r="28" spans="2:3">
      <c r="B28" s="106" t="s">
        <v>139</v>
      </c>
      <c r="C28" s="105">
        <v>202.15333333333334</v>
      </c>
    </row>
    <row r="29" spans="2:3">
      <c r="B29" s="106" t="s">
        <v>138</v>
      </c>
      <c r="C29" s="105">
        <v>158.88064516129032</v>
      </c>
    </row>
    <row r="30" spans="2:3">
      <c r="B30" s="106" t="s">
        <v>137</v>
      </c>
      <c r="C30" s="105">
        <v>119.85166666666667</v>
      </c>
    </row>
    <row r="31" spans="2:3">
      <c r="B31" s="106" t="s">
        <v>130</v>
      </c>
      <c r="C31" s="105">
        <v>101.57096774193549</v>
      </c>
    </row>
    <row r="32" spans="2:3">
      <c r="B32" s="106" t="s">
        <v>110</v>
      </c>
      <c r="C32" s="105">
        <v>160.05369863013698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4848F-D20D-4B07-AEDA-069770EF5661}">
  <sheetPr>
    <tabColor rgb="FF00B0F0"/>
  </sheetPr>
  <dimension ref="B1:Q28"/>
  <sheetViews>
    <sheetView zoomScale="120" zoomScaleNormal="120" workbookViewId="0">
      <selection activeCell="B4" sqref="B4"/>
    </sheetView>
  </sheetViews>
  <sheetFormatPr defaultRowHeight="14.5"/>
  <cols>
    <col min="1" max="1" width="1.81640625" customWidth="1"/>
    <col min="2" max="6" width="8.7265625" customWidth="1"/>
    <col min="7" max="7" width="9.1796875" customWidth="1"/>
    <col min="10" max="10" width="3.26953125" customWidth="1"/>
  </cols>
  <sheetData>
    <row r="1" spans="2:17" ht="35">
      <c r="B1" s="79" t="s">
        <v>101</v>
      </c>
    </row>
    <row r="2" spans="2:17" ht="18.5">
      <c r="B2" s="82" t="s">
        <v>79</v>
      </c>
    </row>
    <row r="3" spans="2:17" ht="15" thickBot="1"/>
    <row r="4" spans="2:17">
      <c r="B4" s="85"/>
      <c r="C4" s="86"/>
      <c r="D4" s="86"/>
      <c r="E4" s="86"/>
      <c r="F4" s="86"/>
      <c r="G4" s="86"/>
      <c r="H4" s="86"/>
      <c r="I4" s="87"/>
      <c r="K4" s="85"/>
      <c r="L4" s="86"/>
      <c r="M4" s="86"/>
      <c r="N4" s="86"/>
      <c r="O4" s="86"/>
      <c r="P4" s="86"/>
      <c r="Q4" s="87"/>
    </row>
    <row r="5" spans="2:17">
      <c r="B5" s="88"/>
      <c r="C5" s="8"/>
      <c r="D5" s="8"/>
      <c r="E5" s="8"/>
      <c r="F5" s="8"/>
      <c r="G5" s="8"/>
      <c r="H5" s="8"/>
      <c r="I5" s="89"/>
      <c r="K5" s="88"/>
      <c r="L5" s="8"/>
      <c r="M5" s="8"/>
      <c r="N5" s="8"/>
      <c r="O5" s="8"/>
      <c r="P5" s="8"/>
      <c r="Q5" s="89"/>
    </row>
    <row r="6" spans="2:17">
      <c r="B6" s="88"/>
      <c r="C6" s="8"/>
      <c r="D6" s="8"/>
      <c r="E6" s="8"/>
      <c r="F6" s="8"/>
      <c r="G6" s="8"/>
      <c r="H6" s="8"/>
      <c r="I6" s="89"/>
      <c r="K6" s="88"/>
      <c r="L6" s="8"/>
      <c r="M6" s="8"/>
      <c r="N6" s="8"/>
      <c r="O6" s="8"/>
      <c r="P6" s="8"/>
      <c r="Q6" s="89"/>
    </row>
    <row r="7" spans="2:17">
      <c r="B7" s="88"/>
      <c r="C7" s="8"/>
      <c r="D7" s="8"/>
      <c r="E7" s="8"/>
      <c r="F7" s="8"/>
      <c r="G7" s="8"/>
      <c r="H7" s="8"/>
      <c r="I7" s="89"/>
      <c r="K7" s="88"/>
      <c r="L7" s="8"/>
      <c r="M7" s="8"/>
      <c r="N7" s="8"/>
      <c r="O7" s="8"/>
      <c r="P7" s="8"/>
      <c r="Q7" s="89"/>
    </row>
    <row r="8" spans="2:17" ht="15.5">
      <c r="B8" s="88"/>
      <c r="C8" s="8"/>
      <c r="D8" s="8"/>
      <c r="E8" s="90" t="s">
        <v>103</v>
      </c>
      <c r="F8" s="8"/>
      <c r="G8" s="8"/>
      <c r="H8" s="8"/>
      <c r="I8" s="89"/>
      <c r="K8" s="88"/>
      <c r="L8" s="8"/>
      <c r="M8" s="8"/>
      <c r="N8" s="8"/>
      <c r="O8" s="8"/>
      <c r="P8" s="8"/>
      <c r="Q8" s="89"/>
    </row>
    <row r="9" spans="2:17" ht="15.5">
      <c r="B9" s="88"/>
      <c r="C9" s="8"/>
      <c r="D9" s="8"/>
      <c r="E9" s="8"/>
      <c r="F9" s="8"/>
      <c r="G9" s="8"/>
      <c r="H9" s="8"/>
      <c r="I9" s="89"/>
      <c r="K9" s="88"/>
      <c r="L9" s="8"/>
      <c r="M9" s="90" t="s">
        <v>104</v>
      </c>
      <c r="N9" s="8"/>
      <c r="O9" s="8"/>
      <c r="P9" s="8"/>
      <c r="Q9" s="89"/>
    </row>
    <row r="10" spans="2:17">
      <c r="B10" s="88"/>
      <c r="C10" s="8"/>
      <c r="D10" s="8"/>
      <c r="E10" s="8"/>
      <c r="F10" s="8"/>
      <c r="G10" s="8"/>
      <c r="H10" s="8"/>
      <c r="I10" s="89"/>
      <c r="K10" s="88"/>
      <c r="L10" s="8"/>
      <c r="M10" s="8"/>
      <c r="N10" s="8"/>
      <c r="O10" s="8"/>
      <c r="P10" s="8"/>
      <c r="Q10" s="89"/>
    </row>
    <row r="11" spans="2:17">
      <c r="B11" s="88"/>
      <c r="C11" s="8"/>
      <c r="D11" s="8"/>
      <c r="E11" s="8"/>
      <c r="F11" s="8"/>
      <c r="G11" s="8"/>
      <c r="H11" s="8"/>
      <c r="I11" s="89"/>
      <c r="K11" s="88"/>
      <c r="L11" s="8"/>
      <c r="M11" s="8"/>
      <c r="N11" s="8"/>
      <c r="O11" s="8"/>
      <c r="P11" s="8"/>
      <c r="Q11" s="89"/>
    </row>
    <row r="12" spans="2:17">
      <c r="B12" s="88"/>
      <c r="C12" s="8"/>
      <c r="D12" s="8"/>
      <c r="E12" s="8"/>
      <c r="F12" s="8"/>
      <c r="G12" s="8"/>
      <c r="H12" s="8"/>
      <c r="I12" s="89"/>
      <c r="K12" s="88"/>
      <c r="L12" s="8"/>
      <c r="M12" s="8"/>
      <c r="N12" s="8"/>
      <c r="O12" s="8"/>
      <c r="P12" s="8"/>
      <c r="Q12" s="89"/>
    </row>
    <row r="13" spans="2:17" ht="15" thickBot="1">
      <c r="B13" s="91"/>
      <c r="C13" s="92"/>
      <c r="D13" s="92"/>
      <c r="E13" s="92"/>
      <c r="F13" s="92"/>
      <c r="G13" s="92"/>
      <c r="H13" s="92"/>
      <c r="I13" s="93"/>
      <c r="K13" s="91"/>
      <c r="L13" s="92"/>
      <c r="M13" s="92"/>
      <c r="N13" s="92"/>
      <c r="O13" s="92"/>
      <c r="P13" s="92"/>
      <c r="Q13" s="93"/>
    </row>
    <row r="14" spans="2:17" ht="15" thickBot="1"/>
    <row r="15" spans="2:17">
      <c r="B15" s="85"/>
      <c r="C15" s="86"/>
      <c r="D15" s="86"/>
      <c r="E15" s="86"/>
      <c r="F15" s="86"/>
      <c r="G15" s="86"/>
      <c r="H15" s="86"/>
      <c r="I15" s="87"/>
      <c r="K15" s="85"/>
      <c r="L15" s="86"/>
      <c r="M15" s="86"/>
      <c r="N15" s="86"/>
      <c r="O15" s="86"/>
      <c r="P15" s="86"/>
      <c r="Q15" s="87"/>
    </row>
    <row r="16" spans="2:17">
      <c r="B16" s="88"/>
      <c r="C16" s="8"/>
      <c r="D16" s="8"/>
      <c r="E16" s="8"/>
      <c r="F16" s="8"/>
      <c r="G16" s="8"/>
      <c r="H16" s="8"/>
      <c r="I16" s="89"/>
      <c r="K16" s="88"/>
      <c r="L16" s="8"/>
      <c r="M16" s="8"/>
      <c r="N16" s="8"/>
      <c r="O16" s="8"/>
      <c r="P16" s="8"/>
      <c r="Q16" s="89"/>
    </row>
    <row r="17" spans="2:17">
      <c r="B17" s="88"/>
      <c r="C17" s="8"/>
      <c r="D17" s="8"/>
      <c r="E17" s="8"/>
      <c r="F17" s="8"/>
      <c r="G17" s="8"/>
      <c r="H17" s="8"/>
      <c r="I17" s="89"/>
      <c r="K17" s="88"/>
      <c r="L17" s="8"/>
      <c r="M17" s="8"/>
      <c r="N17" s="8"/>
      <c r="O17" s="8"/>
      <c r="P17" s="8"/>
      <c r="Q17" s="89"/>
    </row>
    <row r="18" spans="2:17">
      <c r="B18" s="88"/>
      <c r="C18" s="8"/>
      <c r="D18" s="8"/>
      <c r="E18" s="8"/>
      <c r="F18" s="8"/>
      <c r="G18" s="8"/>
      <c r="H18" s="8"/>
      <c r="I18" s="89"/>
      <c r="K18" s="88"/>
      <c r="L18" s="8"/>
      <c r="M18" s="8"/>
      <c r="N18" s="8"/>
      <c r="O18" s="8"/>
      <c r="P18" s="8"/>
      <c r="Q18" s="89"/>
    </row>
    <row r="19" spans="2:17">
      <c r="B19" s="88"/>
      <c r="C19" s="8"/>
      <c r="D19" s="8"/>
      <c r="E19" s="8"/>
      <c r="F19" s="8"/>
      <c r="G19" s="8"/>
      <c r="H19" s="8"/>
      <c r="I19" s="89"/>
      <c r="K19" s="88"/>
      <c r="L19" s="8"/>
      <c r="M19" s="8"/>
      <c r="N19" s="8"/>
      <c r="O19" s="8"/>
      <c r="P19" s="8"/>
      <c r="Q19" s="89"/>
    </row>
    <row r="20" spans="2:17">
      <c r="B20" s="88"/>
      <c r="C20" s="8"/>
      <c r="D20" s="8"/>
      <c r="E20" s="8"/>
      <c r="F20" s="8"/>
      <c r="G20" s="8"/>
      <c r="H20" s="8"/>
      <c r="I20" s="89"/>
      <c r="K20" s="88"/>
      <c r="L20" s="8"/>
      <c r="M20" s="8"/>
      <c r="N20" s="8"/>
      <c r="O20" s="8"/>
      <c r="P20" s="8"/>
      <c r="Q20" s="89"/>
    </row>
    <row r="21" spans="2:17" ht="15.5">
      <c r="B21" s="88"/>
      <c r="C21" s="8"/>
      <c r="E21" s="90" t="s">
        <v>105</v>
      </c>
      <c r="F21" s="8"/>
      <c r="G21" s="8"/>
      <c r="H21" s="8"/>
      <c r="I21" s="89"/>
      <c r="K21" s="88"/>
      <c r="L21" s="8"/>
      <c r="M21" s="90" t="s">
        <v>106</v>
      </c>
      <c r="N21" s="8"/>
      <c r="O21" s="8"/>
      <c r="P21" s="8"/>
      <c r="Q21" s="89"/>
    </row>
    <row r="22" spans="2:17">
      <c r="B22" s="88"/>
      <c r="C22" s="8"/>
      <c r="D22" s="8"/>
      <c r="E22" s="8"/>
      <c r="F22" s="8"/>
      <c r="G22" s="8"/>
      <c r="H22" s="8"/>
      <c r="I22" s="89"/>
      <c r="K22" s="88"/>
      <c r="L22" s="8"/>
      <c r="M22" s="8"/>
      <c r="N22" s="8"/>
      <c r="O22" s="8"/>
      <c r="P22" s="8"/>
      <c r="Q22" s="89"/>
    </row>
    <row r="23" spans="2:17">
      <c r="B23" s="88"/>
      <c r="C23" s="8"/>
      <c r="D23" s="8"/>
      <c r="E23" s="8"/>
      <c r="F23" s="8"/>
      <c r="G23" s="8"/>
      <c r="H23" s="8"/>
      <c r="I23" s="89"/>
      <c r="K23" s="88"/>
      <c r="L23" s="8"/>
      <c r="M23" s="8"/>
      <c r="N23" s="8"/>
      <c r="O23" s="8"/>
      <c r="P23" s="8"/>
      <c r="Q23" s="89"/>
    </row>
    <row r="24" spans="2:17">
      <c r="B24" s="88"/>
      <c r="C24" s="8"/>
      <c r="D24" s="8"/>
      <c r="E24" s="8"/>
      <c r="F24" s="8"/>
      <c r="G24" s="8"/>
      <c r="H24" s="8"/>
      <c r="I24" s="89"/>
      <c r="K24" s="88"/>
      <c r="L24" s="8"/>
      <c r="M24" s="8"/>
      <c r="N24" s="8"/>
      <c r="O24" s="8"/>
      <c r="P24" s="8"/>
      <c r="Q24" s="89"/>
    </row>
    <row r="25" spans="2:17">
      <c r="B25" s="88"/>
      <c r="C25" s="8"/>
      <c r="D25" s="8"/>
      <c r="E25" s="8"/>
      <c r="F25" s="8"/>
      <c r="G25" s="8"/>
      <c r="H25" s="8"/>
      <c r="I25" s="89"/>
      <c r="K25" s="88"/>
      <c r="L25" s="8"/>
      <c r="M25" s="8"/>
      <c r="N25" s="8"/>
      <c r="O25" s="8"/>
      <c r="P25" s="8"/>
      <c r="Q25" s="89"/>
    </row>
    <row r="26" spans="2:17">
      <c r="B26" s="88"/>
      <c r="C26" s="8"/>
      <c r="D26" s="8"/>
      <c r="E26" s="8"/>
      <c r="F26" s="8"/>
      <c r="G26" s="8"/>
      <c r="H26" s="8"/>
      <c r="I26" s="89"/>
      <c r="K26" s="88"/>
      <c r="L26" s="8"/>
      <c r="M26" s="8"/>
      <c r="N26" s="8"/>
      <c r="O26" s="8"/>
      <c r="P26" s="8"/>
      <c r="Q26" s="89"/>
    </row>
    <row r="27" spans="2:17">
      <c r="B27" s="88"/>
      <c r="C27" s="8"/>
      <c r="D27" s="8"/>
      <c r="E27" s="8"/>
      <c r="F27" s="8"/>
      <c r="G27" s="8"/>
      <c r="H27" s="8"/>
      <c r="I27" s="89"/>
      <c r="K27" s="88"/>
      <c r="L27" s="8"/>
      <c r="M27" s="8"/>
      <c r="N27" s="8"/>
      <c r="O27" s="8"/>
      <c r="P27" s="8"/>
      <c r="Q27" s="89"/>
    </row>
    <row r="28" spans="2:17" ht="15" thickBot="1">
      <c r="B28" s="91"/>
      <c r="C28" s="92"/>
      <c r="D28" s="92"/>
      <c r="E28" s="92"/>
      <c r="F28" s="92"/>
      <c r="G28" s="92"/>
      <c r="H28" s="92"/>
      <c r="I28" s="93"/>
      <c r="K28" s="91"/>
      <c r="L28" s="92"/>
      <c r="M28" s="92"/>
      <c r="N28" s="92"/>
      <c r="O28" s="92"/>
      <c r="P28" s="92"/>
      <c r="Q28" s="93"/>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28310-F42C-40B1-8869-C869772C391D}">
  <sheetPr>
    <tabColor rgb="FF7030A0"/>
  </sheetPr>
  <dimension ref="A1:B2"/>
  <sheetViews>
    <sheetView workbookViewId="0">
      <selection activeCell="B2" sqref="B2"/>
    </sheetView>
  </sheetViews>
  <sheetFormatPr defaultRowHeight="14.5"/>
  <cols>
    <col min="2" max="2" width="44.54296875" customWidth="1"/>
  </cols>
  <sheetData>
    <row r="1" spans="1:2" ht="33.5">
      <c r="A1" s="67" t="s">
        <v>109</v>
      </c>
    </row>
    <row r="2" spans="1:2" ht="29">
      <c r="A2" s="80" t="s">
        <v>0</v>
      </c>
      <c r="B2" s="81" t="s">
        <v>107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B3BF4-E815-4887-BA43-DFFEBE46D3C3}">
  <sheetPr>
    <tabColor rgb="FF7030A0"/>
  </sheetPr>
  <dimension ref="A1:A225"/>
  <sheetViews>
    <sheetView workbookViewId="0">
      <selection sqref="A1:A225"/>
    </sheetView>
  </sheetViews>
  <sheetFormatPr defaultRowHeight="14.5"/>
  <cols>
    <col min="1" max="1" width="19.54296875" bestFit="1" customWidth="1"/>
  </cols>
  <sheetData>
    <row r="1" spans="1:1">
      <c r="A1" s="94" t="s">
        <v>245</v>
      </c>
    </row>
    <row r="2" spans="1:1">
      <c r="A2" s="94" t="s">
        <v>140</v>
      </c>
    </row>
    <row r="3" spans="1:1">
      <c r="A3" s="95" t="s">
        <v>141</v>
      </c>
    </row>
    <row r="4" spans="1:1">
      <c r="A4" s="96" t="s">
        <v>142</v>
      </c>
    </row>
    <row r="5" spans="1:1" ht="21">
      <c r="A5" s="97" t="s">
        <v>143</v>
      </c>
    </row>
    <row r="6" spans="1:1">
      <c r="A6" s="107"/>
    </row>
    <row r="7" spans="1:1" ht="18">
      <c r="A7" s="101" t="s">
        <v>144</v>
      </c>
    </row>
    <row r="8" spans="1:1">
      <c r="A8" s="97" t="s">
        <v>145</v>
      </c>
    </row>
    <row r="9" spans="1:1" ht="18">
      <c r="A9" s="101" t="s">
        <v>146</v>
      </c>
    </row>
    <row r="10" spans="1:1">
      <c r="A10" s="97" t="s">
        <v>147</v>
      </c>
    </row>
    <row r="11" spans="1:1">
      <c r="A11" s="107"/>
    </row>
    <row r="12" spans="1:1" ht="18">
      <c r="A12" s="108">
        <v>0.86399990000000004</v>
      </c>
    </row>
    <row r="13" spans="1:1">
      <c r="A13" s="97" t="s">
        <v>148</v>
      </c>
    </row>
    <row r="14" spans="1:1">
      <c r="A14" s="107"/>
    </row>
    <row r="15" spans="1:1" ht="18">
      <c r="A15" s="101" t="s">
        <v>144</v>
      </c>
    </row>
    <row r="16" spans="1:1">
      <c r="A16" s="109" t="s">
        <v>149</v>
      </c>
    </row>
    <row r="17" spans="1:1">
      <c r="A17" s="98" t="s">
        <v>150</v>
      </c>
    </row>
    <row r="18" spans="1:1">
      <c r="A18" s="99" t="s">
        <v>151</v>
      </c>
    </row>
    <row r="19" spans="1:1" ht="20">
      <c r="A19" s="110" t="s">
        <v>152</v>
      </c>
    </row>
    <row r="20" spans="1:1" ht="18">
      <c r="A20" s="101" t="s">
        <v>153</v>
      </c>
    </row>
    <row r="21" spans="1:1" ht="21">
      <c r="A21" s="109" t="s">
        <v>154</v>
      </c>
    </row>
    <row r="22" spans="1:1">
      <c r="A22" s="98" t="s">
        <v>150</v>
      </c>
    </row>
    <row r="23" spans="1:1">
      <c r="A23" s="99" t="s">
        <v>151</v>
      </c>
    </row>
    <row r="24" spans="1:1" ht="20">
      <c r="A24" s="110" t="s">
        <v>155</v>
      </c>
    </row>
    <row r="25" spans="1:1" ht="18">
      <c r="A25" s="101" t="s">
        <v>156</v>
      </c>
    </row>
    <row r="26" spans="1:1">
      <c r="A26" s="109" t="s">
        <v>157</v>
      </c>
    </row>
    <row r="27" spans="1:1">
      <c r="A27" s="98" t="s">
        <v>158</v>
      </c>
    </row>
    <row r="28" spans="1:1">
      <c r="A28" s="99" t="s">
        <v>151</v>
      </c>
    </row>
    <row r="29" spans="1:1" ht="20">
      <c r="A29" s="110" t="s">
        <v>159</v>
      </c>
    </row>
    <row r="30" spans="1:1" ht="18">
      <c r="A30" s="101" t="s">
        <v>153</v>
      </c>
    </row>
    <row r="31" spans="1:1">
      <c r="A31" s="109" t="s">
        <v>160</v>
      </c>
    </row>
    <row r="32" spans="1:1">
      <c r="A32" s="98" t="s">
        <v>158</v>
      </c>
    </row>
    <row r="33" spans="1:1">
      <c r="A33" s="99" t="s">
        <v>151</v>
      </c>
    </row>
    <row r="34" spans="1:1" ht="20">
      <c r="A34" s="110" t="s">
        <v>161</v>
      </c>
    </row>
    <row r="35" spans="1:1" ht="18">
      <c r="A35" s="101" t="s">
        <v>153</v>
      </c>
    </row>
    <row r="36" spans="1:1">
      <c r="A36" s="109" t="s">
        <v>162</v>
      </c>
    </row>
    <row r="37" spans="1:1">
      <c r="A37" s="98" t="s">
        <v>163</v>
      </c>
    </row>
    <row r="38" spans="1:1">
      <c r="A38" s="99" t="s">
        <v>164</v>
      </c>
    </row>
    <row r="39" spans="1:1" ht="20">
      <c r="A39" s="110" t="s">
        <v>165</v>
      </c>
    </row>
    <row r="40" spans="1:1" ht="20.5">
      <c r="A40" s="102" t="s">
        <v>166</v>
      </c>
    </row>
    <row r="41" spans="1:1">
      <c r="A41" s="109" t="s">
        <v>167</v>
      </c>
    </row>
    <row r="42" spans="1:1">
      <c r="A42" s="98" t="s">
        <v>158</v>
      </c>
    </row>
    <row r="43" spans="1:1">
      <c r="A43" s="99" t="s">
        <v>151</v>
      </c>
    </row>
    <row r="44" spans="1:1" ht="20">
      <c r="A44" s="110" t="s">
        <v>168</v>
      </c>
    </row>
    <row r="45" spans="1:1" ht="18">
      <c r="A45" s="101" t="s">
        <v>153</v>
      </c>
    </row>
    <row r="46" spans="1:1">
      <c r="A46" s="109" t="s">
        <v>169</v>
      </c>
    </row>
    <row r="47" spans="1:1">
      <c r="A47" s="98" t="s">
        <v>170</v>
      </c>
    </row>
    <row r="48" spans="1:1">
      <c r="A48" s="99" t="s">
        <v>151</v>
      </c>
    </row>
    <row r="49" spans="1:1" ht="20">
      <c r="A49" s="110" t="s">
        <v>171</v>
      </c>
    </row>
    <row r="50" spans="1:1" ht="18">
      <c r="A50" s="101" t="s">
        <v>172</v>
      </c>
    </row>
    <row r="51" spans="1:1">
      <c r="A51" s="109" t="s">
        <v>173</v>
      </c>
    </row>
    <row r="52" spans="1:1">
      <c r="A52" s="98" t="s">
        <v>170</v>
      </c>
    </row>
    <row r="53" spans="1:1">
      <c r="A53" s="99" t="s">
        <v>151</v>
      </c>
    </row>
    <row r="54" spans="1:1" ht="20">
      <c r="A54" s="110" t="s">
        <v>174</v>
      </c>
    </row>
    <row r="55" spans="1:1" ht="18">
      <c r="A55" s="101" t="s">
        <v>153</v>
      </c>
    </row>
    <row r="56" spans="1:1">
      <c r="A56" s="109" t="s">
        <v>175</v>
      </c>
    </row>
    <row r="57" spans="1:1">
      <c r="A57" s="98" t="s">
        <v>176</v>
      </c>
    </row>
    <row r="58" spans="1:1">
      <c r="A58" s="99" t="s">
        <v>151</v>
      </c>
    </row>
    <row r="59" spans="1:1" ht="20">
      <c r="A59" s="110" t="s">
        <v>177</v>
      </c>
    </row>
    <row r="60" spans="1:1" ht="18">
      <c r="A60" s="101" t="s">
        <v>178</v>
      </c>
    </row>
    <row r="61" spans="1:1">
      <c r="A61" s="97" t="s">
        <v>179</v>
      </c>
    </row>
    <row r="62" spans="1:1">
      <c r="A62" s="98" t="s">
        <v>176</v>
      </c>
    </row>
    <row r="63" spans="1:1">
      <c r="A63" s="99" t="s">
        <v>180</v>
      </c>
    </row>
    <row r="64" spans="1:1" ht="20">
      <c r="A64" s="110" t="s">
        <v>181</v>
      </c>
    </row>
    <row r="65" spans="1:1" ht="18">
      <c r="A65" s="101" t="s">
        <v>182</v>
      </c>
    </row>
    <row r="66" spans="1:1">
      <c r="A66" s="109" t="s">
        <v>183</v>
      </c>
    </row>
    <row r="67" spans="1:1">
      <c r="A67" s="98" t="s">
        <v>184</v>
      </c>
    </row>
    <row r="68" spans="1:1">
      <c r="A68" s="99" t="s">
        <v>151</v>
      </c>
    </row>
    <row r="69" spans="1:1" ht="20">
      <c r="A69" s="110" t="s">
        <v>185</v>
      </c>
    </row>
    <row r="70" spans="1:1" ht="18">
      <c r="A70" s="101" t="s">
        <v>186</v>
      </c>
    </row>
    <row r="71" spans="1:1">
      <c r="A71" s="109" t="s">
        <v>187</v>
      </c>
    </row>
    <row r="72" spans="1:1">
      <c r="A72" s="98" t="s">
        <v>176</v>
      </c>
    </row>
    <row r="73" spans="1:1">
      <c r="A73" s="99" t="s">
        <v>151</v>
      </c>
    </row>
    <row r="74" spans="1:1" ht="20">
      <c r="A74" s="110" t="s">
        <v>188</v>
      </c>
    </row>
    <row r="75" spans="1:1" ht="18">
      <c r="A75" s="101" t="s">
        <v>153</v>
      </c>
    </row>
    <row r="76" spans="1:1">
      <c r="A76" s="109" t="s">
        <v>189</v>
      </c>
    </row>
    <row r="77" spans="1:1">
      <c r="A77" s="98" t="s">
        <v>184</v>
      </c>
    </row>
    <row r="78" spans="1:1">
      <c r="A78" s="99" t="s">
        <v>151</v>
      </c>
    </row>
    <row r="79" spans="1:1" ht="20">
      <c r="A79" s="110" t="s">
        <v>190</v>
      </c>
    </row>
    <row r="80" spans="1:1" ht="18">
      <c r="A80" s="101" t="s">
        <v>153</v>
      </c>
    </row>
    <row r="81" spans="1:1">
      <c r="A81" s="109" t="s">
        <v>191</v>
      </c>
    </row>
    <row r="82" spans="1:1">
      <c r="A82" s="98" t="s">
        <v>184</v>
      </c>
    </row>
    <row r="83" spans="1:1">
      <c r="A83" s="99" t="s">
        <v>151</v>
      </c>
    </row>
    <row r="84" spans="1:1" ht="20">
      <c r="A84" s="110" t="s">
        <v>192</v>
      </c>
    </row>
    <row r="85" spans="1:1" ht="18">
      <c r="A85" s="101" t="s">
        <v>153</v>
      </c>
    </row>
    <row r="86" spans="1:1">
      <c r="A86" s="109" t="s">
        <v>193</v>
      </c>
    </row>
    <row r="87" spans="1:1">
      <c r="A87" s="98" t="s">
        <v>184</v>
      </c>
    </row>
    <row r="88" spans="1:1">
      <c r="A88" s="99" t="s">
        <v>151</v>
      </c>
    </row>
    <row r="89" spans="1:1" ht="20">
      <c r="A89" s="110" t="s">
        <v>194</v>
      </c>
    </row>
    <row r="90" spans="1:1" ht="18">
      <c r="A90" s="101" t="s">
        <v>195</v>
      </c>
    </row>
    <row r="91" spans="1:1">
      <c r="A91" s="109" t="s">
        <v>196</v>
      </c>
    </row>
    <row r="92" spans="1:1">
      <c r="A92" s="98" t="s">
        <v>197</v>
      </c>
    </row>
    <row r="93" spans="1:1">
      <c r="A93" s="99" t="s">
        <v>151</v>
      </c>
    </row>
    <row r="94" spans="1:1" ht="20">
      <c r="A94" s="110" t="s">
        <v>198</v>
      </c>
    </row>
    <row r="95" spans="1:1" ht="18">
      <c r="A95" s="101" t="s">
        <v>153</v>
      </c>
    </row>
    <row r="96" spans="1:1">
      <c r="A96" s="109" t="s">
        <v>199</v>
      </c>
    </row>
    <row r="97" spans="1:1">
      <c r="A97" s="98" t="s">
        <v>197</v>
      </c>
    </row>
    <row r="98" spans="1:1">
      <c r="A98" s="99" t="s">
        <v>151</v>
      </c>
    </row>
    <row r="99" spans="1:1" ht="20">
      <c r="A99" s="110" t="s">
        <v>200</v>
      </c>
    </row>
    <row r="100" spans="1:1" ht="18">
      <c r="A100" s="101" t="s">
        <v>153</v>
      </c>
    </row>
    <row r="101" spans="1:1">
      <c r="A101" s="109" t="s">
        <v>201</v>
      </c>
    </row>
    <row r="102" spans="1:1">
      <c r="A102" s="98" t="s">
        <v>202</v>
      </c>
    </row>
    <row r="103" spans="1:1">
      <c r="A103" s="99" t="s">
        <v>151</v>
      </c>
    </row>
    <row r="104" spans="1:1" ht="20">
      <c r="A104" s="110" t="s">
        <v>203</v>
      </c>
    </row>
    <row r="105" spans="1:1" ht="18">
      <c r="A105" s="101" t="s">
        <v>153</v>
      </c>
    </row>
    <row r="106" spans="1:1">
      <c r="A106" s="109" t="s">
        <v>204</v>
      </c>
    </row>
    <row r="107" spans="1:1">
      <c r="A107" s="98" t="s">
        <v>202</v>
      </c>
    </row>
    <row r="108" spans="1:1">
      <c r="A108" s="99" t="s">
        <v>151</v>
      </c>
    </row>
    <row r="109" spans="1:1" ht="20">
      <c r="A109" s="110" t="s">
        <v>205</v>
      </c>
    </row>
    <row r="110" spans="1:1" ht="18">
      <c r="A110" s="101" t="s">
        <v>206</v>
      </c>
    </row>
    <row r="111" spans="1:1">
      <c r="A111" s="97" t="s">
        <v>207</v>
      </c>
    </row>
    <row r="112" spans="1:1">
      <c r="A112" s="98" t="s">
        <v>208</v>
      </c>
    </row>
    <row r="113" spans="1:1">
      <c r="A113" s="99" t="s">
        <v>180</v>
      </c>
    </row>
    <row r="114" spans="1:1" ht="20">
      <c r="A114" s="110" t="s">
        <v>209</v>
      </c>
    </row>
    <row r="115" spans="1:1" ht="18">
      <c r="A115" s="101" t="s">
        <v>182</v>
      </c>
    </row>
    <row r="116" spans="1:1">
      <c r="A116" s="109" t="s">
        <v>210</v>
      </c>
    </row>
    <row r="117" spans="1:1">
      <c r="A117" s="98" t="s">
        <v>208</v>
      </c>
    </row>
    <row r="118" spans="1:1">
      <c r="A118" s="99" t="s">
        <v>151</v>
      </c>
    </row>
    <row r="119" spans="1:1" ht="20">
      <c r="A119" s="110" t="s">
        <v>211</v>
      </c>
    </row>
    <row r="120" spans="1:1" ht="18">
      <c r="A120" s="101" t="s">
        <v>156</v>
      </c>
    </row>
    <row r="121" spans="1:1">
      <c r="A121" s="109" t="s">
        <v>212</v>
      </c>
    </row>
    <row r="122" spans="1:1">
      <c r="A122" s="98" t="s">
        <v>208</v>
      </c>
    </row>
    <row r="123" spans="1:1">
      <c r="A123" s="99" t="s">
        <v>151</v>
      </c>
    </row>
    <row r="124" spans="1:1" ht="20">
      <c r="A124" s="110" t="s">
        <v>213</v>
      </c>
    </row>
    <row r="125" spans="1:1" ht="18">
      <c r="A125" s="101" t="s">
        <v>153</v>
      </c>
    </row>
    <row r="126" spans="1:1">
      <c r="A126" s="97" t="s">
        <v>214</v>
      </c>
    </row>
    <row r="127" spans="1:1">
      <c r="A127" s="98" t="s">
        <v>184</v>
      </c>
    </row>
    <row r="128" spans="1:1">
      <c r="A128" s="99" t="s">
        <v>215</v>
      </c>
    </row>
    <row r="129" spans="1:1">
      <c r="A129" s="100" t="s">
        <v>216</v>
      </c>
    </row>
    <row r="130" spans="1:1" ht="18">
      <c r="A130" s="101" t="s">
        <v>217</v>
      </c>
    </row>
    <row r="131" spans="1:1">
      <c r="A131" s="97" t="s">
        <v>218</v>
      </c>
    </row>
    <row r="132" spans="1:1">
      <c r="A132" s="98" t="s">
        <v>184</v>
      </c>
    </row>
    <row r="133" spans="1:1">
      <c r="A133" s="99" t="s">
        <v>215</v>
      </c>
    </row>
    <row r="134" spans="1:1">
      <c r="A134" s="100" t="s">
        <v>216</v>
      </c>
    </row>
    <row r="135" spans="1:1" ht="18">
      <c r="A135" s="101" t="s">
        <v>217</v>
      </c>
    </row>
    <row r="136" spans="1:1">
      <c r="A136" s="97" t="s">
        <v>219</v>
      </c>
    </row>
    <row r="137" spans="1:1">
      <c r="A137" s="98" t="s">
        <v>208</v>
      </c>
    </row>
    <row r="138" spans="1:1">
      <c r="A138" s="99" t="s">
        <v>215</v>
      </c>
    </row>
    <row r="139" spans="1:1">
      <c r="A139" s="100" t="s">
        <v>216</v>
      </c>
    </row>
    <row r="140" spans="1:1" ht="18">
      <c r="A140" s="101" t="s">
        <v>217</v>
      </c>
    </row>
    <row r="141" spans="1:1">
      <c r="A141" s="97" t="s">
        <v>220</v>
      </c>
    </row>
    <row r="142" spans="1:1">
      <c r="A142" s="98" t="s">
        <v>202</v>
      </c>
    </row>
    <row r="143" spans="1:1">
      <c r="A143" s="99" t="s">
        <v>215</v>
      </c>
    </row>
    <row r="144" spans="1:1">
      <c r="A144" s="100" t="s">
        <v>216</v>
      </c>
    </row>
    <row r="145" spans="1:1" ht="18">
      <c r="A145" s="101" t="s">
        <v>217</v>
      </c>
    </row>
    <row r="146" spans="1:1">
      <c r="A146" s="97" t="s">
        <v>221</v>
      </c>
    </row>
    <row r="147" spans="1:1">
      <c r="A147" s="98" t="s">
        <v>176</v>
      </c>
    </row>
    <row r="148" spans="1:1">
      <c r="A148" s="99" t="s">
        <v>215</v>
      </c>
    </row>
    <row r="149" spans="1:1">
      <c r="A149" s="100" t="s">
        <v>216</v>
      </c>
    </row>
    <row r="150" spans="1:1" ht="18">
      <c r="A150" s="101" t="s">
        <v>217</v>
      </c>
    </row>
    <row r="151" spans="1:1">
      <c r="A151" s="97" t="s">
        <v>222</v>
      </c>
    </row>
    <row r="152" spans="1:1">
      <c r="A152" s="98" t="s">
        <v>170</v>
      </c>
    </row>
    <row r="153" spans="1:1">
      <c r="A153" s="99" t="s">
        <v>215</v>
      </c>
    </row>
    <row r="154" spans="1:1">
      <c r="A154" s="100" t="s">
        <v>216</v>
      </c>
    </row>
    <row r="155" spans="1:1" ht="18">
      <c r="A155" s="101" t="s">
        <v>217</v>
      </c>
    </row>
    <row r="156" spans="1:1">
      <c r="A156" s="97" t="s">
        <v>223</v>
      </c>
    </row>
    <row r="157" spans="1:1">
      <c r="A157" s="98" t="s">
        <v>158</v>
      </c>
    </row>
    <row r="158" spans="1:1">
      <c r="A158" s="99" t="s">
        <v>215</v>
      </c>
    </row>
    <row r="159" spans="1:1">
      <c r="A159" s="100" t="s">
        <v>216</v>
      </c>
    </row>
    <row r="160" spans="1:1" ht="18">
      <c r="A160" s="101" t="s">
        <v>217</v>
      </c>
    </row>
    <row r="161" spans="1:1">
      <c r="A161" s="97" t="s">
        <v>224</v>
      </c>
    </row>
    <row r="162" spans="1:1">
      <c r="A162" s="98" t="s">
        <v>150</v>
      </c>
    </row>
    <row r="163" spans="1:1">
      <c r="A163" s="99" t="s">
        <v>215</v>
      </c>
    </row>
    <row r="164" spans="1:1">
      <c r="A164" s="100" t="s">
        <v>216</v>
      </c>
    </row>
    <row r="165" spans="1:1" ht="18">
      <c r="A165" s="101" t="s">
        <v>217</v>
      </c>
    </row>
    <row r="166" spans="1:1">
      <c r="A166" s="97" t="s">
        <v>225</v>
      </c>
    </row>
    <row r="167" spans="1:1">
      <c r="A167" s="98" t="s">
        <v>226</v>
      </c>
    </row>
    <row r="168" spans="1:1">
      <c r="A168" s="99" t="s">
        <v>151</v>
      </c>
    </row>
    <row r="169" spans="1:1">
      <c r="A169" s="100" t="s">
        <v>216</v>
      </c>
    </row>
    <row r="170" spans="1:1" ht="18">
      <c r="A170" s="101" t="s">
        <v>227</v>
      </c>
    </row>
    <row r="171" spans="1:1" ht="21">
      <c r="A171" s="97" t="s">
        <v>228</v>
      </c>
    </row>
    <row r="172" spans="1:1">
      <c r="A172" s="98" t="s">
        <v>226</v>
      </c>
    </row>
    <row r="173" spans="1:1">
      <c r="A173" s="99" t="s">
        <v>151</v>
      </c>
    </row>
    <row r="174" spans="1:1">
      <c r="A174" s="100" t="s">
        <v>216</v>
      </c>
    </row>
    <row r="175" spans="1:1" ht="18">
      <c r="A175" s="101" t="s">
        <v>227</v>
      </c>
    </row>
    <row r="176" spans="1:1">
      <c r="A176" s="97" t="s">
        <v>229</v>
      </c>
    </row>
    <row r="177" spans="1:1">
      <c r="A177" s="98" t="s">
        <v>230</v>
      </c>
    </row>
    <row r="178" spans="1:1">
      <c r="A178" s="99" t="s">
        <v>151</v>
      </c>
    </row>
    <row r="179" spans="1:1">
      <c r="A179" s="100" t="s">
        <v>216</v>
      </c>
    </row>
    <row r="180" spans="1:1" ht="18">
      <c r="A180" s="101" t="s">
        <v>227</v>
      </c>
    </row>
    <row r="181" spans="1:1" ht="21">
      <c r="A181" s="97" t="s">
        <v>231</v>
      </c>
    </row>
    <row r="182" spans="1:1">
      <c r="A182" s="98" t="s">
        <v>230</v>
      </c>
    </row>
    <row r="183" spans="1:1">
      <c r="A183" s="99" t="s">
        <v>151</v>
      </c>
    </row>
    <row r="184" spans="1:1">
      <c r="A184" s="100" t="s">
        <v>216</v>
      </c>
    </row>
    <row r="185" spans="1:1" ht="18">
      <c r="A185" s="101" t="s">
        <v>227</v>
      </c>
    </row>
    <row r="186" spans="1:1">
      <c r="A186" s="97" t="s">
        <v>232</v>
      </c>
    </row>
    <row r="187" spans="1:1">
      <c r="A187" s="98" t="s">
        <v>230</v>
      </c>
    </row>
    <row r="188" spans="1:1">
      <c r="A188" s="99" t="s">
        <v>215</v>
      </c>
    </row>
    <row r="189" spans="1:1">
      <c r="A189" s="100" t="s">
        <v>216</v>
      </c>
    </row>
    <row r="190" spans="1:1" ht="18">
      <c r="A190" s="101" t="s">
        <v>217</v>
      </c>
    </row>
    <row r="191" spans="1:1">
      <c r="A191" s="97" t="s">
        <v>233</v>
      </c>
    </row>
    <row r="192" spans="1:1">
      <c r="A192" s="98" t="s">
        <v>234</v>
      </c>
    </row>
    <row r="193" spans="1:1">
      <c r="A193" s="99" t="s">
        <v>164</v>
      </c>
    </row>
    <row r="194" spans="1:1">
      <c r="A194" s="100" t="s">
        <v>216</v>
      </c>
    </row>
    <row r="195" spans="1:1" ht="18">
      <c r="A195" s="101" t="s">
        <v>235</v>
      </c>
    </row>
    <row r="196" spans="1:1">
      <c r="A196" s="97" t="s">
        <v>236</v>
      </c>
    </row>
    <row r="197" spans="1:1">
      <c r="A197" s="98" t="s">
        <v>237</v>
      </c>
    </row>
    <row r="198" spans="1:1">
      <c r="A198" s="99" t="s">
        <v>164</v>
      </c>
    </row>
    <row r="199" spans="1:1">
      <c r="A199" s="100" t="s">
        <v>216</v>
      </c>
    </row>
    <row r="200" spans="1:1" ht="18">
      <c r="A200" s="101" t="s">
        <v>235</v>
      </c>
    </row>
    <row r="201" spans="1:1">
      <c r="A201" s="97" t="s">
        <v>238</v>
      </c>
    </row>
    <row r="202" spans="1:1">
      <c r="A202" s="98" t="s">
        <v>230</v>
      </c>
    </row>
    <row r="203" spans="1:1">
      <c r="A203" s="99" t="s">
        <v>180</v>
      </c>
    </row>
    <row r="204" spans="1:1">
      <c r="A204" s="100" t="s">
        <v>216</v>
      </c>
    </row>
    <row r="205" spans="1:1" ht="18">
      <c r="A205" s="101" t="s">
        <v>239</v>
      </c>
    </row>
    <row r="206" spans="1:1">
      <c r="A206" s="97" t="s">
        <v>240</v>
      </c>
    </row>
    <row r="207" spans="1:1">
      <c r="A207" s="98" t="s">
        <v>241</v>
      </c>
    </row>
    <row r="208" spans="1:1">
      <c r="A208" s="99" t="s">
        <v>180</v>
      </c>
    </row>
    <row r="209" spans="1:1">
      <c r="A209" s="100" t="s">
        <v>216</v>
      </c>
    </row>
    <row r="210" spans="1:1" ht="18">
      <c r="A210" s="101" t="s">
        <v>239</v>
      </c>
    </row>
    <row r="211" spans="1:1" ht="31.5">
      <c r="A211" s="97" t="s">
        <v>242</v>
      </c>
    </row>
    <row r="212" spans="1:1">
      <c r="A212" s="98" t="s">
        <v>202</v>
      </c>
    </row>
    <row r="213" spans="1:1">
      <c r="A213" s="99" t="s">
        <v>215</v>
      </c>
    </row>
    <row r="214" spans="1:1">
      <c r="A214" s="100" t="s">
        <v>216</v>
      </c>
    </row>
    <row r="215" spans="1:1" ht="18">
      <c r="A215" s="101" t="s">
        <v>217</v>
      </c>
    </row>
    <row r="216" spans="1:1" ht="31.5">
      <c r="A216" s="97" t="s">
        <v>243</v>
      </c>
    </row>
    <row r="217" spans="1:1">
      <c r="A217" s="98" t="s">
        <v>202</v>
      </c>
    </row>
    <row r="218" spans="1:1">
      <c r="A218" s="99" t="s">
        <v>215</v>
      </c>
    </row>
    <row r="219" spans="1:1">
      <c r="A219" s="100" t="s">
        <v>216</v>
      </c>
    </row>
    <row r="220" spans="1:1" ht="18">
      <c r="A220" s="101" t="s">
        <v>217</v>
      </c>
    </row>
    <row r="221" spans="1:1" ht="31.5">
      <c r="A221" s="97" t="s">
        <v>244</v>
      </c>
    </row>
    <row r="222" spans="1:1">
      <c r="A222" s="98" t="s">
        <v>184</v>
      </c>
    </row>
    <row r="223" spans="1:1">
      <c r="A223" s="99" t="s">
        <v>215</v>
      </c>
    </row>
    <row r="224" spans="1:1">
      <c r="A224" s="100" t="s">
        <v>216</v>
      </c>
    </row>
    <row r="225" spans="1:1" ht="18">
      <c r="A225" s="101" t="s">
        <v>217</v>
      </c>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B251B-63A9-4400-928E-D1BB5024C61D}">
  <dimension ref="A1:J29"/>
  <sheetViews>
    <sheetView tabSelected="1" workbookViewId="0">
      <selection activeCell="A5" sqref="A5"/>
    </sheetView>
  </sheetViews>
  <sheetFormatPr defaultRowHeight="14.5"/>
  <cols>
    <col min="1" max="1" width="57" bestFit="1" customWidth="1"/>
    <col min="2" max="2" width="10.81640625" bestFit="1" customWidth="1"/>
    <col min="3" max="3" width="11.453125" bestFit="1" customWidth="1"/>
    <col min="4" max="4" width="17.7265625" bestFit="1" customWidth="1"/>
    <col min="5" max="5" width="21.54296875" bestFit="1" customWidth="1"/>
    <col min="6" max="6" width="13.54296875" bestFit="1" customWidth="1"/>
    <col min="7" max="7" width="18.1796875" bestFit="1" customWidth="1"/>
    <col min="9" max="9" width="13.54296875" customWidth="1"/>
    <col min="10" max="10" width="17.26953125" customWidth="1"/>
  </cols>
  <sheetData>
    <row r="1" spans="1:10">
      <c r="A1" t="s">
        <v>245</v>
      </c>
      <c r="B1" t="s">
        <v>147</v>
      </c>
      <c r="C1" t="s">
        <v>256</v>
      </c>
      <c r="D1" t="s">
        <v>257</v>
      </c>
      <c r="E1" t="s">
        <v>258</v>
      </c>
      <c r="F1" t="s">
        <v>259</v>
      </c>
      <c r="G1" t="s">
        <v>260</v>
      </c>
      <c r="I1" t="s">
        <v>271</v>
      </c>
      <c r="J1" t="s">
        <v>272</v>
      </c>
    </row>
    <row r="2" spans="1:10">
      <c r="A2" s="105" t="s">
        <v>149</v>
      </c>
      <c r="B2" s="105" t="s">
        <v>247</v>
      </c>
      <c r="C2" s="105">
        <v>100</v>
      </c>
      <c r="D2" s="105">
        <v>100</v>
      </c>
      <c r="E2" s="105">
        <f>IF(MyGradesTbl[[#This Row],[Points Avaliable]]=100,MyGradesTbl[[#This Row],[Points Avaliable]],"")</f>
        <v>100</v>
      </c>
      <c r="F2" s="105">
        <f>IF(MyGradesTbl[[#This Row],[My Score]]=5,MyGradesTbl[[#This Row],[My Score]],0)</f>
        <v>0</v>
      </c>
      <c r="G2" s="105">
        <f>IF(MyGradesTbl[[#This Row],[Points Avaliable]]=100,MyGradesTbl[[#This Row],[My Score]],"")</f>
        <v>100</v>
      </c>
      <c r="I2" s="116">
        <f>(MyGradesTbl[[#Totals],[My Score]]+MyGradesTbl[[#Totals],[Extra Credit]])/(MyGradesTbl[[#Totals],[Add to Denominator]]-200)</f>
        <v>1.2546666666666666</v>
      </c>
      <c r="J2" s="115" t="str">
        <f>_xlfn.XLOOKUP(I2,J12:J19,I12:I19,,-1)</f>
        <v xml:space="preserve">A </v>
      </c>
    </row>
    <row r="3" spans="1:10">
      <c r="A3" s="105" t="s">
        <v>154</v>
      </c>
      <c r="B3" s="105" t="s">
        <v>246</v>
      </c>
      <c r="C3" s="105">
        <v>90</v>
      </c>
      <c r="D3" s="105">
        <v>100</v>
      </c>
      <c r="E3" s="105">
        <f>IF(MyGradesTbl[[#This Row],[Points Avaliable]]=100,MyGradesTbl[[#This Row],[Points Avaliable]],"")</f>
        <v>100</v>
      </c>
      <c r="F3" s="105">
        <f>IF(MyGradesTbl[[#This Row],[My Score]]=5,MyGradesTbl[[#This Row],[My Score]],0)</f>
        <v>0</v>
      </c>
      <c r="G3" s="105">
        <f>IF(MyGradesTbl[[#This Row],[Points Avaliable]]=100,MyGradesTbl[[#This Row],[My Score]],"")</f>
        <v>90</v>
      </c>
    </row>
    <row r="4" spans="1:10">
      <c r="A4" s="105" t="s">
        <v>157</v>
      </c>
      <c r="B4" s="105" t="s">
        <v>247</v>
      </c>
      <c r="C4" s="105">
        <v>100</v>
      </c>
      <c r="D4" s="105">
        <v>100</v>
      </c>
      <c r="E4" s="105">
        <f>IF(MyGradesTbl[[#This Row],[Points Avaliable]]=100,MyGradesTbl[[#This Row],[Points Avaliable]],"")</f>
        <v>100</v>
      </c>
      <c r="F4" s="105">
        <f>IF(MyGradesTbl[[#This Row],[My Score]]=5,MyGradesTbl[[#This Row],[My Score]],0)</f>
        <v>0</v>
      </c>
      <c r="G4" s="105">
        <f>IF(MyGradesTbl[[#This Row],[Points Avaliable]]=100,MyGradesTbl[[#This Row],[My Score]],"")</f>
        <v>100</v>
      </c>
    </row>
    <row r="5" spans="1:10">
      <c r="A5" s="105" t="s">
        <v>160</v>
      </c>
      <c r="B5" s="105" t="s">
        <v>247</v>
      </c>
      <c r="C5" s="105">
        <v>100</v>
      </c>
      <c r="D5" s="105">
        <v>100</v>
      </c>
      <c r="E5" s="105">
        <f>IF(MyGradesTbl[[#This Row],[Points Avaliable]]=100,MyGradesTbl[[#This Row],[Points Avaliable]],"")</f>
        <v>100</v>
      </c>
      <c r="F5" s="105">
        <f>IF(MyGradesTbl[[#This Row],[My Score]]=5,MyGradesTbl[[#This Row],[My Score]],0)</f>
        <v>0</v>
      </c>
      <c r="G5" s="105">
        <f>IF(MyGradesTbl[[#This Row],[Points Avaliable]]=100,MyGradesTbl[[#This Row],[My Score]],"")</f>
        <v>100</v>
      </c>
    </row>
    <row r="6" spans="1:10">
      <c r="A6" s="105" t="s">
        <v>162</v>
      </c>
      <c r="B6" s="105" t="s">
        <v>253</v>
      </c>
      <c r="C6" s="105">
        <v>230</v>
      </c>
      <c r="D6" s="105">
        <v>250</v>
      </c>
      <c r="E6" s="105" t="str">
        <f>IF(MyGradesTbl[[#This Row],[Points Avaliable]]=100,MyGradesTbl[[#This Row],[Points Avaliable]],"")</f>
        <v/>
      </c>
      <c r="F6" s="105">
        <f>IF(MyGradesTbl[[#This Row],[My Score]]=5,MyGradesTbl[[#This Row],[My Score]],0)</f>
        <v>0</v>
      </c>
      <c r="G6" s="105" t="str">
        <f>IF(MyGradesTbl[[#This Row],[Points Avaliable]]=100,MyGradesTbl[[#This Row],[My Score]],"")</f>
        <v/>
      </c>
    </row>
    <row r="7" spans="1:10">
      <c r="A7" s="105" t="s">
        <v>167</v>
      </c>
      <c r="B7" s="105" t="s">
        <v>247</v>
      </c>
      <c r="C7" s="105">
        <v>100</v>
      </c>
      <c r="D7" s="105">
        <v>100</v>
      </c>
      <c r="E7" s="105">
        <f>IF(MyGradesTbl[[#This Row],[Points Avaliable]]=100,MyGradesTbl[[#This Row],[Points Avaliable]],"")</f>
        <v>100</v>
      </c>
      <c r="F7" s="105">
        <f>IF(MyGradesTbl[[#This Row],[My Score]]=5,MyGradesTbl[[#This Row],[My Score]],0)</f>
        <v>0</v>
      </c>
      <c r="G7" s="105">
        <f>IF(MyGradesTbl[[#This Row],[Points Avaliable]]=100,MyGradesTbl[[#This Row],[My Score]],"")</f>
        <v>100</v>
      </c>
    </row>
    <row r="8" spans="1:10">
      <c r="A8" s="105" t="s">
        <v>169</v>
      </c>
      <c r="B8" s="105" t="s">
        <v>248</v>
      </c>
      <c r="C8" s="105">
        <v>81</v>
      </c>
      <c r="D8" s="105">
        <v>100</v>
      </c>
      <c r="E8" s="105">
        <f>IF(MyGradesTbl[[#This Row],[Points Avaliable]]=100,MyGradesTbl[[#This Row],[Points Avaliable]],"")</f>
        <v>100</v>
      </c>
      <c r="F8" s="105">
        <f>IF(MyGradesTbl[[#This Row],[My Score]]=5,MyGradesTbl[[#This Row],[My Score]],0)</f>
        <v>0</v>
      </c>
      <c r="G8" s="105">
        <f>IF(MyGradesTbl[[#This Row],[Points Avaliable]]=100,MyGradesTbl[[#This Row],[My Score]],"")</f>
        <v>81</v>
      </c>
    </row>
    <row r="9" spans="1:10">
      <c r="A9" s="105" t="s">
        <v>173</v>
      </c>
      <c r="B9" s="105" t="s">
        <v>247</v>
      </c>
      <c r="C9" s="105">
        <v>100</v>
      </c>
      <c r="D9" s="105">
        <v>100</v>
      </c>
      <c r="E9" s="105">
        <f>IF(MyGradesTbl[[#This Row],[Points Avaliable]]=100,MyGradesTbl[[#This Row],[Points Avaliable]],"")</f>
        <v>100</v>
      </c>
      <c r="F9" s="105">
        <f>IF(MyGradesTbl[[#This Row],[My Score]]=5,MyGradesTbl[[#This Row],[My Score]],0)</f>
        <v>0</v>
      </c>
      <c r="G9" s="105">
        <f>IF(MyGradesTbl[[#This Row],[Points Avaliable]]=100,MyGradesTbl[[#This Row],[My Score]],"")</f>
        <v>100</v>
      </c>
    </row>
    <row r="10" spans="1:10" ht="15.75" customHeight="1">
      <c r="A10" s="105"/>
      <c r="B10" s="105" t="s">
        <v>254</v>
      </c>
      <c r="C10" s="105">
        <v>91</v>
      </c>
      <c r="D10" s="105">
        <v>100</v>
      </c>
      <c r="E10" s="105">
        <f>IF(MyGradesTbl[[#This Row],[Points Avaliable]]=100,MyGradesTbl[[#This Row],[Points Avaliable]],"")</f>
        <v>100</v>
      </c>
      <c r="F10" s="105">
        <f>IF(MyGradesTbl[[#This Row],[My Score]]=5,MyGradesTbl[[#This Row],[My Score]],0)</f>
        <v>0</v>
      </c>
      <c r="G10" s="105">
        <f>IF(MyGradesTbl[[#This Row],[Points Avaliable]]=100,MyGradesTbl[[#This Row],[My Score]],"")</f>
        <v>91</v>
      </c>
    </row>
    <row r="11" spans="1:10">
      <c r="A11" s="105" t="s">
        <v>179</v>
      </c>
      <c r="B11" s="105" t="s">
        <v>252</v>
      </c>
      <c r="C11" s="105">
        <v>0</v>
      </c>
      <c r="D11" s="105">
        <v>10</v>
      </c>
      <c r="E11" s="105" t="str">
        <f>IF(MyGradesTbl[[#This Row],[Points Avaliable]]=100,MyGradesTbl[[#This Row],[Points Avaliable]],"")</f>
        <v/>
      </c>
      <c r="F11" s="105">
        <f>IF(MyGradesTbl[[#This Row],[My Score]]=5,MyGradesTbl[[#This Row],[My Score]],0)</f>
        <v>0</v>
      </c>
      <c r="G11" s="105" t="str">
        <f>IF(MyGradesTbl[[#This Row],[Points Avaliable]]=100,MyGradesTbl[[#This Row],[My Score]],"")</f>
        <v/>
      </c>
      <c r="I11" s="112" t="s">
        <v>147</v>
      </c>
      <c r="J11" s="112" t="s">
        <v>261</v>
      </c>
    </row>
    <row r="12" spans="1:10">
      <c r="A12" s="105" t="s">
        <v>183</v>
      </c>
      <c r="B12" s="105" t="s">
        <v>249</v>
      </c>
      <c r="C12" s="105">
        <v>0</v>
      </c>
      <c r="D12" s="105">
        <v>5</v>
      </c>
      <c r="E12" s="105" t="str">
        <f>IF(MyGradesTbl[[#This Row],[Points Avaliable]]=100,MyGradesTbl[[#This Row],[Points Avaliable]],"")</f>
        <v/>
      </c>
      <c r="F12" s="105">
        <f>IF(MyGradesTbl[[#This Row],[My Score]]=5,MyGradesTbl[[#This Row],[My Score]],0)</f>
        <v>0</v>
      </c>
      <c r="G12" s="105" t="str">
        <f>IF(MyGradesTbl[[#This Row],[Points Avaliable]]=100,MyGradesTbl[[#This Row],[My Score]],"")</f>
        <v/>
      </c>
      <c r="I12" s="113" t="s">
        <v>262</v>
      </c>
      <c r="J12" s="114">
        <v>0.95</v>
      </c>
    </row>
    <row r="13" spans="1:10">
      <c r="A13" s="105" t="s">
        <v>187</v>
      </c>
      <c r="B13" s="105" t="s">
        <v>247</v>
      </c>
      <c r="C13" s="105">
        <v>100</v>
      </c>
      <c r="D13" s="105">
        <v>100</v>
      </c>
      <c r="E13" s="105">
        <f>IF(MyGradesTbl[[#This Row],[Points Avaliable]]=100,MyGradesTbl[[#This Row],[Points Avaliable]],"")</f>
        <v>100</v>
      </c>
      <c r="F13" s="105">
        <f>IF(MyGradesTbl[[#This Row],[My Score]]=5,MyGradesTbl[[#This Row],[My Score]],0)</f>
        <v>0</v>
      </c>
      <c r="G13" s="105">
        <f>IF(MyGradesTbl[[#This Row],[Points Avaliable]]=100,MyGradesTbl[[#This Row],[My Score]],"")</f>
        <v>100</v>
      </c>
      <c r="I13" s="113" t="s">
        <v>263</v>
      </c>
      <c r="J13" s="114">
        <v>0.9</v>
      </c>
    </row>
    <row r="14" spans="1:10">
      <c r="A14" s="105" t="s">
        <v>189</v>
      </c>
      <c r="B14" s="105" t="s">
        <v>247</v>
      </c>
      <c r="C14" s="105">
        <v>100</v>
      </c>
      <c r="D14" s="105">
        <v>100</v>
      </c>
      <c r="E14" s="105">
        <f>IF(MyGradesTbl[[#This Row],[Points Avaliable]]=100,MyGradesTbl[[#This Row],[Points Avaliable]],"")</f>
        <v>100</v>
      </c>
      <c r="F14" s="105">
        <f>IF(MyGradesTbl[[#This Row],[My Score]]=5,MyGradesTbl[[#This Row],[My Score]],0)</f>
        <v>0</v>
      </c>
      <c r="G14" s="105">
        <f>IF(MyGradesTbl[[#This Row],[Points Avaliable]]=100,MyGradesTbl[[#This Row],[My Score]],"")</f>
        <v>100</v>
      </c>
      <c r="I14" s="113" t="s">
        <v>264</v>
      </c>
      <c r="J14" s="114">
        <v>0.86</v>
      </c>
    </row>
    <row r="15" spans="1:10">
      <c r="A15" s="105" t="s">
        <v>191</v>
      </c>
      <c r="B15" s="105" t="s">
        <v>247</v>
      </c>
      <c r="C15" s="105">
        <v>100</v>
      </c>
      <c r="D15" s="105">
        <v>100</v>
      </c>
      <c r="E15" s="105">
        <f>IF(MyGradesTbl[[#This Row],[Points Avaliable]]=100,MyGradesTbl[[#This Row],[Points Avaliable]],"")</f>
        <v>100</v>
      </c>
      <c r="F15" s="105">
        <f>IF(MyGradesTbl[[#This Row],[My Score]]=5,MyGradesTbl[[#This Row],[My Score]],0)</f>
        <v>0</v>
      </c>
      <c r="G15" s="105">
        <f>IF(MyGradesTbl[[#This Row],[Points Avaliable]]=100,MyGradesTbl[[#This Row],[My Score]],"")</f>
        <v>100</v>
      </c>
      <c r="I15" s="113" t="s">
        <v>265</v>
      </c>
      <c r="J15" s="114">
        <v>0.85</v>
      </c>
    </row>
    <row r="16" spans="1:10">
      <c r="A16" s="105" t="s">
        <v>193</v>
      </c>
      <c r="B16" s="105" t="s">
        <v>250</v>
      </c>
      <c r="C16" s="105">
        <v>5</v>
      </c>
      <c r="D16" s="105">
        <v>5</v>
      </c>
      <c r="E16" s="105" t="str">
        <f>IF(MyGradesTbl[[#This Row],[Points Avaliable]]=100,MyGradesTbl[[#This Row],[Points Avaliable]],"")</f>
        <v/>
      </c>
      <c r="F16" s="105">
        <f>IF(MyGradesTbl[[#This Row],[My Score]]=5,MyGradesTbl[[#This Row],[My Score]],0)</f>
        <v>5</v>
      </c>
      <c r="G16" s="105" t="str">
        <f>IF(MyGradesTbl[[#This Row],[Points Avaliable]]=100,MyGradesTbl[[#This Row],[My Score]],"")</f>
        <v/>
      </c>
      <c r="I16" s="113" t="s">
        <v>266</v>
      </c>
      <c r="J16" s="114">
        <v>0.8</v>
      </c>
    </row>
    <row r="17" spans="1:10">
      <c r="A17" s="105" t="s">
        <v>196</v>
      </c>
      <c r="B17" s="105" t="s">
        <v>247</v>
      </c>
      <c r="C17" s="105">
        <v>100</v>
      </c>
      <c r="D17" s="105">
        <v>100</v>
      </c>
      <c r="E17" s="105">
        <f>IF(MyGradesTbl[[#This Row],[Points Avaliable]]=100,MyGradesTbl[[#This Row],[Points Avaliable]],"")</f>
        <v>100</v>
      </c>
      <c r="F17" s="105">
        <f>IF(MyGradesTbl[[#This Row],[My Score]]=5,MyGradesTbl[[#This Row],[My Score]],0)</f>
        <v>0</v>
      </c>
      <c r="G17" s="105">
        <f>IF(MyGradesTbl[[#This Row],[Points Avaliable]]=100,MyGradesTbl[[#This Row],[My Score]],"")</f>
        <v>100</v>
      </c>
      <c r="I17" s="113" t="s">
        <v>267</v>
      </c>
      <c r="J17" s="114">
        <v>0.76</v>
      </c>
    </row>
    <row r="18" spans="1:10">
      <c r="A18" s="105" t="s">
        <v>199</v>
      </c>
      <c r="B18" s="105" t="s">
        <v>247</v>
      </c>
      <c r="C18" s="105">
        <v>100</v>
      </c>
      <c r="D18" s="105">
        <v>100</v>
      </c>
      <c r="E18" s="105">
        <f>IF(MyGradesTbl[[#This Row],[Points Avaliable]]=100,MyGradesTbl[[#This Row],[Points Avaliable]],"")</f>
        <v>100</v>
      </c>
      <c r="F18" s="105">
        <f>IF(MyGradesTbl[[#This Row],[My Score]]=5,MyGradesTbl[[#This Row],[My Score]],0)</f>
        <v>0</v>
      </c>
      <c r="G18" s="105">
        <f>IF(MyGradesTbl[[#This Row],[Points Avaliable]]=100,MyGradesTbl[[#This Row],[My Score]],"")</f>
        <v>100</v>
      </c>
      <c r="I18" s="113" t="s">
        <v>268</v>
      </c>
      <c r="J18" s="114">
        <v>0.75</v>
      </c>
    </row>
    <row r="19" spans="1:10">
      <c r="A19" s="105" t="s">
        <v>201</v>
      </c>
      <c r="B19" s="105" t="s">
        <v>247</v>
      </c>
      <c r="C19" s="105">
        <v>100</v>
      </c>
      <c r="D19" s="105">
        <v>100</v>
      </c>
      <c r="E19" s="105">
        <f>IF(MyGradesTbl[[#This Row],[Points Avaliable]]=100,MyGradesTbl[[#This Row],[Points Avaliable]],"")</f>
        <v>100</v>
      </c>
      <c r="F19" s="105">
        <f>IF(MyGradesTbl[[#This Row],[My Score]]=5,MyGradesTbl[[#This Row],[My Score]],0)</f>
        <v>0</v>
      </c>
      <c r="G19" s="105">
        <f>IF(MyGradesTbl[[#This Row],[Points Avaliable]]=100,MyGradesTbl[[#This Row],[My Score]],"")</f>
        <v>100</v>
      </c>
      <c r="I19" s="113" t="s">
        <v>269</v>
      </c>
      <c r="J19" s="113" t="s">
        <v>270</v>
      </c>
    </row>
    <row r="20" spans="1:10">
      <c r="A20" s="105" t="s">
        <v>204</v>
      </c>
      <c r="B20" s="105" t="s">
        <v>251</v>
      </c>
      <c r="C20" s="105">
        <v>95</v>
      </c>
      <c r="D20" s="105">
        <v>100</v>
      </c>
      <c r="E20" s="105">
        <f>IF(MyGradesTbl[[#This Row],[Points Avaliable]]=100,MyGradesTbl[[#This Row],[Points Avaliable]],"")</f>
        <v>100</v>
      </c>
      <c r="F20" s="105">
        <f>IF(MyGradesTbl[[#This Row],[My Score]]=5,MyGradesTbl[[#This Row],[My Score]],0)</f>
        <v>0</v>
      </c>
      <c r="G20" s="105">
        <f>IF(MyGradesTbl[[#This Row],[Points Avaliable]]=100,MyGradesTbl[[#This Row],[My Score]],"")</f>
        <v>95</v>
      </c>
      <c r="I20" s="111"/>
      <c r="J20" s="111"/>
    </row>
    <row r="21" spans="1:10">
      <c r="A21" s="105" t="s">
        <v>207</v>
      </c>
      <c r="B21" s="105" t="s">
        <v>252</v>
      </c>
      <c r="C21" s="105">
        <v>0</v>
      </c>
      <c r="D21" s="105">
        <v>10</v>
      </c>
      <c r="E21" s="105" t="str">
        <f>IF(MyGradesTbl[[#This Row],[Points Avaliable]]=100,MyGradesTbl[[#This Row],[Points Avaliable]],"")</f>
        <v/>
      </c>
      <c r="F21" s="105">
        <f>IF(MyGradesTbl[[#This Row],[My Score]]=5,MyGradesTbl[[#This Row],[My Score]],0)</f>
        <v>0</v>
      </c>
      <c r="G21" s="105" t="str">
        <f>IF(MyGradesTbl[[#This Row],[Points Avaliable]]=100,MyGradesTbl[[#This Row],[My Score]],"")</f>
        <v/>
      </c>
    </row>
    <row r="22" spans="1:10">
      <c r="A22" s="105" t="s">
        <v>210</v>
      </c>
      <c r="B22" s="105" t="s">
        <v>246</v>
      </c>
      <c r="C22" s="105">
        <v>90</v>
      </c>
      <c r="D22" s="105">
        <v>100</v>
      </c>
      <c r="E22" s="105">
        <f>IF(MyGradesTbl[[#This Row],[Points Avaliable]]=100,MyGradesTbl[[#This Row],[Points Avaliable]],"")</f>
        <v>100</v>
      </c>
      <c r="F22" s="105">
        <f>IF(MyGradesTbl[[#This Row],[My Score]]=5,MyGradesTbl[[#This Row],[My Score]],0)</f>
        <v>0</v>
      </c>
      <c r="G22" s="105">
        <f>IF(MyGradesTbl[[#This Row],[Points Avaliable]]=100,MyGradesTbl[[#This Row],[My Score]],"")</f>
        <v>90</v>
      </c>
    </row>
    <row r="23" spans="1:10">
      <c r="A23" s="105" t="s">
        <v>212</v>
      </c>
      <c r="B23" s="105" t="s">
        <v>247</v>
      </c>
      <c r="C23" s="105">
        <v>100</v>
      </c>
      <c r="D23" s="105">
        <v>100</v>
      </c>
      <c r="E23" s="105">
        <f>IF(MyGradesTbl[[#This Row],[Points Avaliable]]=100,MyGradesTbl[[#This Row],[Points Avaliable]],"")</f>
        <v>100</v>
      </c>
      <c r="F23" s="105">
        <f>IF(MyGradesTbl[[#This Row],[My Score]]=5,MyGradesTbl[[#This Row],[My Score]],0)</f>
        <v>0</v>
      </c>
      <c r="G23" s="105">
        <f>IF(MyGradesTbl[[#This Row],[Points Avaliable]]=100,MyGradesTbl[[#This Row],[My Score]],"")</f>
        <v>100</v>
      </c>
    </row>
    <row r="24" spans="1:10">
      <c r="A24" t="s">
        <v>148</v>
      </c>
      <c r="C24">
        <f>SUMIF(MyGradesTbl[My Score],"&gt;5")</f>
        <v>1877</v>
      </c>
      <c r="D24">
        <f>SUBTOTAL(109,MyGradesTbl[Points Avaliable])</f>
        <v>1980</v>
      </c>
      <c r="E24">
        <f>SUBTOTAL(109,MyGradesTbl[Add to Denominator])</f>
        <v>1700</v>
      </c>
      <c r="F24">
        <f>SUBTOTAL(109,MyGradesTbl[Extra Credit])</f>
        <v>5</v>
      </c>
      <c r="G24">
        <f>SUBTOTAL(109,MyGradesTbl[SAM assignment])</f>
        <v>1647</v>
      </c>
    </row>
    <row r="25" spans="1:10">
      <c r="A25" s="105"/>
      <c r="B25" s="105"/>
    </row>
    <row r="26" spans="1:10">
      <c r="A26" s="105"/>
      <c r="B26" s="105"/>
    </row>
    <row r="27" spans="1:10">
      <c r="A27" s="105"/>
      <c r="B27" s="105"/>
    </row>
    <row r="28" spans="1:10">
      <c r="A28" s="105"/>
      <c r="B28" s="105"/>
    </row>
    <row r="29" spans="1:10">
      <c r="A29" s="105"/>
      <c r="B29" s="105" t="s">
        <v>255</v>
      </c>
    </row>
  </sheetData>
  <pageMargins left="0.7" right="0.7" top="0.75" bottom="0.75" header="0.3" footer="0.3"/>
  <pageSetup orientation="portrait"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613C71E9-EF91-4202-9791-8BEA99009866}">
  <ds:schemaRefs/>
</ds:datastoreItem>
</file>

<file path=customXml/itemProps2.xml><?xml version="1.0" encoding="utf-8"?>
<ds:datastoreItem xmlns:ds="http://schemas.openxmlformats.org/officeDocument/2006/customXml" ds:itemID="{CD295A6F-42AA-4C47-AE4B-29D4C0E9B611}">
  <ds:schemaRefs/>
</ds:datastoreItem>
</file>

<file path=customXml/itemProps3.xml><?xml version="1.0" encoding="utf-8"?>
<ds:datastoreItem xmlns:ds="http://schemas.openxmlformats.org/officeDocument/2006/customXml" ds:itemID="{F4F39DCD-1B63-4468-BC88-DAE9CF841240}">
  <ds:schemaRefs/>
</ds:datastoreItem>
</file>

<file path=customXml/itemProps4.xml><?xml version="1.0" encoding="utf-8"?>
<ds:datastoreItem xmlns:ds="http://schemas.openxmlformats.org/officeDocument/2006/customXml" ds:itemID="{C09E2574-E444-4D17-86C1-BD011CBB3C0A}">
  <ds:schemaRefs/>
</ds:datastoreItem>
</file>

<file path=customXml/itemProps5.xml><?xml version="1.0" encoding="utf-8"?>
<ds:datastoreItem xmlns:ds="http://schemas.openxmlformats.org/officeDocument/2006/customXml" ds:itemID="{427DA7C3-7A4F-4E26-B68D-C0D9B4685553}">
  <ds:schemaRefs/>
</ds:datastoreItem>
</file>

<file path=customXml/itemProps6.xml><?xml version="1.0" encoding="utf-8"?>
<ds:datastoreItem xmlns:ds="http://schemas.openxmlformats.org/officeDocument/2006/customXml" ds:itemID="{F3AE0669-78C3-4B33-A036-E09E91CFCBDD}">
  <ds:schemaRefs/>
</ds:datastoreItem>
</file>

<file path=customXml/itemProps7.xml><?xml version="1.0" encoding="utf-8"?>
<ds:datastoreItem xmlns:ds="http://schemas.openxmlformats.org/officeDocument/2006/customXml" ds:itemID="{F6EAB7CB-DB53-4532-A218-8E25B0ED88D1}">
  <ds:schemaRefs/>
</ds:datastoreItem>
</file>

<file path=customXml/itemProps8.xml><?xml version="1.0" encoding="utf-8"?>
<ds:datastoreItem xmlns:ds="http://schemas.openxmlformats.org/officeDocument/2006/customXml" ds:itemID="{94189A66-0F27-4EF8-BEAF-8946DCF9EB31}">
  <ds:schemaRefs/>
</ds:datastoreItem>
</file>

<file path=customXml/itemProps9.xml><?xml version="1.0" encoding="utf-8"?>
<ds:datastoreItem xmlns:ds="http://schemas.openxmlformats.org/officeDocument/2006/customXml" ds:itemID="{4C05B1A4-A437-48D0-AFFE-996E375919C4}">
  <ds:schemaRefs/>
</ds:datastoreItem>
</file>

<file path=customXml/itemProps10.xml><?xml version="1.0" encoding="utf-8"?>
<ds:datastoreItem xmlns:ds="http://schemas.openxmlformats.org/officeDocument/2006/customXml" ds:itemID="{5001834E-B1F1-4CAD-80BC-A6C937B441DD}">
  <ds:schemaRefs/>
</ds:datastoreItem>
</file>

<file path=customXml/itemProps11.xml><?xml version="1.0" encoding="utf-8"?>
<ds:datastoreItem xmlns:ds="http://schemas.openxmlformats.org/officeDocument/2006/customXml" ds:itemID="{7E1AACA2-CBD7-4A20-9A99-5A0446253EF2}">
  <ds:schemaRefs/>
</ds:datastoreItem>
</file>

<file path=customXml/itemProps12.xml><?xml version="1.0" encoding="utf-8"?>
<ds:datastoreItem xmlns:ds="http://schemas.openxmlformats.org/officeDocument/2006/customXml" ds:itemID="{71EF97B1-2219-41CC-AD9C-DAB333671E11}">
  <ds:schemaRefs/>
</ds:datastoreItem>
</file>

<file path=customXml/itemProps13.xml><?xml version="1.0" encoding="utf-8"?>
<ds:datastoreItem xmlns:ds="http://schemas.openxmlformats.org/officeDocument/2006/customXml" ds:itemID="{02EB8A66-3868-49AF-AB06-4CE40E8BEE95}">
  <ds:schemaRefs/>
</ds:datastoreItem>
</file>

<file path=customXml/itemProps14.xml><?xml version="1.0" encoding="utf-8"?>
<ds:datastoreItem xmlns:ds="http://schemas.openxmlformats.org/officeDocument/2006/customXml" ds:itemID="{EC47B45C-B9BB-4237-9BCF-640CF3B135D3}">
  <ds:schemaRefs/>
</ds:datastoreItem>
</file>

<file path=customXml/itemProps15.xml><?xml version="1.0" encoding="utf-8"?>
<ds:datastoreItem xmlns:ds="http://schemas.openxmlformats.org/officeDocument/2006/customXml" ds:itemID="{873B3E68-B350-4EFA-A698-BC88FEAFBFB0}">
  <ds:schemaRefs/>
</ds:datastoreItem>
</file>

<file path=customXml/itemProps16.xml><?xml version="1.0" encoding="utf-8"?>
<ds:datastoreItem xmlns:ds="http://schemas.openxmlformats.org/officeDocument/2006/customXml" ds:itemID="{98360340-3BD9-4820-A9F9-B9559C15120B}">
  <ds:schemaRefs/>
</ds:datastoreItem>
</file>

<file path=customXml/itemProps17.xml><?xml version="1.0" encoding="utf-8"?>
<ds:datastoreItem xmlns:ds="http://schemas.openxmlformats.org/officeDocument/2006/customXml" ds:itemID="{CF2D621A-8776-4941-B3C7-DE2A396FE80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Part 1-&gt;</vt:lpstr>
      <vt:lpstr>Revenues</vt:lpstr>
      <vt:lpstr>Part 2 -&gt;</vt:lpstr>
      <vt:lpstr>Schedule</vt:lpstr>
      <vt:lpstr>Part 3 -&gt;</vt:lpstr>
      <vt:lpstr>Datasets</vt:lpstr>
      <vt:lpstr>Staging Worksheet</vt:lpstr>
      <vt:lpstr>Sales Report</vt:lpstr>
      <vt:lpstr>Part 4 -&gt;</vt:lpstr>
      <vt:lpstr>My Grades</vt:lpstr>
      <vt:lpstr>Grade Calculator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NP Excel Module 7, Case Problem 2</dc:title>
  <dc:creator>Your Name</dc:creator>
  <cp:lastModifiedBy>Thilak Addagatla</cp:lastModifiedBy>
  <cp:lastPrinted>2018-12-02T04:53:33Z</cp:lastPrinted>
  <dcterms:created xsi:type="dcterms:W3CDTF">2018-12-01T17:08:18Z</dcterms:created>
  <dcterms:modified xsi:type="dcterms:W3CDTF">2022-11-18T00:36:30Z</dcterms:modified>
</cp:coreProperties>
</file>