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ilr\Downloads\"/>
    </mc:Choice>
  </mc:AlternateContent>
  <xr:revisionPtr revIDLastSave="0" documentId="13_ncr:1_{FDC55E56-18D8-43F9-AA1B-ACCF417F36AD}" xr6:coauthVersionLast="47" xr6:coauthVersionMax="47" xr10:uidLastSave="{00000000-0000-0000-0000-000000000000}"/>
  <bookViews>
    <workbookView xWindow="-120" yWindow="-120" windowWidth="20730" windowHeight="11160" firstSheet="1" activeTab="8" xr2:uid="{00000000-000D-0000-FFFF-FFFF00000000}"/>
  </bookViews>
  <sheets>
    <sheet name="Instructions" sheetId="1" r:id="rId1"/>
    <sheet name="Q11" sheetId="6" r:id="rId2"/>
    <sheet name="Q10" sheetId="7" r:id="rId3"/>
    <sheet name="Q7" sheetId="8" r:id="rId4"/>
    <sheet name="Q12" sheetId="10" r:id="rId5"/>
    <sheet name="Q13" sheetId="11" r:id="rId6"/>
    <sheet name="Problem 1" sheetId="2" r:id="rId7"/>
    <sheet name="Problem 2" sheetId="3" r:id="rId8"/>
    <sheet name="Problem 3" sheetId="4" r:id="rId9"/>
    <sheet name="Problem 4" sheetId="5" r:id="rId10"/>
  </sheet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jQb0+eQtnrWv8J2hovOvtayS8PCg=="/>
    </ext>
  </extLst>
</workbook>
</file>

<file path=xl/calcChain.xml><?xml version="1.0" encoding="utf-8"?>
<calcChain xmlns="http://schemas.openxmlformats.org/spreadsheetml/2006/main">
  <c r="L11" i="5" l="1"/>
  <c r="L12" i="5"/>
  <c r="L13" i="5"/>
  <c r="L14" i="5"/>
  <c r="L15" i="5"/>
  <c r="L16" i="5"/>
  <c r="L17" i="5"/>
  <c r="L18" i="5"/>
  <c r="L19" i="5"/>
  <c r="L20" i="5"/>
  <c r="L21" i="5"/>
  <c r="L22" i="5"/>
  <c r="L23" i="5"/>
  <c r="L24" i="5"/>
  <c r="L25" i="5"/>
  <c r="L26" i="5"/>
  <c r="L27" i="5"/>
  <c r="L10" i="5"/>
  <c r="K11" i="5"/>
  <c r="K12" i="5"/>
  <c r="K13" i="5"/>
  <c r="K14" i="5"/>
  <c r="K15" i="5"/>
  <c r="K16" i="5"/>
  <c r="K17" i="5"/>
  <c r="K18" i="5"/>
  <c r="K19" i="5"/>
  <c r="K20" i="5"/>
  <c r="K21" i="5"/>
  <c r="K22" i="5"/>
  <c r="K23" i="5"/>
  <c r="K24" i="5"/>
  <c r="K25" i="5"/>
  <c r="K26" i="5"/>
  <c r="K27" i="5"/>
  <c r="K10" i="5"/>
  <c r="J11" i="5"/>
  <c r="J12" i="5"/>
  <c r="J13" i="5"/>
  <c r="J14" i="5"/>
  <c r="J15" i="5"/>
  <c r="J16" i="5"/>
  <c r="J17" i="5"/>
  <c r="J18" i="5"/>
  <c r="J19" i="5"/>
  <c r="J20" i="5"/>
  <c r="J21" i="5"/>
  <c r="J22" i="5"/>
  <c r="J23" i="5"/>
  <c r="J24" i="5"/>
  <c r="J25" i="5"/>
  <c r="J26" i="5"/>
  <c r="J27" i="5"/>
  <c r="J10" i="5"/>
  <c r="I11" i="5"/>
  <c r="I12" i="5"/>
  <c r="I13" i="5"/>
  <c r="I14" i="5"/>
  <c r="I15" i="5"/>
  <c r="I16" i="5"/>
  <c r="I17" i="5"/>
  <c r="I18" i="5"/>
  <c r="I19" i="5"/>
  <c r="I20" i="5"/>
  <c r="I21" i="5"/>
  <c r="I22" i="5"/>
  <c r="I23" i="5"/>
  <c r="I24" i="5"/>
  <c r="I25" i="5"/>
  <c r="I26" i="5"/>
  <c r="I27" i="5"/>
  <c r="I10" i="5"/>
  <c r="H11" i="5"/>
  <c r="H12" i="5"/>
  <c r="H13" i="5"/>
  <c r="H14" i="5"/>
  <c r="H15" i="5"/>
  <c r="H16" i="5"/>
  <c r="H17" i="5"/>
  <c r="H18" i="5"/>
  <c r="H19" i="5"/>
  <c r="H20" i="5"/>
  <c r="H21" i="5"/>
  <c r="H22" i="5"/>
  <c r="H23" i="5"/>
  <c r="H24" i="5"/>
  <c r="H25" i="5"/>
  <c r="H26" i="5"/>
  <c r="H27" i="5"/>
  <c r="H10" i="5"/>
  <c r="J4" i="4"/>
  <c r="J5" i="4"/>
  <c r="J6" i="4"/>
  <c r="J7" i="4"/>
  <c r="J8" i="4"/>
  <c r="J9" i="4"/>
  <c r="J10" i="4"/>
  <c r="J11" i="4"/>
  <c r="J12" i="4"/>
  <c r="J13" i="4"/>
  <c r="J14" i="4"/>
  <c r="J15" i="4"/>
  <c r="J16" i="4"/>
  <c r="J17" i="4"/>
  <c r="J18" i="4"/>
  <c r="J19" i="4"/>
  <c r="J20" i="4"/>
  <c r="J21" i="4"/>
  <c r="J22" i="4"/>
  <c r="J3" i="4"/>
  <c r="I4" i="4"/>
  <c r="I5" i="4"/>
  <c r="I6" i="4"/>
  <c r="I7" i="4"/>
  <c r="I8" i="4"/>
  <c r="I9" i="4"/>
  <c r="I10" i="4"/>
  <c r="I11" i="4"/>
  <c r="I12" i="4"/>
  <c r="I13" i="4"/>
  <c r="I14" i="4"/>
  <c r="I15" i="4"/>
  <c r="I16" i="4"/>
  <c r="I17" i="4"/>
  <c r="I18" i="4"/>
  <c r="I19" i="4"/>
  <c r="I20" i="4"/>
  <c r="I21" i="4"/>
  <c r="I22" i="4"/>
  <c r="I3" i="4"/>
  <c r="H4" i="4"/>
  <c r="H5" i="4"/>
  <c r="H6" i="4"/>
  <c r="H7" i="4"/>
  <c r="H8" i="4"/>
  <c r="H9" i="4"/>
  <c r="H10" i="4"/>
  <c r="H11" i="4"/>
  <c r="H12" i="4"/>
  <c r="H13" i="4"/>
  <c r="H14" i="4"/>
  <c r="H15" i="4"/>
  <c r="H16" i="4"/>
  <c r="H17" i="4"/>
  <c r="H18" i="4"/>
  <c r="H19" i="4"/>
  <c r="H20" i="4"/>
  <c r="H21" i="4"/>
  <c r="H22" i="4"/>
  <c r="H3" i="4"/>
  <c r="G4" i="4"/>
  <c r="G5" i="4"/>
  <c r="G6" i="4"/>
  <c r="G7" i="4"/>
  <c r="G8" i="4"/>
  <c r="G9" i="4"/>
  <c r="G10" i="4"/>
  <c r="G11" i="4"/>
  <c r="G12" i="4"/>
  <c r="G13" i="4"/>
  <c r="G14" i="4"/>
  <c r="G15" i="4"/>
  <c r="G16" i="4"/>
  <c r="G17" i="4"/>
  <c r="G18" i="4"/>
  <c r="G19" i="4"/>
  <c r="G20" i="4"/>
  <c r="G21" i="4"/>
  <c r="G22" i="4"/>
  <c r="G3" i="4"/>
  <c r="F4" i="4"/>
  <c r="F5" i="4"/>
  <c r="F6" i="4"/>
  <c r="F7" i="4"/>
  <c r="F8" i="4"/>
  <c r="F9" i="4"/>
  <c r="F10" i="4"/>
  <c r="F11" i="4"/>
  <c r="F12" i="4"/>
  <c r="F13" i="4"/>
  <c r="F14" i="4"/>
  <c r="F15" i="4"/>
  <c r="F16" i="4"/>
  <c r="F17" i="4"/>
  <c r="F18" i="4"/>
  <c r="F19" i="4"/>
  <c r="F20" i="4"/>
  <c r="F21" i="4"/>
  <c r="F22" i="4"/>
  <c r="F3" i="4"/>
  <c r="M3" i="3" a="1"/>
  <c r="M3" i="3" s="1"/>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s="1"/>
  <c r="M21" i="3" a="1"/>
  <c r="M21" i="3" s="1"/>
  <c r="M22" i="3" a="1"/>
  <c r="M22" i="3" s="1"/>
  <c r="K4" i="3"/>
  <c r="K7" i="3"/>
  <c r="K6" i="3"/>
  <c r="K3" i="3"/>
  <c r="K5" i="3"/>
  <c r="K9" i="3"/>
  <c r="K12" i="3"/>
  <c r="K8" i="3"/>
  <c r="K11" i="3"/>
  <c r="K10" i="3"/>
  <c r="K13" i="3"/>
  <c r="K16" i="3"/>
  <c r="K14" i="3"/>
  <c r="K17" i="3"/>
  <c r="K15" i="3"/>
  <c r="K22" i="3"/>
  <c r="K18" i="3"/>
  <c r="K21" i="3"/>
  <c r="K20" i="3"/>
  <c r="K19" i="3"/>
  <c r="H4" i="3"/>
  <c r="H22" i="3"/>
  <c r="H9" i="3"/>
  <c r="H16" i="3"/>
  <c r="H7" i="3"/>
  <c r="H18" i="3"/>
  <c r="H12" i="3"/>
  <c r="H14" i="3"/>
  <c r="H6" i="3"/>
  <c r="H21" i="3"/>
  <c r="H8" i="3"/>
  <c r="H17" i="3"/>
  <c r="H3" i="3"/>
  <c r="H20" i="3"/>
  <c r="H11" i="3"/>
  <c r="H15" i="3"/>
  <c r="H5" i="3"/>
  <c r="H19" i="3"/>
  <c r="H10" i="3"/>
  <c r="H13" i="3"/>
  <c r="M14" i="2"/>
  <c r="M13" i="2"/>
  <c r="M11" i="2"/>
  <c r="M12" i="2"/>
  <c r="G13" i="3"/>
  <c r="I13" i="3" s="1"/>
  <c r="E3" i="4" a="1"/>
  <c r="E3" i="4" s="1"/>
  <c r="D3" i="4" a="1"/>
  <c r="D3" i="4" s="1"/>
  <c r="C3" i="4" a="1"/>
  <c r="C3" i="4" s="1"/>
  <c r="O16" i="3"/>
  <c r="O15" i="3"/>
  <c r="O14" i="3"/>
  <c r="O13" i="3"/>
  <c r="L4" i="3"/>
  <c r="L22" i="3"/>
  <c r="L9" i="3"/>
  <c r="L16" i="3"/>
  <c r="L7" i="3"/>
  <c r="L18" i="3"/>
  <c r="L12" i="3"/>
  <c r="L14" i="3"/>
  <c r="L6" i="3"/>
  <c r="L21" i="3"/>
  <c r="L8" i="3"/>
  <c r="L17" i="3"/>
  <c r="L3" i="3"/>
  <c r="L20" i="3"/>
  <c r="L11" i="3"/>
  <c r="L15" i="3"/>
  <c r="L5" i="3"/>
  <c r="L19" i="3"/>
  <c r="L10" i="3"/>
  <c r="L13" i="3"/>
  <c r="G4" i="3"/>
  <c r="G22" i="3"/>
  <c r="I22" i="3" s="1"/>
  <c r="G9" i="3"/>
  <c r="G16" i="3"/>
  <c r="G7" i="3"/>
  <c r="G18" i="3"/>
  <c r="I18" i="3" s="1"/>
  <c r="G12" i="3"/>
  <c r="G14" i="3"/>
  <c r="G6" i="3"/>
  <c r="G21" i="3"/>
  <c r="I21" i="3" s="1"/>
  <c r="G8" i="3"/>
  <c r="G17" i="3"/>
  <c r="G3" i="3"/>
  <c r="G20" i="3"/>
  <c r="I20" i="3" s="1"/>
  <c r="G11" i="3"/>
  <c r="G15" i="3"/>
  <c r="G5" i="3"/>
  <c r="G19" i="3"/>
  <c r="I19" i="3" s="1"/>
  <c r="G10" i="3"/>
  <c r="J4" i="3"/>
  <c r="J22" i="3"/>
  <c r="J9" i="3"/>
  <c r="J16" i="3"/>
  <c r="J7" i="3"/>
  <c r="J18" i="3"/>
  <c r="J12" i="3"/>
  <c r="J14" i="3"/>
  <c r="J6" i="3"/>
  <c r="J21" i="3"/>
  <c r="J8" i="3"/>
  <c r="J17" i="3"/>
  <c r="J3" i="3"/>
  <c r="J20" i="3"/>
  <c r="J11" i="3"/>
  <c r="J15" i="3"/>
  <c r="J5" i="3"/>
  <c r="J19" i="3"/>
  <c r="J10" i="3"/>
  <c r="J13" i="3"/>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3" i="2"/>
  <c r="I5" i="3" l="1"/>
  <c r="I3" i="3"/>
  <c r="I6" i="3"/>
  <c r="I7" i="3"/>
  <c r="I4" i="3"/>
  <c r="I10" i="3"/>
  <c r="I11" i="3"/>
  <c r="I8" i="3"/>
  <c r="I12" i="3"/>
  <c r="I9" i="3"/>
  <c r="I15" i="3"/>
  <c r="I17" i="3"/>
  <c r="I14" i="3"/>
  <c r="I1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<sst xmlns="http://schemas.openxmlformats.org/spreadsheetml/2006/main" count="668" uniqueCount="344">
  <si>
    <t>INSTRUCTIONS</t>
  </si>
  <si>
    <t xml:space="preserve">1. Read the question carefully </t>
  </si>
  <si>
    <t>2. provide your solution beside the question mentioned in the table and if you have to do the changes in the given data set perform the task in given dataset as per question</t>
  </si>
  <si>
    <t xml:space="preserve">3. make sure to download the XLSX file format to solve the question as well as for submission </t>
  </si>
  <si>
    <t>Rank</t>
  </si>
  <si>
    <t>ID</t>
  </si>
  <si>
    <t>Country</t>
  </si>
  <si>
    <t>Continent</t>
  </si>
  <si>
    <t>Population</t>
  </si>
  <si>
    <t>IMF_GDP</t>
  </si>
  <si>
    <t>UN_GDP</t>
  </si>
  <si>
    <t>GDP_per_capita</t>
  </si>
  <si>
    <t>United States</t>
  </si>
  <si>
    <t>North America</t>
  </si>
  <si>
    <t>China</t>
  </si>
  <si>
    <t>Asia</t>
  </si>
  <si>
    <t>Questions</t>
  </si>
  <si>
    <t>Solutions</t>
  </si>
  <si>
    <t>Japan</t>
  </si>
  <si>
    <t>Q1. Make Data Representative</t>
  </si>
  <si>
    <t>Perform the task in the dataset</t>
  </si>
  <si>
    <t>Germany</t>
  </si>
  <si>
    <t>Europe</t>
  </si>
  <si>
    <t>Q2. Color the text with the red color those have GDP_per_Capita less than1000 otherwise Green</t>
  </si>
  <si>
    <t>.</t>
  </si>
  <si>
    <t>Q3. Color the country name with the green color those have GDP_per_capita more than 60000</t>
  </si>
  <si>
    <t>United Kingdom</t>
  </si>
  <si>
    <t>Q4. Fill the Population column with the heat map take red for max , green for lower, yellow for middle</t>
  </si>
  <si>
    <t>France</t>
  </si>
  <si>
    <t>Q5. Color the Continent column those contain 'Asia'</t>
  </si>
  <si>
    <t>Canada</t>
  </si>
  <si>
    <t>Q7. find the Total IMF_GDP for the each continent</t>
  </si>
  <si>
    <t>You can create pivot table or can use the normal functions.</t>
  </si>
  <si>
    <t>Italy</t>
  </si>
  <si>
    <t>Q10. find the Population for the continent Europe and those have less than 5000 Gdp_per_capita</t>
  </si>
  <si>
    <t>Brazil</t>
  </si>
  <si>
    <t>South America</t>
  </si>
  <si>
    <t>Q11. Count the Country those have population less than 50000 and have GDP_per_capita greater than 50000</t>
  </si>
  <si>
    <t>South Korea</t>
  </si>
  <si>
    <t>Q12. Find the country that have max population</t>
  </si>
  <si>
    <t>Australia</t>
  </si>
  <si>
    <t>Oceania</t>
  </si>
  <si>
    <t xml:space="preserve">Q13. Find the country that have minimum GDP_per_capita </t>
  </si>
  <si>
    <t>Iran</t>
  </si>
  <si>
    <t>Q14. Create one Column name Population Category and populate this column(country have population more than 1000000 than large_population, have population less than 10000 than Less population, else medium population</t>
  </si>
  <si>
    <t>Russia</t>
  </si>
  <si>
    <t>Spain</t>
  </si>
  <si>
    <t>Indonesia</t>
  </si>
  <si>
    <t>Mexico</t>
  </si>
  <si>
    <t>Netherlands</t>
  </si>
  <si>
    <t>Saudi Arabia</t>
  </si>
  <si>
    <t>Taiwan</t>
  </si>
  <si>
    <t>Switzerland</t>
  </si>
  <si>
    <t>Poland</t>
  </si>
  <si>
    <t>Turkey</t>
  </si>
  <si>
    <t>Sweden</t>
  </si>
  <si>
    <t>Belgium</t>
  </si>
  <si>
    <t>Nigeria</t>
  </si>
  <si>
    <t>Africa</t>
  </si>
  <si>
    <t>Argentina</t>
  </si>
  <si>
    <t>Ireland</t>
  </si>
  <si>
    <t>Thailand</t>
  </si>
  <si>
    <t>Norway</t>
  </si>
  <si>
    <t>Israel</t>
  </si>
  <si>
    <t>Austria</t>
  </si>
  <si>
    <t>United Arab Emirates</t>
  </si>
  <si>
    <t>Malaysia</t>
  </si>
  <si>
    <t>Vietnam</t>
  </si>
  <si>
    <t>Singapore</t>
  </si>
  <si>
    <t>Egypt</t>
  </si>
  <si>
    <t>South Africa</t>
  </si>
  <si>
    <t>Philippines</t>
  </si>
  <si>
    <t>Bangladesh</t>
  </si>
  <si>
    <t>Denmark</t>
  </si>
  <si>
    <t>Hong Kong</t>
  </si>
  <si>
    <t>Colombia</t>
  </si>
  <si>
    <t>Chile</t>
  </si>
  <si>
    <t>Czech Republic</t>
  </si>
  <si>
    <t>Finland</t>
  </si>
  <si>
    <t>Romania</t>
  </si>
  <si>
    <t>Iraq</t>
  </si>
  <si>
    <t>New Zealand</t>
  </si>
  <si>
    <t>Portugal</t>
  </si>
  <si>
    <t>Peru</t>
  </si>
  <si>
    <t>Greece</t>
  </si>
  <si>
    <t>Qatar</t>
  </si>
  <si>
    <t>Kazakhstan</t>
  </si>
  <si>
    <t>Hungary</t>
  </si>
  <si>
    <t>Algeria</t>
  </si>
  <si>
    <t>Kuwait</t>
  </si>
  <si>
    <t>Morocco</t>
  </si>
  <si>
    <t>Angola</t>
  </si>
  <si>
    <t>Slovakia</t>
  </si>
  <si>
    <t>Puerto Rico</t>
  </si>
  <si>
    <t>Ecuador</t>
  </si>
  <si>
    <t>Kenya</t>
  </si>
  <si>
    <t>Dominican Republic</t>
  </si>
  <si>
    <t>Ethiopia</t>
  </si>
  <si>
    <t>Oman</t>
  </si>
  <si>
    <t>Bulgaria</t>
  </si>
  <si>
    <t>Guatemala</t>
  </si>
  <si>
    <t>Luxembourg</t>
  </si>
  <si>
    <t>Sri Lanka</t>
  </si>
  <si>
    <t>Tanzania</t>
  </si>
  <si>
    <t>Turkmenistan</t>
  </si>
  <si>
    <t>Uzbekistan</t>
  </si>
  <si>
    <t>Ivory Coast</t>
  </si>
  <si>
    <t>Ghana</t>
  </si>
  <si>
    <t>Panama</t>
  </si>
  <si>
    <t>Lithuania</t>
  </si>
  <si>
    <t>Croatia</t>
  </si>
  <si>
    <t>Myanmar</t>
  </si>
  <si>
    <t>Azerbaijan</t>
  </si>
  <si>
    <t>Serbia</t>
  </si>
  <si>
    <t>DR Congo</t>
  </si>
  <si>
    <t>Slovenia</t>
  </si>
  <si>
    <t>Costa Rica</t>
  </si>
  <si>
    <t>Uruguay</t>
  </si>
  <si>
    <t>Belarus</t>
  </si>
  <si>
    <t>Jordan</t>
  </si>
  <si>
    <t>Uganda</t>
  </si>
  <si>
    <t>Venezuela</t>
  </si>
  <si>
    <t>Cameroon</t>
  </si>
  <si>
    <t>Bahrain</t>
  </si>
  <si>
    <t>Libya</t>
  </si>
  <si>
    <t>Macau</t>
  </si>
  <si>
    <t>Paraguay</t>
  </si>
  <si>
    <t>Bolivia</t>
  </si>
  <si>
    <t>Latvia</t>
  </si>
  <si>
    <t>Estonia</t>
  </si>
  <si>
    <t>Nepal</t>
  </si>
  <si>
    <t>Zimbabwe</t>
  </si>
  <si>
    <t>Papua New Guinea</t>
  </si>
  <si>
    <t>El Salvador</t>
  </si>
  <si>
    <t>Senegal</t>
  </si>
  <si>
    <t>Honduras</t>
  </si>
  <si>
    <t>Cambodia</t>
  </si>
  <si>
    <t>Cyprus</t>
  </si>
  <si>
    <t>Yemen</t>
  </si>
  <si>
    <t>Iceland</t>
  </si>
  <si>
    <t>Zambia</t>
  </si>
  <si>
    <t>Brunei</t>
  </si>
  <si>
    <t>Trinidad and Tobago</t>
  </si>
  <si>
    <t>Bosnia and Herzegovina</t>
  </si>
  <si>
    <t>Georgia</t>
  </si>
  <si>
    <t>Guinea</t>
  </si>
  <si>
    <t>Gabon</t>
  </si>
  <si>
    <t>Burkina Faso</t>
  </si>
  <si>
    <t>Haiti</t>
  </si>
  <si>
    <t>Mali</t>
  </si>
  <si>
    <t>Mongolia</t>
  </si>
  <si>
    <t>Benin</t>
  </si>
  <si>
    <t>Botswana</t>
  </si>
  <si>
    <t>Mozambique</t>
  </si>
  <si>
    <t>Albania</t>
  </si>
  <si>
    <t>Malta</t>
  </si>
  <si>
    <t>Laos</t>
  </si>
  <si>
    <t>Niger</t>
  </si>
  <si>
    <t>Nicaragua</t>
  </si>
  <si>
    <t>Guyana</t>
  </si>
  <si>
    <t>Jamaica</t>
  </si>
  <si>
    <t>Armenia</t>
  </si>
  <si>
    <t>Republic of the Congo</t>
  </si>
  <si>
    <t>North Macedonia</t>
  </si>
  <si>
    <t>Madagascar</t>
  </si>
  <si>
    <t>Equatorial Guinea</t>
  </si>
  <si>
    <t>Namibia</t>
  </si>
  <si>
    <t>Moldova</t>
  </si>
  <si>
    <t>Bahamas</t>
  </si>
  <si>
    <t>Chad</t>
  </si>
  <si>
    <t>Rwanda</t>
  </si>
  <si>
    <t>Mauritius</t>
  </si>
  <si>
    <t>Malawi</t>
  </si>
  <si>
    <t>South Sudan</t>
  </si>
  <si>
    <t>Mauritania</t>
  </si>
  <si>
    <t>Togo</t>
  </si>
  <si>
    <t>Kyrgyzstan</t>
  </si>
  <si>
    <t>Somalia</t>
  </si>
  <si>
    <t>Tajikistan</t>
  </si>
  <si>
    <t>Montenegro</t>
  </si>
  <si>
    <t>Maldives</t>
  </si>
  <si>
    <t>Barbados</t>
  </si>
  <si>
    <t>Fiji</t>
  </si>
  <si>
    <t>Eswatini</t>
  </si>
  <si>
    <t>Sierra Leone</t>
  </si>
  <si>
    <t>Djibouti</t>
  </si>
  <si>
    <t>Liberia</t>
  </si>
  <si>
    <t>Burundi</t>
  </si>
  <si>
    <t>Andorra</t>
  </si>
  <si>
    <t>Aruba</t>
  </si>
  <si>
    <t>Suriname</t>
  </si>
  <si>
    <t>Bhutan</t>
  </si>
  <si>
    <t>Central African Republic</t>
  </si>
  <si>
    <t>Eritrea</t>
  </si>
  <si>
    <t>Lesotho</t>
  </si>
  <si>
    <t>Gambia</t>
  </si>
  <si>
    <t>Saint Lucia</t>
  </si>
  <si>
    <t>Cape Verde</t>
  </si>
  <si>
    <t>Belize</t>
  </si>
  <si>
    <t>Timor-Leste</t>
  </si>
  <si>
    <t>Seychelles</t>
  </si>
  <si>
    <t>Guinea-Bissau</t>
  </si>
  <si>
    <t>Solomon Islands</t>
  </si>
  <si>
    <t>San Marino</t>
  </si>
  <si>
    <t>Antigua and Barbuda</t>
  </si>
  <si>
    <t>Comoros</t>
  </si>
  <si>
    <t>Grenada</t>
  </si>
  <si>
    <t>Saint Kitts and Nevis</t>
  </si>
  <si>
    <t>Vanuatu</t>
  </si>
  <si>
    <t>Saint Vincent and the Grenadines</t>
  </si>
  <si>
    <t>Samoa</t>
  </si>
  <si>
    <t>Dominica</t>
  </si>
  <si>
    <t>Tonga</t>
  </si>
  <si>
    <t>Sao Tome and Principe</t>
  </si>
  <si>
    <t>Micronesia</t>
  </si>
  <si>
    <t>Palau</t>
  </si>
  <si>
    <t>Marshall Islands</t>
  </si>
  <si>
    <t>Kiribati</t>
  </si>
  <si>
    <t>Nauru</t>
  </si>
  <si>
    <t>Tuvalu</t>
  </si>
  <si>
    <t>Afghanistan</t>
  </si>
  <si>
    <t>Bermuda</t>
  </si>
  <si>
    <t>British Virgin Islands</t>
  </si>
  <si>
    <t>Cayman Islands</t>
  </si>
  <si>
    <t>Cook Islands</t>
  </si>
  <si>
    <t>Cuba</t>
  </si>
  <si>
    <t>French Polynesia</t>
  </si>
  <si>
    <t>Palestine</t>
  </si>
  <si>
    <t>Greenland</t>
  </si>
  <si>
    <t>North Korea</t>
  </si>
  <si>
    <t>Kosovo</t>
  </si>
  <si>
    <t>Lebanon</t>
  </si>
  <si>
    <t>Liechtenstein</t>
  </si>
  <si>
    <t>Monaco</t>
  </si>
  <si>
    <t>Montserrat</t>
  </si>
  <si>
    <t>Curacao</t>
  </si>
  <si>
    <t>Sint Maarten</t>
  </si>
  <si>
    <t>New Caledonia</t>
  </si>
  <si>
    <t>Pakistan</t>
  </si>
  <si>
    <t>Anguilla</t>
  </si>
  <si>
    <t>Sudan</t>
  </si>
  <si>
    <t>Syria</t>
  </si>
  <si>
    <t>Tunisia</t>
  </si>
  <si>
    <t>Turks and Caicos Islands</t>
  </si>
  <si>
    <t>Ukraine</t>
  </si>
  <si>
    <t>Full Name</t>
  </si>
  <si>
    <t>Date of Birth</t>
  </si>
  <si>
    <t>Subject</t>
  </si>
  <si>
    <t>Marks</t>
  </si>
  <si>
    <t>Firstname</t>
  </si>
  <si>
    <t>Lastname</t>
  </si>
  <si>
    <t>Email</t>
  </si>
  <si>
    <t>Percantage of Marks out of 100</t>
  </si>
  <si>
    <t>Rank student according to subject marks</t>
  </si>
  <si>
    <t>Age</t>
  </si>
  <si>
    <t>John Smith</t>
  </si>
  <si>
    <t>Math</t>
  </si>
  <si>
    <t>Jane Doe</t>
  </si>
  <si>
    <t>English</t>
  </si>
  <si>
    <t>Mike Johnson</t>
  </si>
  <si>
    <t>Science</t>
  </si>
  <si>
    <t>Sarah Lee</t>
  </si>
  <si>
    <t>History</t>
  </si>
  <si>
    <t>Question</t>
  </si>
  <si>
    <t>Solution</t>
  </si>
  <si>
    <t>David Kim</t>
  </si>
  <si>
    <t>Firstname - extract firstname from the fullname using string function</t>
  </si>
  <si>
    <t>Perform Task in the dataset</t>
  </si>
  <si>
    <t>Emily Chen</t>
  </si>
  <si>
    <t>Lastname- extract lastname from the fullname using string function</t>
  </si>
  <si>
    <t>Alex Rodriguez</t>
  </si>
  <si>
    <t>Email - email should be look like this (firstname.lastnamemarks@gmail.com)</t>
  </si>
  <si>
    <t>Jessica Lee</t>
  </si>
  <si>
    <t>Percentange - find the percentage</t>
  </si>
  <si>
    <t>Michael Nguyen</t>
  </si>
  <si>
    <t>Rank - find the rank of the student according to subject and and marks he obtained</t>
  </si>
  <si>
    <t>Jennifer Davis</t>
  </si>
  <si>
    <t>Age- Find the age of the students</t>
  </si>
  <si>
    <t>Robert Kim</t>
  </si>
  <si>
    <t xml:space="preserve"> Count total number of students those have maths</t>
  </si>
  <si>
    <t>Samantha Brown</t>
  </si>
  <si>
    <t xml:space="preserve"> Count the number of students who scored more than Jennifer Davis</t>
  </si>
  <si>
    <t>Kevin Patel</t>
  </si>
  <si>
    <t>Find number of students who has "Lee" in their name</t>
  </si>
  <si>
    <t>Rachel Rodriguez</t>
  </si>
  <si>
    <t>Total number of names that ends with letter "s"</t>
  </si>
  <si>
    <t>Andrew Lee</t>
  </si>
  <si>
    <t>Olivia Kim</t>
  </si>
  <si>
    <t>Daniel Chen</t>
  </si>
  <si>
    <t>Madison Lee</t>
  </si>
  <si>
    <t>Ethan Davis</t>
  </si>
  <si>
    <t>Isabella Nguyen</t>
  </si>
  <si>
    <t>Q1- fill the columns Date of birth, subject, marks with the using of vlookup</t>
  </si>
  <si>
    <t>Q2 - fill the columns firstname, lastname, emial, percantage and rank using index match</t>
  </si>
  <si>
    <t xml:space="preserve"> total year - fill with the total year of experience</t>
  </si>
  <si>
    <t>Perform the Task in the data</t>
  </si>
  <si>
    <t>Total Months - total experiecnce in months</t>
  </si>
  <si>
    <t>Networking days - working days of experience(treat Saturday and Sunday as holiday+ 24 other holidays in a year)</t>
  </si>
  <si>
    <t>Joiningday - (mon. tue etc.....)</t>
  </si>
  <si>
    <t>Joiningmonth- (jan, feb, mar etc…)</t>
  </si>
  <si>
    <t>Employee ID</t>
  </si>
  <si>
    <t>Name</t>
  </si>
  <si>
    <t>Department</t>
  </si>
  <si>
    <t>Joining Date</t>
  </si>
  <si>
    <t>Termination Date</t>
  </si>
  <si>
    <t>Total year</t>
  </si>
  <si>
    <t>Total Months</t>
  </si>
  <si>
    <t>Net working days</t>
  </si>
  <si>
    <t>Joining Day</t>
  </si>
  <si>
    <t>Joining month</t>
  </si>
  <si>
    <t>john.smith@example.com</t>
  </si>
  <si>
    <t>Marketing</t>
  </si>
  <si>
    <t>jane.doe@example.com</t>
  </si>
  <si>
    <t>Finance</t>
  </si>
  <si>
    <t>mike.johnson@example.com</t>
  </si>
  <si>
    <t>Sales</t>
  </si>
  <si>
    <t>sarah.lee@example.com</t>
  </si>
  <si>
    <t>IT</t>
  </si>
  <si>
    <t>david.kim@example.com</t>
  </si>
  <si>
    <t>HR</t>
  </si>
  <si>
    <t>emily.chen@example.com</t>
  </si>
  <si>
    <t>alex.rodriguez@example.com</t>
  </si>
  <si>
    <t>jessica.lee@example.com</t>
  </si>
  <si>
    <t>michael.nguyen@example.com</t>
  </si>
  <si>
    <t>jennifer.davis@example.com</t>
  </si>
  <si>
    <t>robert.kim@example.com</t>
  </si>
  <si>
    <t>samantha.brown@example.com</t>
  </si>
  <si>
    <t>kevin.patel@example.com</t>
  </si>
  <si>
    <t>rachel.rodriguez@example.com</t>
  </si>
  <si>
    <t>andrew.lee@example.com</t>
  </si>
  <si>
    <t>olivia.kim@example.com</t>
  </si>
  <si>
    <t>daniel.chen@example.com</t>
  </si>
  <si>
    <t>madison.lee@example.com</t>
  </si>
  <si>
    <t>Row Labels</t>
  </si>
  <si>
    <t>Grand Total</t>
  </si>
  <si>
    <t>Sum of GDP_per_capita</t>
  </si>
  <si>
    <t>Sum of Population</t>
  </si>
  <si>
    <t>Sum of IMF_GDP</t>
  </si>
  <si>
    <t>Max of Population</t>
  </si>
  <si>
    <t>Population Category</t>
  </si>
  <si>
    <t>Min of GDP_per_capita</t>
  </si>
  <si>
    <t>Average of GDP_per_capita</t>
  </si>
  <si>
    <t>Count of Country</t>
  </si>
  <si>
    <t>Rank student according to subject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</si>
</sst>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_-[$$-409]* #,##0.00_ ;_-[$$-409]* \-#,##0.00\ ;_-[$$-409]* &quot;-&quot;??_ ;_-@_ "/>
  </numFmts>
  <fonts count="22">
    <font>
      <sz val="11"/>
      <color theme="1"/>
      <name val="Calibri"/>
      <scheme val="minor"/>
    </font>
    <font>
      <sz val="11"/>
      <color theme="1"/>
      <name val="Calibri"/>
      <family val="2"/>
      <scheme val="minor"/>
    </font>
    <font>
      <b/>
      <sz val="11"/>
      <color theme="1"/>
      <name val="Arial"/>
    </font>
    <font>
      <sz val="11"/>
      <color theme="1"/>
      <name val="Arial"/>
    </font>
    <font>
      <sz val="11"/>
      <color theme="1"/>
      <name val="Calibri"/>
      <scheme val="minor"/>
    </font>
    <font>
      <b/>
      <sz val="11"/>
      <color rgb="FFF3F3F3"/>
      <name val="Calibri"/>
      <scheme val="minor"/>
    </font>
    <font>
      <b/>
      <sz val="11"/>
      <color theme="1"/>
      <name val="Calibri"/>
      <scheme val="minor"/>
    </font>
    <font>
      <sz val="11"/>
      <color theme="1"/>
      <name val="Calibri"/>
    </font>
    <font>
      <b/>
      <sz val="9"/>
      <color theme="0"/>
      <name val="Arial"/>
    </font>
    <font>
      <b/>
      <sz val="11"/>
      <color theme="0"/>
      <name val="Arial"/>
    </font>
    <font>
      <sz val="11"/>
      <color theme="1"/>
      <name val="Arial Narrow"/>
    </font>
    <font>
      <sz val="9"/>
      <color theme="1"/>
      <name val="Arial Narrow"/>
    </font>
    <font>
      <b/>
      <sz val="11"/>
      <color theme="1"/>
      <name val="Arial Narrow"/>
    </font>
    <font>
      <sz val="12"/>
      <color theme="1"/>
      <name val="Calibri"/>
    </font>
    <font>
      <sz val="11"/>
      <name val="Calibri"/>
    </font>
    <font>
      <sz val="12"/>
      <color theme="0"/>
      <name val="Calibri"/>
    </font>
    <font>
      <sz val="9"/>
      <color theme="1"/>
      <name val="Calibri"/>
    </font>
    <font>
      <u/>
      <sz val="11"/>
      <color theme="10"/>
      <name val="Calibri"/>
    </font>
    <font>
      <u/>
      <sz val="11"/>
      <color theme="10"/>
      <name val="Calibri"/>
    </font>
    <font>
      <sz val="11"/>
      <color theme="1"/>
      <name val="Calibri"/>
      <family val="2"/>
    </font>
    <font>
      <b/>
      <sz val="11"/>
      <color rgb="FFF3F3F3"/>
      <name val="Calibri"/>
      <family val="2"/>
      <scheme val="minor"/>
    </font>
    <font>
      <b/>
      <sz val="11"/>
      <color theme="0"/>
      <name val="Arial"/>
      <family val="2"/>
    </font>
  </fonts>
  <fills count="13">
    <fill>
      <patternFill patternType="none"/>
    </fill>
    <fill>
      <patternFill patternType="gray125"/>
    </fill>
    <fill>
      <patternFill patternType="solid">
        <fgColor theme="0"/>
        <bgColor theme="0"/>
      </patternFill>
    </fill>
    <fill>
      <patternFill patternType="solid">
        <fgColor rgb="FF38761D"/>
        <bgColor rgb="FF38761D"/>
      </patternFill>
    </fill>
    <fill>
      <patternFill patternType="solid">
        <fgColor rgb="FF93C47D"/>
        <bgColor rgb="FF93C47D"/>
      </patternFill>
    </fill>
    <fill>
      <patternFill patternType="solid">
        <fgColor rgb="FFCFE2F3"/>
        <bgColor rgb="FFCFE2F3"/>
      </patternFill>
    </fill>
    <fill>
      <patternFill patternType="solid">
        <fgColor rgb="FFD9D9D9"/>
        <bgColor rgb="FFD9D9D9"/>
      </patternFill>
    </fill>
    <fill>
      <patternFill patternType="solid">
        <fgColor rgb="FFFFFFFF"/>
        <bgColor rgb="FFFFFFFF"/>
      </patternFill>
    </fill>
    <fill>
      <patternFill patternType="solid">
        <fgColor rgb="FF1E4E79"/>
        <bgColor rgb="FF1E4E79"/>
      </patternFill>
    </fill>
    <fill>
      <patternFill patternType="solid">
        <fgColor rgb="FF92D050"/>
        <bgColor rgb="FF92D050"/>
      </patternFill>
    </fill>
    <fill>
      <patternFill patternType="solid">
        <fgColor rgb="FFC9DAF8"/>
        <bgColor rgb="FFC9DAF8"/>
      </patternFill>
    </fill>
    <fill>
      <patternFill patternType="solid">
        <fgColor rgb="FFEFEFEF"/>
        <bgColor rgb="FFEFEFEF"/>
      </patternFill>
    </fill>
    <fill>
      <patternFill patternType="solid">
        <fgColor theme="4" tint="0.79998168889431442"/>
        <bgColor theme="4" tint="0.7999816888943144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rgb="FF000000"/>
      </right>
      <top style="thin">
        <color theme="4" tint="0.39997558519241921"/>
      </top>
      <bottom style="thin">
        <color rgb="FF000000"/>
      </bottom>
      <diagonal/>
    </border>
    <border>
      <left/>
      <right style="thin">
        <color rgb="FF000000"/>
      </right>
      <top style="thin">
        <color theme="4" tint="0.39997558519241921"/>
      </top>
      <bottom/>
      <diagonal/>
    </border>
  </borders>
  <cellStyleXfs count="2">
    <xf numFmtId="0" fontId="0" fillId="0" borderId="0"/>
    <xf numFmtId="9" fontId="4" fillId="0" borderId="0" applyFont="0" applyFill="0" applyBorder="0" applyAlignment="0" applyProtection="0"/>
  </cellStyleXfs>
  <cellXfs count="75">
    <xf numFmtId="0" fontId="0" fillId="0" borderId="0" xfId="0"/>
    <xf numFmtId="0" fontId="2" fillId="0" borderId="0" xfId="0" applyFont="1"/>
    <xf numFmtId="0" fontId="3" fillId="0" borderId="0" xfId="0" applyFont="1"/>
    <xf numFmtId="0" fontId="4" fillId="2" borderId="0" xfId="0" applyFont="1" applyFill="1"/>
    <xf numFmtId="0" fontId="4" fillId="0" borderId="0" xfId="0" applyFont="1"/>
    <xf numFmtId="0" fontId="6" fillId="4" borderId="1" xfId="0" applyFont="1" applyFill="1" applyBorder="1" applyAlignment="1">
      <alignment horizontal="center"/>
    </xf>
    <xf numFmtId="0" fontId="4" fillId="6" borderId="1" xfId="0" applyFont="1" applyFill="1" applyBorder="1"/>
    <xf numFmtId="0" fontId="8" fillId="7" borderId="0" xfId="0" applyFont="1" applyFill="1" applyAlignment="1">
      <alignment horizontal="center"/>
    </xf>
    <xf numFmtId="0" fontId="9" fillId="7" borderId="0" xfId="0" applyFont="1" applyFill="1"/>
    <xf numFmtId="0" fontId="9" fillId="0" borderId="0" xfId="0" applyFont="1"/>
    <xf numFmtId="0" fontId="10" fillId="0" borderId="0" xfId="0" applyFont="1"/>
    <xf numFmtId="0" fontId="11" fillId="0" borderId="0" xfId="0" applyFont="1" applyAlignment="1">
      <alignment vertical="center"/>
    </xf>
    <xf numFmtId="0" fontId="12" fillId="4" borderId="1" xfId="0" applyFont="1" applyFill="1" applyBorder="1" applyAlignment="1">
      <alignment horizontal="center"/>
    </xf>
    <xf numFmtId="0" fontId="12" fillId="4" borderId="1" xfId="0" applyFont="1" applyFill="1" applyBorder="1"/>
    <xf numFmtId="0" fontId="13" fillId="10" borderId="1" xfId="0" applyFont="1" applyFill="1" applyBorder="1"/>
    <xf numFmtId="0" fontId="10" fillId="11" borderId="1" xfId="0" applyFont="1" applyFill="1" applyBorder="1"/>
    <xf numFmtId="0" fontId="7" fillId="11" borderId="1" xfId="0" applyFont="1" applyFill="1" applyBorder="1"/>
    <xf numFmtId="0" fontId="13" fillId="0" borderId="0" xfId="0" applyFont="1"/>
    <xf numFmtId="0" fontId="4" fillId="4" borderId="1" xfId="0" applyFont="1" applyFill="1" applyBorder="1" applyAlignment="1">
      <alignment horizontal="center"/>
    </xf>
    <xf numFmtId="0" fontId="7" fillId="10" borderId="1" xfId="0" applyFont="1" applyFill="1" applyBorder="1"/>
    <xf numFmtId="0" fontId="7" fillId="0" borderId="0" xfId="0" applyFont="1" applyAlignment="1">
      <alignment horizontal="left"/>
    </xf>
    <xf numFmtId="0" fontId="4" fillId="4" borderId="1" xfId="0" applyFont="1" applyFill="1" applyBorder="1"/>
    <xf numFmtId="0" fontId="4" fillId="11" borderId="1" xfId="0" applyFont="1" applyFill="1" applyBorder="1"/>
    <xf numFmtId="0" fontId="15" fillId="7" borderId="0" xfId="0" applyFont="1" applyFill="1" applyAlignment="1">
      <alignment horizontal="center"/>
    </xf>
    <xf numFmtId="0" fontId="15" fillId="8" borderId="5" xfId="0" applyFont="1" applyFill="1" applyBorder="1" applyAlignment="1">
      <alignment horizontal="center"/>
    </xf>
    <xf numFmtId="0" fontId="16" fillId="0" borderId="0" xfId="0" applyFont="1" applyAlignment="1">
      <alignment vertical="center"/>
    </xf>
    <xf numFmtId="0" fontId="16" fillId="0" borderId="6" xfId="0" applyFont="1" applyBorder="1" applyAlignment="1">
      <alignment vertical="center"/>
    </xf>
    <xf numFmtId="0" fontId="17" fillId="0" borderId="6" xfId="0" applyFont="1" applyBorder="1" applyAlignment="1">
      <alignment vertical="center"/>
    </xf>
    <xf numFmtId="164" fontId="16" fillId="0" borderId="6" xfId="0" applyNumberFormat="1" applyFont="1" applyBorder="1" applyAlignment="1">
      <alignment vertical="center"/>
    </xf>
    <xf numFmtId="0" fontId="7" fillId="9" borderId="7" xfId="0" applyFont="1" applyFill="1" applyBorder="1"/>
    <xf numFmtId="0" fontId="16" fillId="0" borderId="1" xfId="0" applyFont="1" applyBorder="1" applyAlignment="1">
      <alignment vertical="center"/>
    </xf>
    <xf numFmtId="0" fontId="18" fillId="0" borderId="1" xfId="0" applyFont="1" applyBorder="1" applyAlignment="1">
      <alignment vertical="center"/>
    </xf>
    <xf numFmtId="164" fontId="16" fillId="0" borderId="1" xfId="0" applyNumberFormat="1" applyFont="1" applyBorder="1" applyAlignment="1">
      <alignment vertical="center"/>
    </xf>
    <xf numFmtId="0" fontId="6" fillId="4" borderId="4" xfId="0" applyFont="1" applyFill="1" applyBorder="1" applyAlignment="1">
      <alignment horizontal="center"/>
    </xf>
    <xf numFmtId="0" fontId="7" fillId="5" borderId="4" xfId="0" applyFont="1" applyFill="1" applyBorder="1"/>
    <xf numFmtId="0" fontId="0" fillId="0" borderId="0" xfId="0" pivotButton="1"/>
    <xf numFmtId="0" fontId="0" fillId="0" borderId="0" xfId="0" applyAlignment="1">
      <alignment horizontal="left"/>
    </xf>
    <xf numFmtId="0" fontId="19" fillId="5" borderId="4" xfId="0" applyFont="1" applyFill="1" applyBorder="1"/>
    <xf numFmtId="165" fontId="0" fillId="0" borderId="0" xfId="0" applyNumberFormat="1"/>
    <xf numFmtId="9" fontId="10" fillId="9" borderId="1" xfId="1" applyFont="1" applyFill="1" applyBorder="1"/>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3" borderId="4" xfId="0" applyFont="1" applyFill="1" applyBorder="1" applyAlignment="1">
      <alignment horizontal="center" vertical="center"/>
    </xf>
    <xf numFmtId="0" fontId="4" fillId="0" borderId="4" xfId="0" applyFont="1" applyBorder="1" applyAlignment="1">
      <alignment horizontal="center" vertical="center"/>
    </xf>
    <xf numFmtId="0" fontId="20" fillId="3" borderId="9" xfId="0" applyFont="1" applyFill="1" applyBorder="1" applyAlignment="1">
      <alignment horizontal="center" vertical="center"/>
    </xf>
    <xf numFmtId="0" fontId="4" fillId="0" borderId="9" xfId="0" applyFont="1" applyBorder="1" applyAlignment="1">
      <alignment horizontal="center"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0" fillId="9" borderId="2" xfId="0" applyFont="1" applyFill="1" applyBorder="1" applyAlignment="1">
      <alignment horizontal="center"/>
    </xf>
    <xf numFmtId="0" fontId="11" fillId="0" borderId="10" xfId="0" applyFont="1" applyBorder="1" applyAlignment="1">
      <alignment horizontal="center" vertical="center"/>
    </xf>
    <xf numFmtId="0" fontId="10" fillId="9" borderId="10" xfId="0" applyFont="1" applyFill="1" applyBorder="1" applyAlignment="1">
      <alignment horizontal="center"/>
    </xf>
    <xf numFmtId="0" fontId="8"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1" fillId="6" borderId="1" xfId="0" applyFont="1" applyFill="1" applyBorder="1"/>
    <xf numFmtId="14" fontId="7" fillId="9" borderId="1" xfId="0" applyNumberFormat="1" applyFont="1" applyFill="1" applyBorder="1" applyAlignment="1">
      <alignment horizontal="center" vertical="center"/>
    </xf>
    <xf numFmtId="0" fontId="8" fillId="8" borderId="10" xfId="0" applyFont="1" applyFill="1" applyBorder="1" applyAlignment="1">
      <alignment horizontal="center"/>
    </xf>
    <xf numFmtId="0" fontId="9" fillId="8" borderId="10" xfId="0" applyFont="1" applyFill="1" applyBorder="1" applyAlignment="1">
      <alignment horizontal="center"/>
    </xf>
    <xf numFmtId="0" fontId="21" fillId="8" borderId="8" xfId="0" applyFont="1" applyFill="1" applyBorder="1" applyAlignment="1">
      <alignment horizontal="center"/>
    </xf>
    <xf numFmtId="0" fontId="11" fillId="12" borderId="10" xfId="0" applyFont="1" applyFill="1" applyBorder="1" applyAlignment="1">
      <alignment horizontal="center" vertical="center"/>
    </xf>
    <xf numFmtId="164" fontId="11" fillId="12" borderId="10" xfId="0" applyNumberFormat="1" applyFont="1" applyFill="1" applyBorder="1" applyAlignment="1">
      <alignment horizontal="center" vertical="center"/>
    </xf>
    <xf numFmtId="9" fontId="10" fillId="9" borderId="10" xfId="1" applyFont="1" applyFill="1" applyBorder="1" applyAlignment="1">
      <alignment horizontal="center"/>
    </xf>
    <xf numFmtId="0" fontId="10" fillId="12" borderId="12" xfId="0" applyFont="1" applyFill="1" applyBorder="1"/>
    <xf numFmtId="164" fontId="11" fillId="0" borderId="10" xfId="0" applyNumberFormat="1" applyFont="1" applyBorder="1" applyAlignment="1">
      <alignment horizontal="center" vertical="center"/>
    </xf>
    <xf numFmtId="0" fontId="10" fillId="0" borderId="12" xfId="0" applyFont="1" applyBorder="1"/>
    <xf numFmtId="164" fontId="11" fillId="0" borderId="2" xfId="0" applyNumberFormat="1" applyFont="1" applyBorder="1" applyAlignment="1">
      <alignment horizontal="center" vertical="center"/>
    </xf>
    <xf numFmtId="9" fontId="10" fillId="9" borderId="2" xfId="1" applyFont="1" applyFill="1" applyBorder="1" applyAlignment="1">
      <alignment horizontal="center"/>
    </xf>
    <xf numFmtId="0" fontId="10" fillId="0" borderId="11" xfId="0" applyFont="1" applyBorder="1"/>
    <xf numFmtId="9" fontId="7" fillId="9" borderId="1" xfId="1" applyFont="1" applyFill="1" applyBorder="1" applyAlignment="1">
      <alignment horizontal="center" vertical="center"/>
    </xf>
    <xf numFmtId="0" fontId="7" fillId="10" borderId="2" xfId="0" applyFont="1" applyFill="1" applyBorder="1" applyAlignment="1">
      <alignment horizontal="left"/>
    </xf>
    <xf numFmtId="0" fontId="14" fillId="0" borderId="3" xfId="0" applyFont="1" applyBorder="1"/>
    <xf numFmtId="0" fontId="14" fillId="0" borderId="4" xfId="0" applyFont="1" applyBorder="1"/>
    <xf numFmtId="0" fontId="7" fillId="4" borderId="2" xfId="0" applyFont="1" applyFill="1" applyBorder="1" applyAlignment="1">
      <alignment horizontal="center"/>
    </xf>
  </cellXfs>
  <cellStyles count="2">
    <cellStyle name="Normal" xfId="0" builtinId="0"/>
    <cellStyle name="Percent" xfId="1" builtinId="5"/>
  </cellStyles>
  <dxfs count="18">
    <dxf>
      <font>
        <color rgb="FFFF0000"/>
      </font>
    </dxf>
    <dxf>
      <font>
        <color rgb="FF00B050"/>
      </font>
    </dxf>
    <dxf>
      <font>
        <color rgb="FF9C0006"/>
      </font>
      <fill>
        <patternFill>
          <bgColor rgb="FFFFC7CE"/>
        </patternFill>
      </fill>
    </dxf>
    <dxf>
      <font>
        <color auto="1"/>
      </font>
      <fill>
        <patternFill>
          <bgColor rgb="FF00B050"/>
        </patternFill>
      </fill>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indexed="64"/>
        </right>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rgb="FFF3F3F3"/>
        <name val="Calibri"/>
        <scheme val="minor"/>
      </font>
      <fill>
        <patternFill patternType="solid">
          <fgColor rgb="FF38761D"/>
          <bgColor rgb="FF38761D"/>
        </patternFill>
      </fill>
      <alignment horizontal="center" vertical="center" textRotation="0" wrapText="0" indent="0" justifyLastLine="0" shrinkToFit="0" readingOrder="0"/>
    </dxf>
    <dxf>
      <numFmt numFmtId="165" formatCode="_-[$$-409]* #,##0.00_ ;_-[$$-409]* \-#,##0.00\ ;_-[$$-409]* &quot;-&quot;??_ ;_-@_ "/>
    </dxf>
    <dxf>
      <numFmt numFmtId="166" formatCode="[$$-4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_NH_ty Sathi" refreshedDate="45241.85133125" createdVersion="8" refreshedVersion="8" minRefreshableVersion="3" recordCount="212" xr:uid="{82F42D5A-DB0A-4657-AD7A-4AFFA7B8CA8C}">
  <cacheSource type="worksheet">
    <worksheetSource ref="B2:I214" sheet="Problem 1"/>
  </cacheSource>
  <cacheFields count="8">
    <cacheField name="Rank" numFmtId="0">
      <sharedItems containsSemiMixedTypes="0" containsString="0" containsNumber="1" containsInteger="1" minValue="1" maxValue="212"/>
    </cacheField>
    <cacheField name="ID" numFmtId="0">
      <sharedItems containsSemiMixedTypes="0" containsString="0" containsNumber="1" containsInteger="1" minValue="4" maxValue="894"/>
    </cacheField>
    <cacheField name="Country" numFmtId="0">
      <sharedItems count="212">
        <s v="United States"/>
        <s v="China"/>
        <s v="Japan"/>
        <s v="Germany"/>
        <s v="."/>
        <s v="United Kingdom"/>
        <s v="France"/>
        <s v="Canada"/>
        <s v="Italy"/>
        <s v="Brazil"/>
        <s v="South Korea"/>
        <s v="Australia"/>
        <s v="Iran"/>
        <s v="Russia"/>
        <s v="Spain"/>
        <s v="Indonesia"/>
        <s v="Mexico"/>
        <s v="Netherlands"/>
        <s v="Saudi Arabia"/>
        <s v="Taiwan"/>
        <s v="Switzerland"/>
        <s v="Poland"/>
        <s v="Turkey"/>
        <s v="Sweden"/>
        <s v="Belgium"/>
        <s v="Nigeria"/>
        <s v="Argentina"/>
        <s v="Ireland"/>
        <s v="Thailand"/>
        <s v="Norway"/>
        <s v="Israel"/>
        <s v="Austria"/>
        <s v="United Arab Emirates"/>
        <s v="Malaysia"/>
        <s v="Vietnam"/>
        <s v="Singapore"/>
        <s v="Egypt"/>
        <s v="South Africa"/>
        <s v="Philippines"/>
        <s v="Bangladesh"/>
        <s v="Denmark"/>
        <s v="Hong Kong"/>
        <s v="Colombia"/>
        <s v="Chile"/>
        <s v="Czech Republic"/>
        <s v="Finland"/>
        <s v="Romania"/>
        <s v="Iraq"/>
        <s v="New Zealand"/>
        <s v="Portugal"/>
        <s v="Peru"/>
        <s v="Greece"/>
        <s v="Qatar"/>
        <s v="Kazakhstan"/>
        <s v="Hungary"/>
        <s v="Algeria"/>
        <s v="Kuwait"/>
        <s v="Morocco"/>
        <s v="Angola"/>
        <s v="Slovakia"/>
        <s v="Puerto Rico"/>
        <s v="Ecuador"/>
        <s v="Kenya"/>
        <s v="Dominican Republic"/>
        <s v="Ethiopia"/>
        <s v="Oman"/>
        <s v="Bulgaria"/>
        <s v="Guatemala"/>
        <s v="Luxembourg"/>
        <s v="Sri Lanka"/>
        <s v="Tanzania"/>
        <s v="Turkmenistan"/>
        <s v="Uzbekistan"/>
        <s v="Ivory Coast"/>
        <s v="Ghana"/>
        <s v="Panama"/>
        <s v="Lithuania"/>
        <s v="Croatia"/>
        <s v="Myanmar"/>
        <s v="Azerbaijan"/>
        <s v="Serbia"/>
        <s v="DR Congo"/>
        <s v="Slovenia"/>
        <s v="Costa Rica"/>
        <s v="Uruguay"/>
        <s v="Belarus"/>
        <s v="Jordan"/>
        <s v="Uganda"/>
        <s v="Venezuela"/>
        <s v="Cameroon"/>
        <s v="Bahrain"/>
        <s v="Libya"/>
        <s v="Macau"/>
        <s v="Paraguay"/>
        <s v="Bolivia"/>
        <s v="Latvia"/>
        <s v="Estonia"/>
        <s v="Nepal"/>
        <s v="Zimbabwe"/>
        <s v="Papua New Guinea"/>
        <s v="El Salvador"/>
        <s v="Senegal"/>
        <s v="Honduras"/>
        <s v="Cambodia"/>
        <s v="Cyprus"/>
        <s v="Yemen"/>
        <s v="Iceland"/>
        <s v="Zambia"/>
        <s v="Brunei"/>
        <s v="Trinidad and Tobago"/>
        <s v="Bosnia and Herzegovina"/>
        <s v="Georgia"/>
        <s v="Guinea"/>
        <s v="Gabon"/>
        <s v="Burkina Faso"/>
        <s v="Haiti"/>
        <s v="Mali"/>
        <s v="Mongolia"/>
        <s v="Benin"/>
        <s v="Botswana"/>
        <s v="Mozambique"/>
        <s v="Albania"/>
        <s v="Malta"/>
        <s v="Laos"/>
        <s v="Niger"/>
        <s v="Nicaragua"/>
        <s v="Guyana"/>
        <s v="Jamaica"/>
        <s v="Armenia"/>
        <s v="Republic of the Congo"/>
        <s v="North Macedonia"/>
        <s v="Madagascar"/>
        <s v="Equatorial Guinea"/>
        <s v="Namibia"/>
        <s v="Moldova"/>
        <s v="Bahamas"/>
        <s v="Chad"/>
        <s v="Rwanda"/>
        <s v="Mauritius"/>
        <s v="Malawi"/>
        <s v="South Sudan"/>
        <s v="Mauritania"/>
        <s v="Togo"/>
        <s v="Kyrgyzstan"/>
        <s v="Somalia"/>
        <s v="Tajikistan"/>
        <s v="Montenegro"/>
        <s v="Maldives"/>
        <s v="Barbados"/>
        <s v="Fiji"/>
        <s v="Eswatini"/>
        <s v="Sierra Leone"/>
        <s v="Djibouti"/>
        <s v="Liberia"/>
        <s v="Burundi"/>
        <s v="Andorra"/>
        <s v="Aruba"/>
        <s v="Suriname"/>
        <s v="Bhutan"/>
        <s v="Central African Republic"/>
        <s v="Eritrea"/>
        <s v="Lesotho"/>
        <s v="Gambia"/>
        <s v="Saint Lucia"/>
        <s v="Cape Verde"/>
        <s v="Belize"/>
        <s v="Timor-Leste"/>
        <s v="Seychelles"/>
        <s v="Guinea-Bissau"/>
        <s v="Solomon Islands"/>
        <s v="San Marino"/>
        <s v="Antigua and Barbuda"/>
        <s v="Comoros"/>
        <s v="Grenada"/>
        <s v="Saint Kitts and Nevis"/>
        <s v="Vanuatu"/>
        <s v="Saint Vincent and the Grenadines"/>
        <s v="Samoa"/>
        <s v="Dominica"/>
        <s v="Tonga"/>
        <s v="Sao Tome and Principe"/>
        <s v="Micronesia"/>
        <s v="Palau"/>
        <s v="Marshall Islands"/>
        <s v="Kiribati"/>
        <s v="Nauru"/>
        <s v="Tuvalu"/>
        <s v="Afghanistan"/>
        <s v="Bermuda"/>
        <s v="British Virgin Islands"/>
        <s v="Cayman Islands"/>
        <s v="Cook Islands"/>
        <s v="Cuba"/>
        <s v="French Polynesia"/>
        <s v="Palestine"/>
        <s v="Greenland"/>
        <s v="North Korea"/>
        <s v="Kosovo"/>
        <s v="Lebanon"/>
        <s v="Liechtenstein"/>
        <s v="Monaco"/>
        <s v="Montserrat"/>
        <s v="Curacao"/>
        <s v="Sint Maarten"/>
        <s v="New Caledonia"/>
        <s v="Pakistan"/>
        <s v="Anguilla"/>
        <s v="Sudan"/>
        <s v="Syria"/>
        <s v="Tunisia"/>
        <s v="Turks and Caicos Islands"/>
        <s v="Ukraine"/>
      </sharedItems>
    </cacheField>
    <cacheField name="Continent" numFmtId="0">
      <sharedItems count="6">
        <s v="North America"/>
        <s v="Asia"/>
        <s v="Europe"/>
        <s v="South America"/>
        <s v="Oceania"/>
        <s v="Africa"/>
      </sharedItems>
    </cacheField>
    <cacheField name="Population" numFmtId="0">
      <sharedItems containsSemiMixedTypes="0" containsString="0" containsNumber="1" minValue="4.3899999999999997" maxValue="1428627.66"/>
    </cacheField>
    <cacheField name="IMF_GDP" numFmtId="0">
      <sharedItems containsSemiMixedTypes="0" containsString="0" containsNumber="1" containsInteger="1" minValue="0" maxValue="26695150000000"/>
    </cacheField>
    <cacheField name="UN_GDP" numFmtId="0">
      <sharedItems containsSemiMixedTypes="0" containsString="0" containsNumber="1" containsInteger="1" minValue="0" maxValue="18624475000000"/>
    </cacheField>
    <cacheField name="GDP_per_capita" numFmtId="0">
      <sharedItems containsSemiMixedTypes="0" containsString="0" containsNumber="1" minValue="278.43" maxValue="178196.57" count="212">
        <n v="78515.94"/>
        <n v="15336.97"/>
        <n v="42916.35"/>
        <n v="54802.79"/>
        <n v="2725.46"/>
        <n v="54430.31"/>
        <n v="47658.879999999997"/>
        <n v="60913.86"/>
        <n v="36849.94"/>
        <n v="9151.01"/>
        <n v="37068.589999999997"/>
        <n v="69154.899999999994"/>
        <n v="19990.43"/>
        <n v="11860.3"/>
        <n v="31967.63"/>
        <n v="5083.1499999999996"/>
        <n v="10740.89"/>
        <n v="60890.61"/>
        <n v="27658.65"/>
        <n v="37307.43"/>
        <n v="100969.92"/>
        <n v="18418.66"/>
        <n v="8323.66"/>
        <n v="63123.5"/>
        <n v="54741.43"/>
        <n v="2592.09"/>
        <n v="12531.88"/>
        <n v="111161.01"/>
        <n v="7748.78"/>
        <n v="100419.59"/>
        <n v="59705.03"/>
        <n v="57909.4"/>
        <n v="53193.32"/>
        <n v="14048.64"/>
        <n v="4679.84"/>
        <n v="74982.509999999995"/>
        <n v="3995.52"/>
        <n v="7410.8"/>
        <n v="3799.53"/>
        <n v="2534.98"/>
        <n v="70930.84"/>
        <n v="52236.84"/>
        <n v="7112.77"/>
        <n v="17883"/>
        <n v="30388.66"/>
        <n v="56713.27"/>
        <n v="15718.94"/>
        <n v="6579.76"/>
        <n v="52929.36"/>
        <n v="26078.39"/>
        <n v="7509.16"/>
        <n v="22705.9"/>
        <n v="84065.95"/>
        <n v="11523.04"/>
        <n v="21608.69"/>
        <n v="4371.79"/>
        <n v="41916.58"/>
        <n v="3778.19"/>
        <n v="3634.67"/>
        <n v="22612.86"/>
        <n v="37133.85"/>
        <n v="6610.38"/>
        <n v="2161.9899999999998"/>
        <n v="10283.620000000001"/>
        <n v="918.75"/>
        <n v="23738.35"/>
        <n v="14623.53"/>
        <n v="5305.54"/>
        <n v="140161.1"/>
        <n v="3979.29"/>
        <n v="1277.5"/>
        <n v="13028.19"/>
        <n v="2326.5"/>
        <n v="2782.46"/>
        <n v="2312.09"/>
        <n v="17132.39"/>
        <n v="27955.17"/>
        <n v="18916"/>
        <n v="1347.48"/>
        <n v="7002.25"/>
        <n v="10153.34"/>
        <n v="699.05"/>
        <n v="32971.089999999997"/>
        <n v="13080.92"/>
        <n v="19569.349999999999"/>
        <n v="6336.75"/>
        <n v="4450.9799999999996"/>
        <n v="1031.24"/>
        <n v="1727.66"/>
        <n v="1728.54"/>
        <n v="30576.05"/>
        <n v="6561.04"/>
        <n v="63702.43"/>
        <n v="6510.36"/>
        <n v="3499.27"/>
        <n v="23564.5"/>
        <n v="30316.799999999999"/>
        <n v="1263.18"/>
        <n v="2079.4"/>
        <n v="3130.13"/>
        <n v="5062.57"/>
        <n v="1807.5"/>
        <n v="2988.64"/>
        <n v="1784.56"/>
        <n v="23915.63"/>
        <n v="857.94"/>
        <n v="78536.070000000007"/>
        <n v="1347.08"/>
        <n v="61229.9"/>
        <n v="16306.86"/>
        <n v="7777.08"/>
        <n v="6249.53"/>
        <n v="1616.91"/>
        <n v="9222.82"/>
        <n v="915.21"/>
        <n v="1807.71"/>
        <n v="909.73"/>
        <n v="6105.61"/>
        <n v="1460.6"/>
        <n v="7408.74"/>
        <n v="575.83000000000004"/>
        <n v="6729.89"/>
        <n v="34812.660000000003"/>
        <n v="2357.42"/>
        <n v="636.07000000000005"/>
        <n v="2380.8200000000002"/>
        <n v="20123.27"/>
        <n v="5736.24"/>
        <n v="5702.73"/>
        <n v="2561.21"/>
        <n v="7453.69"/>
        <n v="500.86"/>
        <n v="8722.3700000000008"/>
        <n v="5454.71"/>
        <n v="4002.41"/>
        <n v="33032.57"/>
        <n v="739.5"/>
        <n v="934.39"/>
        <n v="9640.48"/>
        <n v="541.04"/>
        <n v="971.34"/>
        <n v="1995.69"/>
        <n v="1053.5899999999999"/>
        <n v="1412.1"/>
        <n v="506.25"/>
        <n v="759.01"/>
        <n v="10661.07"/>
        <n v="11725.06"/>
        <n v="21014.560000000001"/>
        <n v="6123.62"/>
        <n v="4084"/>
        <n v="485.26"/>
        <n v="3694.82"/>
        <n v="750.04"/>
        <n v="278.43"/>
        <n v="44700.83"/>
        <n v="31944.82"/>
        <n v="5004.5200000000004"/>
        <n v="3658.77"/>
        <n v="501.02"/>
        <n v="740.75"/>
        <n v="1165.51"/>
        <n v="844.16"/>
        <n v="12632.38"/>
        <n v="3637.99"/>
        <n v="5196.8599999999997"/>
        <n v="1495.67"/>
        <n v="16756.46"/>
        <n v="837.81"/>
        <n v="2408.08"/>
        <n v="52820.88"/>
        <n v="18749.07"/>
        <n v="1626.62"/>
        <n v="10104.370000000001"/>
        <n v="25463.3"/>
        <n v="3201.74"/>
        <n v="10058.049999999999"/>
        <n v="3846.14"/>
        <n v="9515.33"/>
        <n v="5326.01"/>
        <n v="2454.11"/>
        <n v="3922.79"/>
        <n v="16391.63"/>
        <n v="6762.55"/>
        <n v="1745.12"/>
        <n v="10798.12"/>
        <n v="6230.26"/>
        <n v="479.05"/>
        <n v="95636.59"/>
        <n v="30795.77"/>
        <n v="55462.14"/>
        <n v="17026.18"/>
        <n v="8011.89"/>
        <n v="17541.03"/>
        <n v="2494.23"/>
        <n v="40303.800000000003"/>
        <n v="641.75"/>
        <n v="4036.12"/>
        <n v="9424.41"/>
        <n v="156469.22"/>
        <n v="178196.57"/>
        <n v="14147.6"/>
        <n v="16251.03"/>
        <n v="24242.84"/>
        <n v="32238.92"/>
        <n v="1174.73"/>
        <n v="21229.040000000001"/>
        <n v="1722.91"/>
        <n v="954.19"/>
        <n v="3347.47"/>
        <n v="19919.900000000001"/>
        <n v="2538.3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n v="1"/>
    <n v="840"/>
    <x v="0"/>
    <x v="0"/>
    <n v="339996.56"/>
    <n v="26695150000000"/>
    <n v="18624475000000"/>
    <x v="0"/>
  </r>
  <r>
    <n v="2"/>
    <n v="156"/>
    <x v="1"/>
    <x v="1"/>
    <n v="1425671.35"/>
    <n v="21865482000000"/>
    <n v="11218281029298"/>
    <x v="1"/>
  </r>
  <r>
    <n v="3"/>
    <n v="392"/>
    <x v="2"/>
    <x v="1"/>
    <n v="123294.51"/>
    <n v="5291351000000"/>
    <n v="4936211827875"/>
    <x v="2"/>
  </r>
  <r>
    <n v="4"/>
    <n v="276"/>
    <x v="3"/>
    <x v="2"/>
    <n v="83294.63"/>
    <n v="4564778000000"/>
    <n v="3477796274497"/>
    <x v="3"/>
  </r>
  <r>
    <n v="5"/>
    <n v="356"/>
    <x v="4"/>
    <x v="1"/>
    <n v="1428627.66"/>
    <n v="3893670000000"/>
    <n v="2259642382872"/>
    <x v="4"/>
  </r>
  <r>
    <n v="6"/>
    <n v="826"/>
    <x v="5"/>
    <x v="2"/>
    <n v="67736.800000000003"/>
    <n v="3686935000000"/>
    <n v="2647898654635"/>
    <x v="5"/>
  </r>
  <r>
    <n v="7"/>
    <n v="250"/>
    <x v="6"/>
    <x v="2"/>
    <n v="64756.58"/>
    <n v="3086226000000"/>
    <n v="2465453975282"/>
    <x v="6"/>
  </r>
  <r>
    <n v="8"/>
    <n v="124"/>
    <x v="7"/>
    <x v="0"/>
    <n v="38781.29"/>
    <n v="2362318000000"/>
    <n v="1529760492201"/>
    <x v="7"/>
  </r>
  <r>
    <n v="9"/>
    <n v="380"/>
    <x v="8"/>
    <x v="2"/>
    <n v="58870.76"/>
    <n v="2169384000000"/>
    <n v="1858913163928"/>
    <x v="8"/>
  </r>
  <r>
    <n v="10"/>
    <n v="76"/>
    <x v="9"/>
    <x v="3"/>
    <n v="216422.45"/>
    <n v="1980483000000"/>
    <n v="1795925681016"/>
    <x v="9"/>
  </r>
  <r>
    <n v="11"/>
    <n v="410"/>
    <x v="10"/>
    <x v="1"/>
    <n v="51784.06"/>
    <n v="1919562000000"/>
    <n v="1411245589977"/>
    <x v="10"/>
  </r>
  <r>
    <n v="12"/>
    <n v="36"/>
    <x v="11"/>
    <x v="4"/>
    <n v="26439.11"/>
    <n v="1828394000000"/>
    <n v="1304463104965"/>
    <x v="11"/>
  </r>
  <r>
    <n v="13"/>
    <n v="364"/>
    <x v="12"/>
    <x v="1"/>
    <n v="89172.77"/>
    <n v="1782602000000"/>
    <n v="425402616011"/>
    <x v="12"/>
  </r>
  <r>
    <n v="14"/>
    <n v="643"/>
    <x v="13"/>
    <x v="2"/>
    <n v="144444.35999999999"/>
    <n v="1713154000000"/>
    <n v="1246015056927"/>
    <x v="13"/>
  </r>
  <r>
    <n v="15"/>
    <n v="724"/>
    <x v="14"/>
    <x v="2"/>
    <n v="47519.63"/>
    <n v="1519090000000"/>
    <n v="1237255019654"/>
    <x v="14"/>
  </r>
  <r>
    <n v="16"/>
    <n v="360"/>
    <x v="15"/>
    <x v="1"/>
    <n v="277534.12"/>
    <n v="1410748000000"/>
    <n v="932259177621"/>
    <x v="15"/>
  </r>
  <r>
    <n v="17"/>
    <n v="484"/>
    <x v="16"/>
    <x v="0"/>
    <n v="128455.57"/>
    <n v="1379727000000"/>
    <n v="1076914464477"/>
    <x v="16"/>
  </r>
  <r>
    <n v="18"/>
    <n v="528"/>
    <x v="17"/>
    <x v="2"/>
    <n v="17618.3"/>
    <n v="1072789000000"/>
    <n v="777227541581"/>
    <x v="17"/>
  </r>
  <r>
    <n v="19"/>
    <n v="682"/>
    <x v="18"/>
    <x v="1"/>
    <n v="36947.03"/>
    <n v="1021905000000"/>
    <n v="639617050945"/>
    <x v="18"/>
  </r>
  <r>
    <n v="20"/>
    <n v="158"/>
    <x v="19"/>
    <x v="1"/>
    <n v="23923.279999999999"/>
    <n v="892516000000"/>
    <n v="0"/>
    <x v="19"/>
  </r>
  <r>
    <n v="21"/>
    <n v="756"/>
    <x v="20"/>
    <x v="2"/>
    <n v="8796.67"/>
    <n v="888199000000"/>
    <n v="668851296244"/>
    <x v="20"/>
  </r>
  <r>
    <n v="22"/>
    <n v="616"/>
    <x v="21"/>
    <x v="2"/>
    <n v="41026.07"/>
    <n v="755645000000"/>
    <n v="471402266588"/>
    <x v="21"/>
  </r>
  <r>
    <n v="23"/>
    <n v="792"/>
    <x v="22"/>
    <x v="2"/>
    <n v="85816.2"/>
    <n v="714305000000"/>
    <n v="863711710542"/>
    <x v="22"/>
  </r>
  <r>
    <n v="24"/>
    <n v="752"/>
    <x v="23"/>
    <x v="2"/>
    <n v="10612.09"/>
    <n v="669872000000"/>
    <n v="514475856961"/>
    <x v="23"/>
  </r>
  <r>
    <n v="25"/>
    <n v="56"/>
    <x v="24"/>
    <x v="2"/>
    <n v="11686.14"/>
    <n v="639716000000"/>
    <n v="467955267357"/>
    <x v="24"/>
  </r>
  <r>
    <n v="26"/>
    <n v="566"/>
    <x v="25"/>
    <x v="5"/>
    <n v="223804.63"/>
    <n v="580121000000"/>
    <n v="404649125399"/>
    <x v="25"/>
  </r>
  <r>
    <n v="27"/>
    <n v="32"/>
    <x v="26"/>
    <x v="3"/>
    <n v="45773.88"/>
    <n v="573633000000"/>
    <n v="545866164479"/>
    <x v="26"/>
  </r>
  <r>
    <n v="28"/>
    <n v="372"/>
    <x v="27"/>
    <x v="2"/>
    <n v="5056.9399999999996"/>
    <n v="562134000000"/>
    <n v="304819019837"/>
    <x v="27"/>
  </r>
  <r>
    <n v="29"/>
    <n v="764"/>
    <x v="28"/>
    <x v="1"/>
    <n v="71801.279999999999"/>
    <n v="556372000000"/>
    <n v="407026319505"/>
    <x v="28"/>
  </r>
  <r>
    <n v="30"/>
    <n v="578"/>
    <x v="29"/>
    <x v="2"/>
    <n v="5474.36"/>
    <n v="549733000000"/>
    <n v="371068933176"/>
    <x v="29"/>
  </r>
  <r>
    <n v="31"/>
    <n v="376"/>
    <x v="30"/>
    <x v="1"/>
    <n v="9174.52"/>
    <n v="547765000000"/>
    <n v="317747579750"/>
    <x v="30"/>
  </r>
  <r>
    <n v="32"/>
    <n v="40"/>
    <x v="31"/>
    <x v="2"/>
    <n v="8958.9599999999991"/>
    <n v="518808000000"/>
    <n v="390799991147"/>
    <x v="31"/>
  </r>
  <r>
    <n v="33"/>
    <n v="784"/>
    <x v="32"/>
    <x v="1"/>
    <n v="9516.8700000000008"/>
    <n v="506234000000"/>
    <n v="348743627620"/>
    <x v="32"/>
  </r>
  <r>
    <n v="34"/>
    <n v="458"/>
    <x v="33"/>
    <x v="1"/>
    <n v="34308.53"/>
    <n v="481988000000"/>
    <n v="296531469473"/>
    <x v="33"/>
  </r>
  <r>
    <n v="35"/>
    <n v="704"/>
    <x v="34"/>
    <x v="1"/>
    <n v="98858.95"/>
    <n v="462644000000"/>
    <n v="205276171343"/>
    <x v="34"/>
  </r>
  <r>
    <n v="36"/>
    <n v="702"/>
    <x v="35"/>
    <x v="1"/>
    <n v="6014.72"/>
    <n v="450999000000"/>
    <n v="296946278392"/>
    <x v="35"/>
  </r>
  <r>
    <n v="37"/>
    <n v="818"/>
    <x v="36"/>
    <x v="5"/>
    <n v="112716.6"/>
    <n v="450361000000"/>
    <n v="270143813412"/>
    <x v="36"/>
  </r>
  <r>
    <n v="38"/>
    <n v="710"/>
    <x v="37"/>
    <x v="5"/>
    <n v="60414.5"/>
    <n v="447720000000"/>
    <n v="295440009818"/>
    <x v="37"/>
  </r>
  <r>
    <n v="39"/>
    <n v="608"/>
    <x v="38"/>
    <x v="1"/>
    <n v="117337.37"/>
    <n v="445827000000"/>
    <n v="304905638877"/>
    <x v="38"/>
  </r>
  <r>
    <n v="40"/>
    <n v="50"/>
    <x v="39"/>
    <x v="1"/>
    <n v="172954.32"/>
    <n v="438436000000"/>
    <n v="220836732893"/>
    <x v="39"/>
  </r>
  <r>
    <n v="41"/>
    <n v="208"/>
    <x v="40"/>
    <x v="2"/>
    <n v="5910.91"/>
    <n v="419266000000"/>
    <n v="306899653410"/>
    <x v="40"/>
  </r>
  <r>
    <n v="42"/>
    <n v="344"/>
    <x v="41"/>
    <x v="1"/>
    <n v="7491.61"/>
    <n v="391338000000"/>
    <n v="320912235499"/>
    <x v="41"/>
  </r>
  <r>
    <n v="43"/>
    <n v="170"/>
    <x v="42"/>
    <x v="3"/>
    <n v="52085.17"/>
    <n v="370470000000"/>
    <n v="282462551367"/>
    <x v="42"/>
  </r>
  <r>
    <n v="44"/>
    <n v="152"/>
    <x v="43"/>
    <x v="3"/>
    <n v="19629.59"/>
    <n v="351036000000"/>
    <n v="247045730477"/>
    <x v="43"/>
  </r>
  <r>
    <n v="45"/>
    <n v="203"/>
    <x v="44"/>
    <x v="2"/>
    <n v="10495.3"/>
    <n v="318938000000"/>
    <n v="195305084919"/>
    <x v="44"/>
  </r>
  <r>
    <n v="46"/>
    <n v="246"/>
    <x v="45"/>
    <x v="2"/>
    <n v="5545.48"/>
    <n v="314502000000"/>
    <n v="238502900312"/>
    <x v="45"/>
  </r>
  <r>
    <n v="47"/>
    <n v="642"/>
    <x v="46"/>
    <x v="2"/>
    <n v="19892.810000000001"/>
    <n v="312694000000"/>
    <n v="186690976699"/>
    <x v="46"/>
  </r>
  <r>
    <n v="48"/>
    <n v="368"/>
    <x v="47"/>
    <x v="1"/>
    <n v="45504.56"/>
    <n v="299409000000"/>
    <n v="160021001474"/>
    <x v="47"/>
  </r>
  <r>
    <n v="49"/>
    <n v="554"/>
    <x v="48"/>
    <x v="4"/>
    <n v="5228.1000000000004"/>
    <n v="276720000000"/>
    <n v="187517098554"/>
    <x v="48"/>
  </r>
  <r>
    <n v="50"/>
    <n v="620"/>
    <x v="49"/>
    <x v="2"/>
    <n v="10247.61"/>
    <n v="267241000000"/>
    <n v="204836597909"/>
    <x v="49"/>
  </r>
  <r>
    <n v="51"/>
    <n v="604"/>
    <x v="50"/>
    <x v="3"/>
    <n v="34352.720000000001"/>
    <n v="257960000000"/>
    <n v="192209529586"/>
    <x v="50"/>
  </r>
  <r>
    <n v="52"/>
    <n v="300"/>
    <x v="51"/>
    <x v="2"/>
    <n v="10341.280000000001"/>
    <n v="234808000000"/>
    <n v="192690813127"/>
    <x v="51"/>
  </r>
  <r>
    <n v="53"/>
    <n v="634"/>
    <x v="52"/>
    <x v="1"/>
    <n v="2716.39"/>
    <n v="228356000000"/>
    <n v="152451923077"/>
    <x v="52"/>
  </r>
  <r>
    <n v="54"/>
    <n v="398"/>
    <x v="53"/>
    <x v="2"/>
    <n v="19606.63"/>
    <n v="225928000000"/>
    <n v="135005203998"/>
    <x v="53"/>
  </r>
  <r>
    <n v="55"/>
    <n v="348"/>
    <x v="54"/>
    <x v="2"/>
    <n v="10156.24"/>
    <n v="219463000000"/>
    <n v="125816640421"/>
    <x v="54"/>
  </r>
  <r>
    <n v="56"/>
    <n v="12"/>
    <x v="55"/>
    <x v="5"/>
    <n v="45606.48"/>
    <n v="199382000000"/>
    <n v="159049145187"/>
    <x v="55"/>
  </r>
  <r>
    <n v="57"/>
    <n v="414"/>
    <x v="56"/>
    <x v="1"/>
    <n v="4310.1099999999997"/>
    <n v="180665000000"/>
    <n v="110346129191"/>
    <x v="56"/>
  </r>
  <r>
    <n v="58"/>
    <n v="504"/>
    <x v="57"/>
    <x v="5"/>
    <n v="37840.04"/>
    <n v="142967000000"/>
    <n v="103606574896"/>
    <x v="57"/>
  </r>
  <r>
    <n v="59"/>
    <n v="24"/>
    <x v="58"/>
    <x v="5"/>
    <n v="36684.199999999997"/>
    <n v="133335000000"/>
    <n v="106917535790"/>
    <x v="58"/>
  </r>
  <r>
    <n v="60"/>
    <n v="703"/>
    <x v="59"/>
    <x v="2"/>
    <n v="5795.2"/>
    <n v="131046000000"/>
    <n v="89768598023"/>
    <x v="59"/>
  </r>
  <r>
    <n v="61"/>
    <n v="630"/>
    <x v="60"/>
    <x v="0"/>
    <n v="3260.31"/>
    <n v="121068000000"/>
    <n v="105034500000"/>
    <x v="60"/>
  </r>
  <r>
    <n v="62"/>
    <n v="218"/>
    <x v="61"/>
    <x v="3"/>
    <n v="18190.48"/>
    <n v="120246000000"/>
    <n v="98010212618"/>
    <x v="61"/>
  </r>
  <r>
    <n v="63"/>
    <n v="404"/>
    <x v="62"/>
    <x v="5"/>
    <n v="55100.59"/>
    <n v="119127000000"/>
    <n v="70525979046"/>
    <x v="62"/>
  </r>
  <r>
    <n v="64"/>
    <n v="214"/>
    <x v="63"/>
    <x v="0"/>
    <n v="11332.97"/>
    <n v="116544000000"/>
    <n v="71583585170"/>
    <x v="63"/>
  </r>
  <r>
    <n v="65"/>
    <n v="231"/>
    <x v="64"/>
    <x v="5"/>
    <n v="126527.06"/>
    <n v="116247000000"/>
    <n v="70314560872"/>
    <x v="64"/>
  </r>
  <r>
    <n v="66"/>
    <n v="512"/>
    <x v="65"/>
    <x v="1"/>
    <n v="4644.38"/>
    <n v="110250000000"/>
    <n v="63170959402"/>
    <x v="65"/>
  </r>
  <r>
    <n v="67"/>
    <n v="100"/>
    <x v="66"/>
    <x v="2"/>
    <n v="6687.72"/>
    <n v="97798000000"/>
    <n v="53239643485"/>
    <x v="66"/>
  </r>
  <r>
    <n v="68"/>
    <n v="320"/>
    <x v="67"/>
    <x v="0"/>
    <n v="18092.03"/>
    <n v="95988000000"/>
    <n v="68762920570"/>
    <x v="67"/>
  </r>
  <r>
    <n v="69"/>
    <n v="442"/>
    <x v="68"/>
    <x v="2"/>
    <n v="654.77"/>
    <n v="91773000000"/>
    <n v="58631324559"/>
    <x v="68"/>
  </r>
  <r>
    <n v="70"/>
    <n v="144"/>
    <x v="69"/>
    <x v="1"/>
    <n v="21893.58"/>
    <n v="87121000000"/>
    <n v="81321970966"/>
    <x v="69"/>
  </r>
  <r>
    <n v="71"/>
    <n v="834"/>
    <x v="70"/>
    <x v="5"/>
    <n v="67438.11"/>
    <n v="86152000000"/>
    <n v="0"/>
    <x v="70"/>
  </r>
  <r>
    <n v="72"/>
    <n v="795"/>
    <x v="71"/>
    <x v="1"/>
    <n v="6516.1"/>
    <n v="84893000000"/>
    <n v="36179885714"/>
    <x v="71"/>
  </r>
  <r>
    <n v="73"/>
    <n v="860"/>
    <x v="72"/>
    <x v="1"/>
    <n v="35163.94"/>
    <n v="81809000000"/>
    <n v="67778902435"/>
    <x v="72"/>
  </r>
  <r>
    <n v="74"/>
    <n v="384"/>
    <x v="73"/>
    <x v="5"/>
    <n v="28873.03"/>
    <n v="80338000000"/>
    <n v="36767790205"/>
    <x v="73"/>
  </r>
  <r>
    <n v="75"/>
    <n v="288"/>
    <x v="74"/>
    <x v="5"/>
    <n v="34121.99"/>
    <n v="78893000000"/>
    <n v="42793869465"/>
    <x v="74"/>
  </r>
  <r>
    <n v="76"/>
    <n v="591"/>
    <x v="75"/>
    <x v="0"/>
    <n v="4468.09"/>
    <n v="76549000000"/>
    <n v="55187800000"/>
    <x v="75"/>
  </r>
  <r>
    <n v="77"/>
    <n v="440"/>
    <x v="76"/>
    <x v="2"/>
    <n v="2718.35"/>
    <n v="75992000000"/>
    <n v="42773029835"/>
    <x v="76"/>
  </r>
  <r>
    <n v="78"/>
    <n v="191"/>
    <x v="77"/>
    <x v="2"/>
    <n v="4008.62"/>
    <n v="75827000000"/>
    <n v="51231002611"/>
    <x v="77"/>
  </r>
  <r>
    <n v="79"/>
    <n v="104"/>
    <x v="78"/>
    <x v="1"/>
    <n v="54578"/>
    <n v="73543000000"/>
    <n v="65697616068"/>
    <x v="78"/>
  </r>
  <r>
    <n v="80"/>
    <n v="31"/>
    <x v="79"/>
    <x v="2"/>
    <n v="10412.65"/>
    <n v="72912000000"/>
    <n v="37847204069"/>
    <x v="79"/>
  </r>
  <r>
    <n v="81"/>
    <n v="688"/>
    <x v="80"/>
    <x v="2"/>
    <n v="7149.08"/>
    <n v="72587000000"/>
    <n v="38299871897"/>
    <x v="80"/>
  </r>
  <r>
    <n v="82"/>
    <n v="180"/>
    <x v="81"/>
    <x v="5"/>
    <n v="102262.81"/>
    <n v="71487000000"/>
    <n v="40337492609"/>
    <x v="81"/>
  </r>
  <r>
    <n v="83"/>
    <n v="705"/>
    <x v="82"/>
    <x v="2"/>
    <n v="2119.6799999999998"/>
    <n v="69888000000"/>
    <n v="44708598649"/>
    <x v="82"/>
  </r>
  <r>
    <n v="84"/>
    <n v="188"/>
    <x v="83"/>
    <x v="0"/>
    <n v="5212.17"/>
    <n v="68180000000"/>
    <n v="57435510668"/>
    <x v="83"/>
  </r>
  <r>
    <n v="85"/>
    <n v="858"/>
    <x v="84"/>
    <x v="3"/>
    <n v="3423.11"/>
    <n v="66988000000"/>
    <n v="52419718459"/>
    <x v="84"/>
  </r>
  <r>
    <n v="86"/>
    <n v="112"/>
    <x v="85"/>
    <x v="2"/>
    <n v="9498.24"/>
    <n v="60188000000"/>
    <n v="47408111179"/>
    <x v="85"/>
  </r>
  <r>
    <n v="87"/>
    <n v="400"/>
    <x v="86"/>
    <x v="1"/>
    <n v="11337.05"/>
    <n v="50461000000"/>
    <n v="38654647887"/>
    <x v="86"/>
  </r>
  <r>
    <n v="88"/>
    <n v="800"/>
    <x v="87"/>
    <x v="5"/>
    <n v="48582.33"/>
    <n v="50100000000"/>
    <n v="25307842467"/>
    <x v="87"/>
  </r>
  <r>
    <n v="89"/>
    <n v="862"/>
    <x v="88"/>
    <x v="3"/>
    <n v="28838.5"/>
    <n v="49823000000"/>
    <n v="291376437340"/>
    <x v="88"/>
  </r>
  <r>
    <n v="90"/>
    <n v="120"/>
    <x v="89"/>
    <x v="5"/>
    <n v="28647.29"/>
    <n v="49518000000"/>
    <n v="32217073816"/>
    <x v="89"/>
  </r>
  <r>
    <n v="91"/>
    <n v="48"/>
    <x v="90"/>
    <x v="1"/>
    <n v="1485.51"/>
    <n v="45421000000"/>
    <n v="32179073596"/>
    <x v="90"/>
  </r>
  <r>
    <n v="92"/>
    <n v="434"/>
    <x v="91"/>
    <x v="5"/>
    <n v="6888.39"/>
    <n v="45195000000"/>
    <n v="42959534586"/>
    <x v="91"/>
  </r>
  <r>
    <n v="93"/>
    <n v="446"/>
    <x v="92"/>
    <x v="1"/>
    <n v="704.15"/>
    <n v="44856000000"/>
    <n v="45311080521"/>
    <x v="92"/>
  </r>
  <r>
    <n v="94"/>
    <n v="600"/>
    <x v="93"/>
    <x v="3"/>
    <n v="6861.52"/>
    <n v="44671000000"/>
    <n v="27165101909"/>
    <x v="93"/>
  </r>
  <r>
    <n v="95"/>
    <n v="68"/>
    <x v="94"/>
    <x v="3"/>
    <n v="12388.57"/>
    <n v="43351000000"/>
    <n v="33806395465"/>
    <x v="94"/>
  </r>
  <r>
    <n v="96"/>
    <n v="428"/>
    <x v="95"/>
    <x v="2"/>
    <n v="1830.21"/>
    <n v="43128000000"/>
    <n v="27572698482"/>
    <x v="95"/>
  </r>
  <r>
    <n v="97"/>
    <n v="233"/>
    <x v="96"/>
    <x v="2"/>
    <n v="1322.77"/>
    <n v="40102000000"/>
    <n v="23337920560"/>
    <x v="96"/>
  </r>
  <r>
    <n v="98"/>
    <n v="524"/>
    <x v="97"/>
    <x v="1"/>
    <n v="30896.59"/>
    <n v="39028000000"/>
    <n v="20914004957"/>
    <x v="97"/>
  </r>
  <r>
    <n v="99"/>
    <n v="716"/>
    <x v="98"/>
    <x v="5"/>
    <n v="16665.41"/>
    <n v="34654000000"/>
    <n v="16123763648"/>
    <x v="98"/>
  </r>
  <r>
    <n v="100"/>
    <n v="598"/>
    <x v="99"/>
    <x v="4"/>
    <n v="10329.93"/>
    <n v="32334000000"/>
    <n v="19694115731"/>
    <x v="99"/>
  </r>
  <r>
    <n v="101"/>
    <n v="222"/>
    <x v="100"/>
    <x v="0"/>
    <n v="6364.94"/>
    <n v="32223000000"/>
    <n v="26797469656"/>
    <x v="100"/>
  </r>
  <r>
    <n v="102"/>
    <n v="686"/>
    <x v="101"/>
    <x v="5"/>
    <n v="17763.16"/>
    <n v="32107000000"/>
    <n v="14604520531"/>
    <x v="101"/>
  </r>
  <r>
    <n v="103"/>
    <n v="340"/>
    <x v="102"/>
    <x v="0"/>
    <n v="10593.8"/>
    <n v="31661000000"/>
    <n v="21516915353"/>
    <x v="102"/>
  </r>
  <r>
    <n v="104"/>
    <n v="116"/>
    <x v="103"/>
    <x v="1"/>
    <n v="16944.830000000002"/>
    <n v="30239000000"/>
    <n v="20016747858"/>
    <x v="103"/>
  </r>
  <r>
    <n v="105"/>
    <n v="196"/>
    <x v="104"/>
    <x v="2"/>
    <n v="1260.1400000000001"/>
    <n v="30137000000"/>
    <n v="20046234311"/>
    <x v="104"/>
  </r>
  <r>
    <n v="106"/>
    <n v="887"/>
    <x v="105"/>
    <x v="1"/>
    <n v="34449.83"/>
    <n v="29556000000"/>
    <n v="25374086438"/>
    <x v="105"/>
  </r>
  <r>
    <n v="107"/>
    <n v="352"/>
    <x v="106"/>
    <x v="2"/>
    <n v="375.32"/>
    <n v="29476000000"/>
    <n v="20269659972"/>
    <x v="106"/>
  </r>
  <r>
    <n v="108"/>
    <n v="894"/>
    <x v="107"/>
    <x v="5"/>
    <n v="20569.740000000002"/>
    <n v="27709000000"/>
    <n v="21063063977"/>
    <x v="107"/>
  </r>
  <r>
    <n v="109"/>
    <n v="96"/>
    <x v="108"/>
    <x v="1"/>
    <n v="452.52"/>
    <n v="27708000000"/>
    <n v="11400266878"/>
    <x v="108"/>
  </r>
  <r>
    <n v="110"/>
    <n v="780"/>
    <x v="109"/>
    <x v="0"/>
    <n v="1534.94"/>
    <n v="25030000000"/>
    <n v="24086176564"/>
    <x v="109"/>
  </r>
  <r>
    <n v="111"/>
    <n v="70"/>
    <x v="110"/>
    <x v="2"/>
    <n v="3210.85"/>
    <n v="24971000000"/>
    <n v="16909904149"/>
    <x v="110"/>
  </r>
  <r>
    <n v="112"/>
    <n v="268"/>
    <x v="111"/>
    <x v="2"/>
    <n v="3728.28"/>
    <n v="23300000000"/>
    <n v="14332728707"/>
    <x v="111"/>
  </r>
  <r>
    <n v="113"/>
    <n v="324"/>
    <x v="112"/>
    <x v="5"/>
    <n v="14190.61"/>
    <n v="22945000000"/>
    <n v="8476136811"/>
    <x v="112"/>
  </r>
  <r>
    <n v="114"/>
    <n v="266"/>
    <x v="113"/>
    <x v="5"/>
    <n v="2436.5700000000002"/>
    <n v="22472000000"/>
    <n v="13863183526"/>
    <x v="113"/>
  </r>
  <r>
    <n v="115"/>
    <n v="854"/>
    <x v="114"/>
    <x v="5"/>
    <n v="23251.49"/>
    <n v="21280000000"/>
    <n v="11695117109"/>
    <x v="114"/>
  </r>
  <r>
    <n v="116"/>
    <n v="332"/>
    <x v="115"/>
    <x v="0"/>
    <n v="11724.76"/>
    <n v="21195000000"/>
    <n v="7647347306"/>
    <x v="115"/>
  </r>
  <r>
    <n v="117"/>
    <n v="466"/>
    <x v="116"/>
    <x v="5"/>
    <n v="23293.7"/>
    <n v="21191000000"/>
    <n v="14001696748"/>
    <x v="116"/>
  </r>
  <r>
    <n v="118"/>
    <n v="496"/>
    <x v="117"/>
    <x v="1"/>
    <n v="3447.16"/>
    <n v="21047000000"/>
    <n v="11160356685"/>
    <x v="117"/>
  </r>
  <r>
    <n v="119"/>
    <n v="204"/>
    <x v="118"/>
    <x v="5"/>
    <n v="13712.83"/>
    <n v="20029000000"/>
    <n v="8893638002"/>
    <x v="118"/>
  </r>
  <r>
    <n v="120"/>
    <n v="72"/>
    <x v="119"/>
    <x v="5"/>
    <n v="2675.35"/>
    <n v="19821000000"/>
    <n v="15566057294"/>
    <x v="119"/>
  </r>
  <r>
    <n v="121"/>
    <n v="508"/>
    <x v="120"/>
    <x v="5"/>
    <n v="33897.35"/>
    <n v="19519000000"/>
    <n v="10930131568"/>
    <x v="120"/>
  </r>
  <r>
    <n v="122"/>
    <n v="8"/>
    <x v="121"/>
    <x v="2"/>
    <n v="2832.44"/>
    <n v="19062000000"/>
    <n v="11863866791"/>
    <x v="121"/>
  </r>
  <r>
    <n v="123"/>
    <n v="470"/>
    <x v="122"/>
    <x v="2"/>
    <n v="535.05999999999995"/>
    <n v="18627000000"/>
    <n v="10998577038"/>
    <x v="122"/>
  </r>
  <r>
    <n v="124"/>
    <n v="418"/>
    <x v="123"/>
    <x v="1"/>
    <n v="7633.78"/>
    <n v="17996000000"/>
    <n v="15805707090"/>
    <x v="123"/>
  </r>
  <r>
    <n v="125"/>
    <n v="562"/>
    <x v="124"/>
    <x v="5"/>
    <n v="27202.84"/>
    <n v="17303000000"/>
    <n v="7528285819"/>
    <x v="124"/>
  </r>
  <r>
    <n v="126"/>
    <n v="558"/>
    <x v="125"/>
    <x v="0"/>
    <n v="7046.31"/>
    <n v="16776000000"/>
    <n v="13230214875"/>
    <x v="125"/>
  </r>
  <r>
    <n v="127"/>
    <n v="328"/>
    <x v="126"/>
    <x v="3"/>
    <n v="813.83"/>
    <n v="16377000000"/>
    <n v="3436626633"/>
    <x v="126"/>
  </r>
  <r>
    <n v="128"/>
    <n v="388"/>
    <x v="127"/>
    <x v="0"/>
    <n v="2825.54"/>
    <n v="16208000000"/>
    <n v="14056901075"/>
    <x v="127"/>
  </r>
  <r>
    <n v="129"/>
    <n v="51"/>
    <x v="128"/>
    <x v="2"/>
    <n v="2777.97"/>
    <n v="15842000000"/>
    <n v="10572299425"/>
    <x v="128"/>
  </r>
  <r>
    <n v="130"/>
    <n v="178"/>
    <x v="129"/>
    <x v="5"/>
    <n v="6106.87"/>
    <n v="15641000000"/>
    <n v="7778081883"/>
    <x v="129"/>
  </r>
  <r>
    <n v="131"/>
    <n v="807"/>
    <x v="130"/>
    <x v="2"/>
    <n v="2085.6799999999998"/>
    <n v="15546000000"/>
    <n v="10745782586"/>
    <x v="130"/>
  </r>
  <r>
    <n v="132"/>
    <n v="450"/>
    <x v="131"/>
    <x v="5"/>
    <n v="30325.73"/>
    <n v="15189000000"/>
    <n v="11222263845"/>
    <x v="131"/>
  </r>
  <r>
    <n v="133"/>
    <n v="226"/>
    <x v="132"/>
    <x v="5"/>
    <n v="1714.67"/>
    <n v="14956000000"/>
    <n v="10677940568"/>
    <x v="132"/>
  </r>
  <r>
    <n v="134"/>
    <n v="516"/>
    <x v="133"/>
    <x v="5"/>
    <n v="2604.17"/>
    <n v="14205000000"/>
    <n v="10947277246"/>
    <x v="133"/>
  </r>
  <r>
    <n v="135"/>
    <n v="498"/>
    <x v="134"/>
    <x v="2"/>
    <n v="3435.93"/>
    <n v="13752000000"/>
    <n v="6772647958"/>
    <x v="134"/>
  </r>
  <r>
    <n v="136"/>
    <n v="44"/>
    <x v="135"/>
    <x v="0"/>
    <n v="412.62"/>
    <n v="13630000000"/>
    <n v="11261800000"/>
    <x v="135"/>
  </r>
  <r>
    <n v="137"/>
    <n v="148"/>
    <x v="136"/>
    <x v="5"/>
    <n v="18278.57"/>
    <n v="13517000000"/>
    <n v="11267295771"/>
    <x v="136"/>
  </r>
  <r>
    <n v="138"/>
    <n v="646"/>
    <x v="137"/>
    <x v="5"/>
    <n v="14094.68"/>
    <n v="13170000000"/>
    <n v="8473784827"/>
    <x v="137"/>
  </r>
  <r>
    <n v="139"/>
    <n v="480"/>
    <x v="138"/>
    <x v="5"/>
    <n v="1300.56"/>
    <n v="12538000000"/>
    <n v="12216235024"/>
    <x v="138"/>
  </r>
  <r>
    <n v="140"/>
    <n v="454"/>
    <x v="139"/>
    <x v="5"/>
    <n v="20931.75"/>
    <n v="11325000000"/>
    <n v="5318197658"/>
    <x v="139"/>
  </r>
  <r>
    <n v="141"/>
    <n v="728"/>
    <x v="140"/>
    <x v="5"/>
    <n v="11088.8"/>
    <n v="10771000000"/>
    <n v="6534451826"/>
    <x v="140"/>
  </r>
  <r>
    <n v="142"/>
    <n v="478"/>
    <x v="141"/>
    <x v="5"/>
    <n v="4862.99"/>
    <n v="9705000000"/>
    <n v="4667119320"/>
    <x v="141"/>
  </r>
  <r>
    <n v="143"/>
    <n v="768"/>
    <x v="142"/>
    <x v="5"/>
    <n v="9053.7999999999993"/>
    <n v="9539000000"/>
    <n v="4449262345"/>
    <x v="142"/>
  </r>
  <r>
    <n v="144"/>
    <n v="417"/>
    <x v="143"/>
    <x v="1"/>
    <n v="6735.35"/>
    <n v="9511000000"/>
    <n v="6551291140"/>
    <x v="143"/>
  </r>
  <r>
    <n v="145"/>
    <n v="706"/>
    <x v="144"/>
    <x v="5"/>
    <n v="18143.38"/>
    <n v="9185000000"/>
    <n v="1318057519"/>
    <x v="144"/>
  </r>
  <r>
    <n v="146"/>
    <n v="762"/>
    <x v="145"/>
    <x v="1"/>
    <n v="10143.540000000001"/>
    <n v="7699000000"/>
    <n v="6951679338"/>
    <x v="145"/>
  </r>
  <r>
    <n v="147"/>
    <n v="499"/>
    <x v="146"/>
    <x v="2"/>
    <n v="626.49"/>
    <n v="6679000000"/>
    <n v="4373958354"/>
    <x v="146"/>
  </r>
  <r>
    <n v="148"/>
    <n v="462"/>
    <x v="147"/>
    <x v="1"/>
    <n v="521.02"/>
    <n v="6109000000"/>
    <n v="4224207488"/>
    <x v="147"/>
  </r>
  <r>
    <n v="149"/>
    <n v="52"/>
    <x v="148"/>
    <x v="0"/>
    <n v="282"/>
    <n v="5926000000"/>
    <n v="4552793288"/>
    <x v="148"/>
  </r>
  <r>
    <n v="150"/>
    <n v="242"/>
    <x v="149"/>
    <x v="4"/>
    <n v="936.38"/>
    <n v="5734000000"/>
    <n v="4671118364"/>
    <x v="149"/>
  </r>
  <r>
    <n v="151"/>
    <n v="748"/>
    <x v="150"/>
    <x v="5"/>
    <n v="1210.82"/>
    <n v="4945000000"/>
    <n v="4007002048"/>
    <x v="150"/>
  </r>
  <r>
    <n v="152"/>
    <n v="694"/>
    <x v="151"/>
    <x v="5"/>
    <n v="8791.09"/>
    <n v="4266000000"/>
    <n v="3674756785"/>
    <x v="151"/>
  </r>
  <r>
    <n v="153"/>
    <n v="262"/>
    <x v="152"/>
    <x v="5"/>
    <n v="1136.46"/>
    <n v="4199000000"/>
    <n v="1891520369"/>
    <x v="152"/>
  </r>
  <r>
    <n v="154"/>
    <n v="430"/>
    <x v="153"/>
    <x v="5"/>
    <n v="5418.38"/>
    <n v="4064000000"/>
    <n v="2756817825"/>
    <x v="153"/>
  </r>
  <r>
    <n v="155"/>
    <n v="108"/>
    <x v="154"/>
    <x v="5"/>
    <n v="13238.56"/>
    <n v="3686000000"/>
    <n v="2873699606"/>
    <x v="154"/>
  </r>
  <r>
    <n v="156"/>
    <n v="20"/>
    <x v="155"/>
    <x v="2"/>
    <n v="80.09"/>
    <n v="3580000000"/>
    <n v="2858406626"/>
    <x v="155"/>
  </r>
  <r>
    <n v="157"/>
    <n v="533"/>
    <x v="156"/>
    <x v="0"/>
    <n v="106.28"/>
    <n v="3395000000"/>
    <n v="2667039106"/>
    <x v="156"/>
  </r>
  <r>
    <n v="158"/>
    <n v="740"/>
    <x v="157"/>
    <x v="3"/>
    <n v="623.24"/>
    <n v="3119000000"/>
    <n v="3278445033"/>
    <x v="157"/>
  </r>
  <r>
    <n v="159"/>
    <n v="64"/>
    <x v="158"/>
    <x v="1"/>
    <n v="787.42"/>
    <n v="2881000000"/>
    <n v="2212642587"/>
    <x v="158"/>
  </r>
  <r>
    <n v="160"/>
    <n v="140"/>
    <x v="159"/>
    <x v="5"/>
    <n v="5742.32"/>
    <n v="2877000000"/>
    <n v="1810388740"/>
    <x v="159"/>
  </r>
  <r>
    <n v="161"/>
    <n v="232"/>
    <x v="160"/>
    <x v="5"/>
    <n v="3748.9"/>
    <n v="2777000000"/>
    <n v="5413804303"/>
    <x v="160"/>
  </r>
  <r>
    <n v="162"/>
    <n v="426"/>
    <x v="161"/>
    <x v="5"/>
    <n v="2330.3200000000002"/>
    <n v="2716000000"/>
    <n v="2241017076"/>
    <x v="161"/>
  </r>
  <r>
    <n v="163"/>
    <n v="270"/>
    <x v="162"/>
    <x v="5"/>
    <n v="2773.17"/>
    <n v="2341000000"/>
    <n v="985831536"/>
    <x v="162"/>
  </r>
  <r>
    <n v="164"/>
    <n v="662"/>
    <x v="163"/>
    <x v="0"/>
    <n v="180.25"/>
    <n v="2277000000"/>
    <n v="1397066906"/>
    <x v="163"/>
  </r>
  <r>
    <n v="165"/>
    <n v="132"/>
    <x v="164"/>
    <x v="5"/>
    <n v="598.67999999999995"/>
    <n v="2178000000"/>
    <n v="1638928099"/>
    <x v="164"/>
  </r>
  <r>
    <n v="166"/>
    <n v="84"/>
    <x v="165"/>
    <x v="0"/>
    <n v="410.83"/>
    <n v="2135000000"/>
    <n v="1741100000"/>
    <x v="165"/>
  </r>
  <r>
    <n v="167"/>
    <n v="626"/>
    <x v="166"/>
    <x v="1"/>
    <n v="1360.6"/>
    <n v="2035000000"/>
    <n v="2703285752"/>
    <x v="166"/>
  </r>
  <r>
    <n v="168"/>
    <n v="690"/>
    <x v="167"/>
    <x v="5"/>
    <n v="107.66"/>
    <n v="1804000000"/>
    <n v="1433826317"/>
    <x v="167"/>
  </r>
  <r>
    <n v="169"/>
    <n v="624"/>
    <x v="168"/>
    <x v="5"/>
    <n v="2150.84"/>
    <n v="1802000000"/>
    <n v="1122643236"/>
    <x v="168"/>
  </r>
  <r>
    <n v="170"/>
    <n v="90"/>
    <x v="169"/>
    <x v="4"/>
    <n v="740.42"/>
    <n v="1783000000"/>
    <n v="1133967215"/>
    <x v="169"/>
  </r>
  <r>
    <n v="171"/>
    <n v="674"/>
    <x v="170"/>
    <x v="2"/>
    <n v="33.64"/>
    <n v="1777000000"/>
    <n v="1590761265"/>
    <x v="170"/>
  </r>
  <r>
    <n v="172"/>
    <n v="28"/>
    <x v="171"/>
    <x v="0"/>
    <n v="94.3"/>
    <n v="1768000000"/>
    <n v="1460157909"/>
    <x v="171"/>
  </r>
  <r>
    <n v="173"/>
    <n v="174"/>
    <x v="172"/>
    <x v="5"/>
    <n v="852.08"/>
    <n v="1386000000"/>
    <n v="1149802573"/>
    <x v="172"/>
  </r>
  <r>
    <n v="174"/>
    <n v="308"/>
    <x v="173"/>
    <x v="0"/>
    <n v="126.18"/>
    <n v="1275000000"/>
    <n v="1016208148"/>
    <x v="173"/>
  </r>
  <r>
    <n v="175"/>
    <n v="659"/>
    <x v="174"/>
    <x v="0"/>
    <n v="47.76"/>
    <n v="1216000000"/>
    <n v="909854620"/>
    <x v="174"/>
  </r>
  <r>
    <n v="176"/>
    <n v="548"/>
    <x v="175"/>
    <x v="4"/>
    <n v="334.51"/>
    <n v="1071000000"/>
    <n v="837519790"/>
    <x v="175"/>
  </r>
  <r>
    <n v="177"/>
    <n v="670"/>
    <x v="176"/>
    <x v="0"/>
    <n v="103.7"/>
    <n v="1043000000"/>
    <n v="765318745"/>
    <x v="176"/>
  </r>
  <r>
    <n v="178"/>
    <n v="882"/>
    <x v="177"/>
    <x v="4"/>
    <n v="225.68"/>
    <n v="868000000"/>
    <n v="822233281"/>
    <x v="177"/>
  </r>
  <r>
    <n v="179"/>
    <n v="212"/>
    <x v="178"/>
    <x v="0"/>
    <n v="73.040000000000006"/>
    <n v="695000000"/>
    <n v="581484032"/>
    <x v="178"/>
  </r>
  <r>
    <n v="180"/>
    <n v="776"/>
    <x v="179"/>
    <x v="4"/>
    <n v="107.77"/>
    <n v="574000000"/>
    <n v="401460313"/>
    <x v="179"/>
  </r>
  <r>
    <n v="181"/>
    <n v="678"/>
    <x v="180"/>
    <x v="5"/>
    <n v="231.86"/>
    <n v="569000000"/>
    <n v="342781695"/>
    <x v="180"/>
  </r>
  <r>
    <n v="182"/>
    <n v="583"/>
    <x v="181"/>
    <x v="4"/>
    <n v="115.22"/>
    <n v="452000000"/>
    <n v="329895643"/>
    <x v="181"/>
  </r>
  <r>
    <n v="183"/>
    <n v="585"/>
    <x v="182"/>
    <x v="4"/>
    <n v="18.059999999999999"/>
    <n v="296000000"/>
    <n v="310248000"/>
    <x v="182"/>
  </r>
  <r>
    <n v="184"/>
    <n v="584"/>
    <x v="183"/>
    <x v="4"/>
    <n v="42"/>
    <n v="284000000"/>
    <n v="183000000"/>
    <x v="183"/>
  </r>
  <r>
    <n v="185"/>
    <n v="296"/>
    <x v="184"/>
    <x v="4"/>
    <n v="133.52000000000001"/>
    <n v="233000000"/>
    <n v="173655146"/>
    <x v="184"/>
  </r>
  <r>
    <n v="186"/>
    <n v="520"/>
    <x v="185"/>
    <x v="4"/>
    <n v="12.78"/>
    <n v="138000000"/>
    <n v="103469824"/>
    <x v="185"/>
  </r>
  <r>
    <n v="187"/>
    <n v="798"/>
    <x v="186"/>
    <x v="4"/>
    <n v="11.4"/>
    <n v="71000000"/>
    <n v="36697185"/>
    <x v="186"/>
  </r>
  <r>
    <n v="188"/>
    <n v="4"/>
    <x v="187"/>
    <x v="1"/>
    <n v="42239.85"/>
    <n v="0"/>
    <n v="20235063330"/>
    <x v="187"/>
  </r>
  <r>
    <n v="189"/>
    <n v="60"/>
    <x v="188"/>
    <x v="0"/>
    <n v="64.069999999999993"/>
    <n v="0"/>
    <n v="6127341000"/>
    <x v="188"/>
  </r>
  <r>
    <n v="190"/>
    <n v="92"/>
    <x v="189"/>
    <x v="0"/>
    <n v="31.54"/>
    <n v="0"/>
    <n v="971237110"/>
    <x v="189"/>
  </r>
  <r>
    <n v="191"/>
    <n v="136"/>
    <x v="190"/>
    <x v="0"/>
    <n v="69.31"/>
    <n v="0"/>
    <n v="3844080626"/>
    <x v="190"/>
  </r>
  <r>
    <n v="192"/>
    <n v="184"/>
    <x v="191"/>
    <x v="4"/>
    <n v="17.04"/>
    <n v="0"/>
    <n v="290194195"/>
    <x v="191"/>
  </r>
  <r>
    <n v="193"/>
    <n v="192"/>
    <x v="192"/>
    <x v="0"/>
    <n v="11194.45"/>
    <n v="0"/>
    <n v="89688700000"/>
    <x v="192"/>
  </r>
  <r>
    <n v="194"/>
    <n v="258"/>
    <x v="193"/>
    <x v="4"/>
    <n v="308.87"/>
    <n v="0"/>
    <n v="5417934152"/>
    <x v="193"/>
  </r>
  <r>
    <n v="195"/>
    <n v="275"/>
    <x v="194"/>
    <x v="1"/>
    <n v="5371.23"/>
    <n v="0"/>
    <n v="13397100000"/>
    <x v="194"/>
  </r>
  <r>
    <n v="196"/>
    <n v="304"/>
    <x v="195"/>
    <x v="0"/>
    <n v="56.64"/>
    <n v="0"/>
    <n v="2282927882"/>
    <x v="195"/>
  </r>
  <r>
    <n v="197"/>
    <n v="408"/>
    <x v="196"/>
    <x v="1"/>
    <n v="26160.82"/>
    <n v="0"/>
    <n v="16788601831"/>
    <x v="196"/>
  </r>
  <r>
    <n v="198"/>
    <n v="412"/>
    <x v="197"/>
    <x v="2"/>
    <n v="1663.59"/>
    <n v="0"/>
    <n v="6714465857"/>
    <x v="197"/>
  </r>
  <r>
    <n v="199"/>
    <n v="422"/>
    <x v="198"/>
    <x v="1"/>
    <n v="5353.93"/>
    <n v="0"/>
    <n v="50457653265"/>
    <x v="198"/>
  </r>
  <r>
    <n v="200"/>
    <n v="438"/>
    <x v="199"/>
    <x v="2"/>
    <n v="39.58"/>
    <n v="0"/>
    <n v="6193677543"/>
    <x v="199"/>
  </r>
  <r>
    <n v="201"/>
    <n v="492"/>
    <x v="200"/>
    <x v="2"/>
    <n v="36.299999999999997"/>
    <n v="0"/>
    <n v="6468000877"/>
    <x v="200"/>
  </r>
  <r>
    <n v="202"/>
    <n v="500"/>
    <x v="201"/>
    <x v="0"/>
    <n v="4.3899999999999997"/>
    <n v="0"/>
    <n v="62051375"/>
    <x v="201"/>
  </r>
  <r>
    <n v="203"/>
    <n v="531"/>
    <x v="202"/>
    <x v="0"/>
    <n v="192.08"/>
    <n v="0"/>
    <n v="3121449966"/>
    <x v="202"/>
  </r>
  <r>
    <n v="204"/>
    <n v="534"/>
    <x v="203"/>
    <x v="0"/>
    <n v="44.22"/>
    <n v="0"/>
    <n v="1072067039"/>
    <x v="203"/>
  </r>
  <r>
    <n v="205"/>
    <n v="540"/>
    <x v="204"/>
    <x v="4"/>
    <n v="292.99"/>
    <n v="0"/>
    <n v="9445714851"/>
    <x v="204"/>
  </r>
  <r>
    <n v="206"/>
    <n v="586"/>
    <x v="205"/>
    <x v="1"/>
    <n v="240485.66"/>
    <n v="0"/>
    <n v="282506007859"/>
    <x v="205"/>
  </r>
  <r>
    <n v="207"/>
    <n v="660"/>
    <x v="206"/>
    <x v="0"/>
    <n v="15.9"/>
    <n v="0"/>
    <n v="337520470"/>
    <x v="206"/>
  </r>
  <r>
    <n v="208"/>
    <n v="729"/>
    <x v="207"/>
    <x v="5"/>
    <n v="48109.01"/>
    <n v="0"/>
    <n v="82887395895"/>
    <x v="207"/>
  </r>
  <r>
    <n v="209"/>
    <n v="760"/>
    <x v="208"/>
    <x v="1"/>
    <n v="23227.01"/>
    <n v="0"/>
    <n v="22163075121"/>
    <x v="208"/>
  </r>
  <r>
    <n v="210"/>
    <n v="788"/>
    <x v="209"/>
    <x v="5"/>
    <n v="12458.22"/>
    <n v="0"/>
    <n v="41703561397"/>
    <x v="209"/>
  </r>
  <r>
    <n v="211"/>
    <n v="796"/>
    <x v="210"/>
    <x v="0"/>
    <n v="46.06"/>
    <n v="0"/>
    <n v="917550492"/>
    <x v="210"/>
  </r>
  <r>
    <n v="212"/>
    <n v="804"/>
    <x v="211"/>
    <x v="2"/>
    <n v="36744.629999999997"/>
    <n v="0"/>
    <n v="93270354852"/>
    <x v="2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D0410A-0942-4300-813F-4811F8C16C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8">
    <pivotField showAll="0"/>
    <pivotField showAll="0"/>
    <pivotField dataField="1" showAll="0" measureFilter="1">
      <items count="213">
        <item x="4"/>
        <item x="187"/>
        <item x="121"/>
        <item x="55"/>
        <item x="155"/>
        <item x="58"/>
        <item x="206"/>
        <item x="171"/>
        <item x="26"/>
        <item x="128"/>
        <item x="156"/>
        <item x="11"/>
        <item x="31"/>
        <item x="79"/>
        <item x="135"/>
        <item x="90"/>
        <item x="39"/>
        <item x="148"/>
        <item x="85"/>
        <item x="24"/>
        <item x="165"/>
        <item x="118"/>
        <item x="188"/>
        <item x="158"/>
        <item x="94"/>
        <item x="110"/>
        <item x="119"/>
        <item x="9"/>
        <item x="189"/>
        <item x="108"/>
        <item x="66"/>
        <item x="114"/>
        <item x="154"/>
        <item x="103"/>
        <item x="89"/>
        <item x="7"/>
        <item x="164"/>
        <item x="190"/>
        <item x="159"/>
        <item x="136"/>
        <item x="43"/>
        <item x="1"/>
        <item x="42"/>
        <item x="172"/>
        <item x="191"/>
        <item x="83"/>
        <item x="77"/>
        <item x="192"/>
        <item x="202"/>
        <item x="104"/>
        <item x="44"/>
        <item x="40"/>
        <item x="152"/>
        <item x="178"/>
        <item x="63"/>
        <item x="81"/>
        <item x="61"/>
        <item x="36"/>
        <item x="100"/>
        <item x="132"/>
        <item x="160"/>
        <item x="96"/>
        <item x="150"/>
        <item x="64"/>
        <item x="149"/>
        <item x="45"/>
        <item x="6"/>
        <item x="193"/>
        <item x="113"/>
        <item x="162"/>
        <item x="111"/>
        <item x="3"/>
        <item x="74"/>
        <item x="51"/>
        <item x="195"/>
        <item x="173"/>
        <item x="67"/>
        <item x="112"/>
        <item x="168"/>
        <item x="126"/>
        <item x="115"/>
        <item x="102"/>
        <item x="41"/>
        <item x="54"/>
        <item x="106"/>
        <item x="15"/>
        <item x="12"/>
        <item x="47"/>
        <item x="27"/>
        <item x="30"/>
        <item x="8"/>
        <item x="73"/>
        <item x="127"/>
        <item x="2"/>
        <item x="86"/>
        <item x="53"/>
        <item x="62"/>
        <item x="184"/>
        <item x="197"/>
        <item x="56"/>
        <item x="143"/>
        <item x="123"/>
        <item x="95"/>
        <item x="198"/>
        <item x="161"/>
        <item x="153"/>
        <item x="91"/>
        <item x="199"/>
        <item x="76"/>
        <item x="68"/>
        <item x="92"/>
        <item x="131"/>
        <item x="139"/>
        <item x="33"/>
        <item x="147"/>
        <item x="116"/>
        <item x="122"/>
        <item x="183"/>
        <item x="141"/>
        <item x="138"/>
        <item x="16"/>
        <item x="181"/>
        <item x="134"/>
        <item x="200"/>
        <item x="117"/>
        <item x="146"/>
        <item x="201"/>
        <item x="57"/>
        <item x="120"/>
        <item x="78"/>
        <item x="133"/>
        <item x="185"/>
        <item x="97"/>
        <item x="17"/>
        <item x="204"/>
        <item x="48"/>
        <item x="125"/>
        <item x="124"/>
        <item x="25"/>
        <item x="196"/>
        <item x="130"/>
        <item x="29"/>
        <item x="65"/>
        <item x="205"/>
        <item x="182"/>
        <item x="194"/>
        <item x="75"/>
        <item x="99"/>
        <item x="93"/>
        <item x="50"/>
        <item x="38"/>
        <item x="21"/>
        <item x="49"/>
        <item x="60"/>
        <item x="52"/>
        <item x="129"/>
        <item x="46"/>
        <item x="13"/>
        <item x="137"/>
        <item x="174"/>
        <item x="163"/>
        <item x="176"/>
        <item x="177"/>
        <item x="170"/>
        <item x="180"/>
        <item x="18"/>
        <item x="101"/>
        <item x="80"/>
        <item x="167"/>
        <item x="151"/>
        <item x="35"/>
        <item x="203"/>
        <item x="59"/>
        <item x="82"/>
        <item x="169"/>
        <item x="144"/>
        <item x="37"/>
        <item x="10"/>
        <item x="140"/>
        <item x="14"/>
        <item x="69"/>
        <item x="207"/>
        <item x="157"/>
        <item x="23"/>
        <item x="20"/>
        <item x="208"/>
        <item x="19"/>
        <item x="145"/>
        <item x="70"/>
        <item x="28"/>
        <item x="166"/>
        <item x="142"/>
        <item x="179"/>
        <item x="109"/>
        <item x="209"/>
        <item x="22"/>
        <item x="71"/>
        <item x="210"/>
        <item x="186"/>
        <item x="87"/>
        <item x="211"/>
        <item x="32"/>
        <item x="5"/>
        <item x="0"/>
        <item x="84"/>
        <item x="72"/>
        <item x="175"/>
        <item x="88"/>
        <item x="34"/>
        <item x="105"/>
        <item x="107"/>
        <item x="98"/>
        <item t="default"/>
      </items>
    </pivotField>
    <pivotField showAll="0"/>
    <pivotField dataField="1" showAll="0"/>
    <pivotField showAll="0"/>
    <pivotField showAll="0"/>
    <pivotField dataField="1" showAll="0">
      <items count="213">
        <item x="154"/>
        <item x="187"/>
        <item x="151"/>
        <item x="131"/>
        <item x="159"/>
        <item x="144"/>
        <item x="139"/>
        <item x="120"/>
        <item x="124"/>
        <item x="196"/>
        <item x="81"/>
        <item x="136"/>
        <item x="160"/>
        <item x="153"/>
        <item x="145"/>
        <item x="168"/>
        <item x="162"/>
        <item x="105"/>
        <item x="116"/>
        <item x="114"/>
        <item x="64"/>
        <item x="137"/>
        <item x="208"/>
        <item x="140"/>
        <item x="87"/>
        <item x="142"/>
        <item x="161"/>
        <item x="205"/>
        <item x="97"/>
        <item x="70"/>
        <item x="107"/>
        <item x="78"/>
        <item x="143"/>
        <item x="118"/>
        <item x="166"/>
        <item x="112"/>
        <item x="172"/>
        <item x="207"/>
        <item x="88"/>
        <item x="89"/>
        <item x="184"/>
        <item x="103"/>
        <item x="101"/>
        <item x="115"/>
        <item x="141"/>
        <item x="98"/>
        <item x="62"/>
        <item x="74"/>
        <item x="72"/>
        <item x="123"/>
        <item x="125"/>
        <item x="169"/>
        <item x="180"/>
        <item x="194"/>
        <item x="39"/>
        <item x="211"/>
        <item x="129"/>
        <item x="25"/>
        <item x="4"/>
        <item x="73"/>
        <item x="102"/>
        <item x="99"/>
        <item x="175"/>
        <item x="209"/>
        <item x="94"/>
        <item x="58"/>
        <item x="164"/>
        <item x="158"/>
        <item x="152"/>
        <item x="57"/>
        <item x="38"/>
        <item x="177"/>
        <item x="181"/>
        <item x="69"/>
        <item x="36"/>
        <item x="134"/>
        <item x="197"/>
        <item x="150"/>
        <item x="55"/>
        <item x="86"/>
        <item x="34"/>
        <item x="157"/>
        <item x="100"/>
        <item x="15"/>
        <item x="165"/>
        <item x="67"/>
        <item x="179"/>
        <item x="133"/>
        <item x="128"/>
        <item x="127"/>
        <item x="117"/>
        <item x="149"/>
        <item x="186"/>
        <item x="111"/>
        <item x="85"/>
        <item x="93"/>
        <item x="91"/>
        <item x="47"/>
        <item x="61"/>
        <item x="121"/>
        <item x="183"/>
        <item x="79"/>
        <item x="42"/>
        <item x="119"/>
        <item x="37"/>
        <item x="130"/>
        <item x="50"/>
        <item x="28"/>
        <item x="110"/>
        <item x="192"/>
        <item x="22"/>
        <item x="132"/>
        <item x="9"/>
        <item x="113"/>
        <item x="198"/>
        <item x="178"/>
        <item x="138"/>
        <item x="176"/>
        <item x="173"/>
        <item x="80"/>
        <item x="63"/>
        <item x="146"/>
        <item x="16"/>
        <item x="185"/>
        <item x="53"/>
        <item x="147"/>
        <item x="13"/>
        <item x="26"/>
        <item x="163"/>
        <item x="71"/>
        <item x="83"/>
        <item x="33"/>
        <item x="201"/>
        <item x="66"/>
        <item x="1"/>
        <item x="46"/>
        <item x="202"/>
        <item x="109"/>
        <item x="182"/>
        <item x="167"/>
        <item x="191"/>
        <item x="75"/>
        <item x="193"/>
        <item x="43"/>
        <item x="21"/>
        <item x="171"/>
        <item x="77"/>
        <item x="84"/>
        <item x="210"/>
        <item x="12"/>
        <item x="126"/>
        <item x="148"/>
        <item x="206"/>
        <item x="54"/>
        <item x="59"/>
        <item x="51"/>
        <item x="95"/>
        <item x="65"/>
        <item x="104"/>
        <item x="203"/>
        <item x="174"/>
        <item x="49"/>
        <item x="18"/>
        <item x="76"/>
        <item x="96"/>
        <item x="44"/>
        <item x="90"/>
        <item x="189"/>
        <item x="156"/>
        <item x="14"/>
        <item x="204"/>
        <item x="82"/>
        <item x="135"/>
        <item x="122"/>
        <item x="8"/>
        <item x="10"/>
        <item x="60"/>
        <item x="19"/>
        <item x="195"/>
        <item x="56"/>
        <item x="2"/>
        <item x="155"/>
        <item x="6"/>
        <item x="41"/>
        <item x="170"/>
        <item x="48"/>
        <item x="32"/>
        <item x="5"/>
        <item x="24"/>
        <item x="3"/>
        <item x="190"/>
        <item x="45"/>
        <item x="31"/>
        <item x="30"/>
        <item x="17"/>
        <item x="7"/>
        <item x="108"/>
        <item x="23"/>
        <item x="92"/>
        <item x="11"/>
        <item x="40"/>
        <item x="35"/>
        <item x="0"/>
        <item x="106"/>
        <item x="52"/>
        <item x="188"/>
        <item x="29"/>
        <item x="20"/>
        <item x="27"/>
        <item x="68"/>
        <item x="199"/>
        <item x="200"/>
        <item t="default"/>
      </items>
    </pivotField>
  </pivotFields>
  <rowItems count="1">
    <i/>
  </rowItems>
  <colFields count="1">
    <field x="-2"/>
  </colFields>
  <colItems count="3">
    <i>
      <x/>
    </i>
    <i i="1">
      <x v="1"/>
    </i>
    <i i="2">
      <x v="2"/>
    </i>
  </colItems>
  <dataFields count="3">
    <dataField name="Count of Country" fld="2" subtotal="count" baseField="0" baseItem="0"/>
    <dataField name="Sum of Population" fld="4" baseField="0" baseItem="0"/>
    <dataField name="Sum of GDP_per_capita" fld="7" baseField="0" baseItem="0"/>
  </dataFields>
  <pivotTableStyleInfo name="PivotStyleLight16" showRowHeaders="1" showColHeaders="1" showRowStripes="0" showColStripes="0" showLastColumn="1"/>
  <filters count="1">
    <filter fld="2" type="valueGreaterThan" evalOrder="-1" id="10" iMeasureFld="2">
      <autoFilter ref="A1">
        <filterColumn colId="0">
          <customFilters>
            <customFilter operator="greaterThan" val="5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DAA9FF-8C3B-42CF-B88E-5817E849F2D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5" firstHeaderRow="0" firstDataRow="1" firstDataCol="1"/>
  <pivotFields count="8">
    <pivotField showAll="0"/>
    <pivotField showAll="0"/>
    <pivotField showAll="0"/>
    <pivotField axis="axisRow" showAll="0">
      <items count="7">
        <item h="1" x="5"/>
        <item h="1" x="1"/>
        <item x="2"/>
        <item h="1" x="0"/>
        <item h="1" x="4"/>
        <item h="1" x="3"/>
        <item t="default"/>
      </items>
    </pivotField>
    <pivotField dataField="1" showAll="0"/>
    <pivotField showAll="0"/>
    <pivotField showAll="0"/>
    <pivotField dataField="1" showAll="0"/>
  </pivotFields>
  <rowFields count="1">
    <field x="3"/>
  </rowFields>
  <rowItems count="2">
    <i>
      <x v="2"/>
    </i>
    <i t="grand">
      <x/>
    </i>
  </rowItems>
  <colFields count="1">
    <field x="-2"/>
  </colFields>
  <colItems count="2">
    <i>
      <x/>
    </i>
    <i i="1">
      <x v="1"/>
    </i>
  </colItems>
  <dataFields count="2">
    <dataField name="Sum of Population" fld="4" baseField="0" baseItem="0"/>
    <dataField name="Average of GDP_per_capita"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24E964-CFB1-4E74-9952-74A288470A5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8">
    <pivotField showAll="0"/>
    <pivotField showAll="0"/>
    <pivotField showAll="0"/>
    <pivotField axis="axisRow" showAll="0">
      <items count="7">
        <item x="5"/>
        <item x="1"/>
        <item x="2"/>
        <item x="0"/>
        <item x="4"/>
        <item x="3"/>
        <item t="default"/>
      </items>
    </pivotField>
    <pivotField showAll="0"/>
    <pivotField dataField="1" showAll="0"/>
    <pivotField showAll="0"/>
    <pivotField showAll="0"/>
  </pivotFields>
  <rowFields count="1">
    <field x="3"/>
  </rowFields>
  <rowItems count="7">
    <i>
      <x/>
    </i>
    <i>
      <x v="1"/>
    </i>
    <i>
      <x v="2"/>
    </i>
    <i>
      <x v="3"/>
    </i>
    <i>
      <x v="4"/>
    </i>
    <i>
      <x v="5"/>
    </i>
    <i t="grand">
      <x/>
    </i>
  </rowItems>
  <colItems count="1">
    <i/>
  </colItems>
  <dataFields count="1">
    <dataField name="Sum of IMF_GDP" fld="5" baseField="0" baseItem="0" numFmtId="165"/>
  </dataFields>
  <formats count="2">
    <format dxfId="17">
      <pivotArea collapsedLevelsAreSubtotals="1" fieldPosition="0">
        <references count="1">
          <reference field="3" count="1">
            <x v="0"/>
          </reference>
        </references>
      </pivotArea>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69E7A7-C53C-4219-871A-4C1D91BD18D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8">
    <pivotField showAll="0"/>
    <pivotField showAll="0"/>
    <pivotField axis="axisRow" showAll="0" measureFilter="1" sortType="descending">
      <items count="213">
        <item x="4"/>
        <item x="187"/>
        <item x="121"/>
        <item x="55"/>
        <item x="155"/>
        <item x="58"/>
        <item x="206"/>
        <item x="171"/>
        <item x="26"/>
        <item x="128"/>
        <item x="156"/>
        <item x="11"/>
        <item x="31"/>
        <item x="79"/>
        <item x="135"/>
        <item x="90"/>
        <item x="39"/>
        <item x="148"/>
        <item x="85"/>
        <item x="24"/>
        <item x="165"/>
        <item x="118"/>
        <item x="188"/>
        <item x="158"/>
        <item x="94"/>
        <item x="110"/>
        <item x="119"/>
        <item x="9"/>
        <item x="189"/>
        <item x="108"/>
        <item x="66"/>
        <item x="114"/>
        <item x="154"/>
        <item x="103"/>
        <item x="89"/>
        <item x="7"/>
        <item x="164"/>
        <item x="190"/>
        <item x="159"/>
        <item x="136"/>
        <item x="43"/>
        <item x="1"/>
        <item x="42"/>
        <item x="172"/>
        <item x="191"/>
        <item x="83"/>
        <item x="77"/>
        <item x="192"/>
        <item x="202"/>
        <item x="104"/>
        <item x="44"/>
        <item x="40"/>
        <item x="152"/>
        <item x="178"/>
        <item x="63"/>
        <item x="81"/>
        <item x="61"/>
        <item x="36"/>
        <item x="100"/>
        <item x="132"/>
        <item x="160"/>
        <item x="96"/>
        <item x="150"/>
        <item x="64"/>
        <item x="149"/>
        <item x="45"/>
        <item x="6"/>
        <item x="193"/>
        <item x="113"/>
        <item x="162"/>
        <item x="111"/>
        <item x="3"/>
        <item x="74"/>
        <item x="51"/>
        <item x="195"/>
        <item x="173"/>
        <item x="67"/>
        <item x="112"/>
        <item x="168"/>
        <item x="126"/>
        <item x="115"/>
        <item x="102"/>
        <item x="41"/>
        <item x="54"/>
        <item x="106"/>
        <item x="15"/>
        <item x="12"/>
        <item x="47"/>
        <item x="27"/>
        <item x="30"/>
        <item x="8"/>
        <item x="73"/>
        <item x="127"/>
        <item x="2"/>
        <item x="86"/>
        <item x="53"/>
        <item x="62"/>
        <item x="184"/>
        <item x="197"/>
        <item x="56"/>
        <item x="143"/>
        <item x="123"/>
        <item x="95"/>
        <item x="198"/>
        <item x="161"/>
        <item x="153"/>
        <item x="91"/>
        <item x="199"/>
        <item x="76"/>
        <item x="68"/>
        <item x="92"/>
        <item x="131"/>
        <item x="139"/>
        <item x="33"/>
        <item x="147"/>
        <item x="116"/>
        <item x="122"/>
        <item x="183"/>
        <item x="141"/>
        <item x="138"/>
        <item x="16"/>
        <item x="181"/>
        <item x="134"/>
        <item x="200"/>
        <item x="117"/>
        <item x="146"/>
        <item x="201"/>
        <item x="57"/>
        <item x="120"/>
        <item x="78"/>
        <item x="133"/>
        <item x="185"/>
        <item x="97"/>
        <item x="17"/>
        <item x="204"/>
        <item x="48"/>
        <item x="125"/>
        <item x="124"/>
        <item x="25"/>
        <item x="196"/>
        <item x="130"/>
        <item x="29"/>
        <item x="65"/>
        <item x="205"/>
        <item x="182"/>
        <item x="194"/>
        <item x="75"/>
        <item x="99"/>
        <item x="93"/>
        <item x="50"/>
        <item x="38"/>
        <item x="21"/>
        <item x="49"/>
        <item x="60"/>
        <item x="52"/>
        <item x="129"/>
        <item x="46"/>
        <item x="13"/>
        <item x="137"/>
        <item x="174"/>
        <item x="163"/>
        <item x="176"/>
        <item x="177"/>
        <item x="170"/>
        <item x="180"/>
        <item x="18"/>
        <item x="101"/>
        <item x="80"/>
        <item x="167"/>
        <item x="151"/>
        <item x="35"/>
        <item x="203"/>
        <item x="59"/>
        <item x="82"/>
        <item x="169"/>
        <item x="144"/>
        <item x="37"/>
        <item x="10"/>
        <item x="140"/>
        <item x="14"/>
        <item x="69"/>
        <item x="207"/>
        <item x="157"/>
        <item x="23"/>
        <item x="20"/>
        <item x="208"/>
        <item x="19"/>
        <item x="145"/>
        <item x="70"/>
        <item x="28"/>
        <item x="166"/>
        <item x="142"/>
        <item x="179"/>
        <item x="109"/>
        <item x="209"/>
        <item x="22"/>
        <item x="71"/>
        <item x="210"/>
        <item x="186"/>
        <item x="87"/>
        <item x="211"/>
        <item x="32"/>
        <item x="5"/>
        <item x="0"/>
        <item x="84"/>
        <item x="72"/>
        <item x="175"/>
        <item x="88"/>
        <item x="34"/>
        <item x="105"/>
        <item x="107"/>
        <item x="98"/>
        <item t="default"/>
      </items>
      <autoSortScope>
        <pivotArea dataOnly="0" outline="0" fieldPosition="0">
          <references count="1">
            <reference field="4294967294" count="1" selected="0">
              <x v="0"/>
            </reference>
          </references>
        </pivotArea>
      </autoSortScope>
    </pivotField>
    <pivotField showAll="0">
      <items count="7">
        <item x="5"/>
        <item x="1"/>
        <item x="2"/>
        <item x="0"/>
        <item x="4"/>
        <item x="3"/>
        <item t="default"/>
      </items>
    </pivotField>
    <pivotField dataField="1" showAll="0"/>
    <pivotField showAll="0"/>
    <pivotField showAll="0"/>
    <pivotField showAll="0"/>
  </pivotFields>
  <rowFields count="1">
    <field x="2"/>
  </rowFields>
  <rowItems count="2">
    <i>
      <x/>
    </i>
    <i t="grand">
      <x/>
    </i>
  </rowItems>
  <colItems count="1">
    <i/>
  </colItems>
  <dataFields count="1">
    <dataField name="Max of Population" fld="4" subtotal="max"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9F3779-4D00-4C08-8F69-B341F60BCFA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8">
    <pivotField showAll="0"/>
    <pivotField showAll="0"/>
    <pivotField axis="axisRow" showAll="0" measureFilter="1" sortType="ascending">
      <items count="213">
        <item x="4"/>
        <item x="187"/>
        <item x="121"/>
        <item x="55"/>
        <item x="155"/>
        <item x="58"/>
        <item x="206"/>
        <item x="171"/>
        <item x="26"/>
        <item x="128"/>
        <item x="156"/>
        <item x="11"/>
        <item x="31"/>
        <item x="79"/>
        <item x="135"/>
        <item x="90"/>
        <item x="39"/>
        <item x="148"/>
        <item x="85"/>
        <item x="24"/>
        <item x="165"/>
        <item x="118"/>
        <item x="188"/>
        <item x="158"/>
        <item x="94"/>
        <item x="110"/>
        <item x="119"/>
        <item x="9"/>
        <item x="189"/>
        <item x="108"/>
        <item x="66"/>
        <item x="114"/>
        <item x="154"/>
        <item x="103"/>
        <item x="89"/>
        <item x="7"/>
        <item x="164"/>
        <item x="190"/>
        <item x="159"/>
        <item x="136"/>
        <item x="43"/>
        <item x="1"/>
        <item x="42"/>
        <item x="172"/>
        <item x="191"/>
        <item x="83"/>
        <item x="77"/>
        <item x="192"/>
        <item x="202"/>
        <item x="104"/>
        <item x="44"/>
        <item x="40"/>
        <item x="152"/>
        <item x="178"/>
        <item x="63"/>
        <item x="81"/>
        <item x="61"/>
        <item x="36"/>
        <item x="100"/>
        <item x="132"/>
        <item x="160"/>
        <item x="96"/>
        <item x="150"/>
        <item x="64"/>
        <item x="149"/>
        <item x="45"/>
        <item x="6"/>
        <item x="193"/>
        <item x="113"/>
        <item x="162"/>
        <item x="111"/>
        <item x="3"/>
        <item x="74"/>
        <item x="51"/>
        <item x="195"/>
        <item x="173"/>
        <item x="67"/>
        <item x="112"/>
        <item x="168"/>
        <item x="126"/>
        <item x="115"/>
        <item x="102"/>
        <item x="41"/>
        <item x="54"/>
        <item x="106"/>
        <item x="15"/>
        <item x="12"/>
        <item x="47"/>
        <item x="27"/>
        <item x="30"/>
        <item x="8"/>
        <item x="73"/>
        <item x="127"/>
        <item x="2"/>
        <item x="86"/>
        <item x="53"/>
        <item x="62"/>
        <item x="184"/>
        <item x="197"/>
        <item x="56"/>
        <item x="143"/>
        <item x="123"/>
        <item x="95"/>
        <item x="198"/>
        <item x="161"/>
        <item x="153"/>
        <item x="91"/>
        <item x="199"/>
        <item x="76"/>
        <item x="68"/>
        <item x="92"/>
        <item x="131"/>
        <item x="139"/>
        <item x="33"/>
        <item x="147"/>
        <item x="116"/>
        <item x="122"/>
        <item x="183"/>
        <item x="141"/>
        <item x="138"/>
        <item x="16"/>
        <item x="181"/>
        <item x="134"/>
        <item x="200"/>
        <item x="117"/>
        <item x="146"/>
        <item x="201"/>
        <item x="57"/>
        <item x="120"/>
        <item x="78"/>
        <item x="133"/>
        <item x="185"/>
        <item x="97"/>
        <item x="17"/>
        <item x="204"/>
        <item x="48"/>
        <item x="125"/>
        <item x="124"/>
        <item x="25"/>
        <item x="196"/>
        <item x="130"/>
        <item x="29"/>
        <item x="65"/>
        <item x="205"/>
        <item x="182"/>
        <item x="194"/>
        <item x="75"/>
        <item x="99"/>
        <item x="93"/>
        <item x="50"/>
        <item x="38"/>
        <item x="21"/>
        <item x="49"/>
        <item x="60"/>
        <item x="52"/>
        <item x="129"/>
        <item x="46"/>
        <item x="13"/>
        <item x="137"/>
        <item x="174"/>
        <item x="163"/>
        <item x="176"/>
        <item x="177"/>
        <item x="170"/>
        <item x="180"/>
        <item x="18"/>
        <item x="101"/>
        <item x="80"/>
        <item x="167"/>
        <item x="151"/>
        <item x="35"/>
        <item x="203"/>
        <item x="59"/>
        <item x="82"/>
        <item x="169"/>
        <item x="144"/>
        <item x="37"/>
        <item x="10"/>
        <item x="140"/>
        <item x="14"/>
        <item x="69"/>
        <item x="207"/>
        <item x="157"/>
        <item x="23"/>
        <item x="20"/>
        <item x="208"/>
        <item x="19"/>
        <item x="145"/>
        <item x="70"/>
        <item x="28"/>
        <item x="166"/>
        <item x="142"/>
        <item x="179"/>
        <item x="109"/>
        <item x="209"/>
        <item x="22"/>
        <item x="71"/>
        <item x="210"/>
        <item x="186"/>
        <item x="87"/>
        <item x="211"/>
        <item x="32"/>
        <item x="5"/>
        <item x="0"/>
        <item x="84"/>
        <item x="72"/>
        <item x="175"/>
        <item x="88"/>
        <item x="34"/>
        <item x="105"/>
        <item x="107"/>
        <item x="9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2"/>
  </rowFields>
  <rowItems count="2">
    <i>
      <x v="32"/>
    </i>
    <i t="grand">
      <x/>
    </i>
  </rowItems>
  <colItems count="1">
    <i/>
  </colItems>
  <dataFields count="1">
    <dataField name="Min of GDP_per_capita" fld="7" subtotal="min" baseField="0" baseItem="0"/>
  </dataFields>
  <pivotTableStyleInfo name="PivotStyleLight16" showRowHeaders="1" showColHeaders="1" showRowStripes="0" showColStripes="0" showLastColumn="1"/>
  <filters count="1">
    <filter fld="2"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57E02F-5805-4D73-842B-2CE345D40F97}" name="Table1" displayName="Table1" ref="B2:J214" totalsRowShown="0" headerRowDxfId="15" dataDxfId="14" tableBorderDxfId="13">
  <autoFilter ref="B2:J214" xr:uid="{BB57E02F-5805-4D73-842B-2CE345D40F97}"/>
  <tableColumns count="9">
    <tableColumn id="1" xr3:uid="{6B524E37-6167-4CE5-A71A-397F55A62F2F}" name="Rank" dataDxfId="12"/>
    <tableColumn id="2" xr3:uid="{A344B905-F31A-457F-9D2C-0B4F100ECD1A}" name="ID" dataDxfId="11"/>
    <tableColumn id="3" xr3:uid="{9BE3BA49-E727-4E6B-9A0A-972E75FE39E8}" name="Country" dataDxfId="10"/>
    <tableColumn id="4" xr3:uid="{4D11253F-6D71-45CC-A241-055C140265E1}" name="Continent" dataDxfId="9"/>
    <tableColumn id="5" xr3:uid="{90EB5803-BD79-4E22-9C55-4109921E7084}" name="Population" dataDxfId="8"/>
    <tableColumn id="6" xr3:uid="{29734549-7ECD-4273-B9FF-1738E20AE4CD}" name="IMF_GDP" dataDxfId="7"/>
    <tableColumn id="7" xr3:uid="{5664698C-1947-4CA9-94CA-EEA6E56CE9FF}" name="UN_GDP" dataDxfId="6"/>
    <tableColumn id="8" xr3:uid="{CCA83C38-3A8F-4A52-AC22-33EB57CB1472}" name="GDP_per_capita" dataDxfId="5"/>
    <tableColumn id="9" xr3:uid="{4F763B5C-CA36-4DCD-BA19-7DFA4D8A0576}" name="Population Category" dataDxfId="4">
      <calculatedColumnFormula>IF(F3&gt;1000000, "Large Population", IF(F3&lt;10000, "Less Population", "Medium 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8" Type="http://schemas.openxmlformats.org/officeDocument/2006/relationships/hyperlink" Target="mailto:jessica.lee@example.com" TargetMode="External"/><Relationship Id="rId13" Type="http://schemas.openxmlformats.org/officeDocument/2006/relationships/hyperlink" Target="mailto:kevin.patel@example.com" TargetMode="External"/><Relationship Id="rId18" Type="http://schemas.openxmlformats.org/officeDocument/2006/relationships/hyperlink" Target="mailto:madison.lee@example.com" TargetMode="External"/><Relationship Id="rId3" Type="http://schemas.openxmlformats.org/officeDocument/2006/relationships/hyperlink" Target="mailto:mike.johnson@example.com" TargetMode="External"/><Relationship Id="rId7" Type="http://schemas.openxmlformats.org/officeDocument/2006/relationships/hyperlink" Target="mailto:alex.rodriguez@example.com" TargetMode="External"/><Relationship Id="rId12" Type="http://schemas.openxmlformats.org/officeDocument/2006/relationships/hyperlink" Target="mailto:samantha.brown@example.com" TargetMode="External"/><Relationship Id="rId17" Type="http://schemas.openxmlformats.org/officeDocument/2006/relationships/hyperlink" Target="mailto:daniel.chen@example.com" TargetMode="External"/><Relationship Id="rId2" Type="http://schemas.openxmlformats.org/officeDocument/2006/relationships/hyperlink" Target="mailto:jane.doe@example.com" TargetMode="External"/><Relationship Id="rId16" Type="http://schemas.openxmlformats.org/officeDocument/2006/relationships/hyperlink" Target="mailto:olivia.kim@example.com" TargetMode="External"/><Relationship Id="rId1" Type="http://schemas.openxmlformats.org/officeDocument/2006/relationships/hyperlink" Target="mailto:john.smith@example.com" TargetMode="External"/><Relationship Id="rId6" Type="http://schemas.openxmlformats.org/officeDocument/2006/relationships/hyperlink" Target="mailto:emily.chen@example.com" TargetMode="External"/><Relationship Id="rId11" Type="http://schemas.openxmlformats.org/officeDocument/2006/relationships/hyperlink" Target="mailto:robert.kim@example.com" TargetMode="External"/><Relationship Id="rId5" Type="http://schemas.openxmlformats.org/officeDocument/2006/relationships/hyperlink" Target="mailto:david.kim@example.com" TargetMode="External"/><Relationship Id="rId15" Type="http://schemas.openxmlformats.org/officeDocument/2006/relationships/hyperlink" Target="mailto:andrew.lee@example.com" TargetMode="External"/><Relationship Id="rId10" Type="http://schemas.openxmlformats.org/officeDocument/2006/relationships/hyperlink" Target="mailto:jennifer.davis@example.com" TargetMode="External"/><Relationship Id="rId4" Type="http://schemas.openxmlformats.org/officeDocument/2006/relationships/hyperlink" Target="mailto:sarah.lee@example.com" TargetMode="External"/><Relationship Id="rId9" Type="http://schemas.openxmlformats.org/officeDocument/2006/relationships/hyperlink" Target="mailto:michael.nguyen@example.com" TargetMode="External"/><Relationship Id="rId14" Type="http://schemas.openxmlformats.org/officeDocument/2006/relationships/hyperlink" Target="mailto:rachel.rodriguez@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
  <sheetViews>
    <sheetView workbookViewId="0"/>
  </sheetViews>
  <sheetFormatPr defaultColWidth="14.42578125" defaultRowHeight="15" customHeight="1"/>
  <sheetData>
    <row r="1" spans="1:10">
      <c r="A1" s="1" t="s">
        <v>0</v>
      </c>
      <c r="B1" s="2"/>
      <c r="C1" s="2"/>
      <c r="D1" s="2"/>
      <c r="E1" s="2"/>
      <c r="F1" s="2"/>
      <c r="G1" s="2"/>
      <c r="H1" s="2"/>
      <c r="I1" s="2"/>
      <c r="J1" s="2"/>
    </row>
    <row r="2" spans="1:10">
      <c r="A2" s="2" t="s">
        <v>1</v>
      </c>
      <c r="B2" s="2"/>
      <c r="C2" s="2"/>
      <c r="D2" s="2"/>
      <c r="E2" s="2"/>
      <c r="F2" s="2"/>
      <c r="G2" s="2"/>
      <c r="H2" s="2"/>
      <c r="I2" s="2"/>
      <c r="J2" s="2"/>
    </row>
    <row r="3" spans="1:10">
      <c r="A3" s="2" t="s">
        <v>2</v>
      </c>
      <c r="B3" s="2"/>
      <c r="C3" s="2"/>
      <c r="D3" s="2"/>
      <c r="E3" s="2"/>
      <c r="F3" s="2"/>
      <c r="G3" s="2"/>
      <c r="H3" s="2"/>
      <c r="I3" s="2"/>
      <c r="J3" s="2"/>
    </row>
    <row r="4" spans="1:10">
      <c r="A4" s="2" t="s">
        <v>3</v>
      </c>
      <c r="B4" s="2"/>
      <c r="C4" s="2"/>
      <c r="D4" s="2"/>
      <c r="E4" s="2"/>
      <c r="F4" s="2"/>
      <c r="G4" s="2"/>
      <c r="H4" s="2"/>
      <c r="I4" s="2"/>
      <c r="J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A676-F1D0-472A-8CCA-52899F8D9B36}">
  <dimension ref="A3:C4"/>
  <sheetViews>
    <sheetView workbookViewId="0">
      <selection activeCell="D9" sqref="D9"/>
    </sheetView>
  </sheetViews>
  <sheetFormatPr defaultRowHeight="15"/>
  <cols>
    <col min="1" max="1" width="16.140625" bestFit="1" customWidth="1"/>
    <col min="2" max="2" width="17.5703125" bestFit="1" customWidth="1"/>
    <col min="3" max="3" width="22.140625" bestFit="1" customWidth="1"/>
    <col min="4" max="424" width="31.28515625" bestFit="1" customWidth="1"/>
    <col min="425" max="425" width="24" bestFit="1" customWidth="1"/>
    <col min="426" max="426" width="27.140625" bestFit="1" customWidth="1"/>
    <col min="427" max="427" width="22.5703125" bestFit="1" customWidth="1"/>
  </cols>
  <sheetData>
    <row r="3" spans="1:3">
      <c r="A3" t="s">
        <v>342</v>
      </c>
      <c r="B3" t="s">
        <v>336</v>
      </c>
      <c r="C3" t="s">
        <v>335</v>
      </c>
    </row>
    <row r="4" spans="1:3">
      <c r="A4">
        <v>212</v>
      </c>
      <c r="B4">
        <v>8041519.0699999956</v>
      </c>
      <c r="C4">
        <v>4169852.4799999977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C99CD-B1DB-4F4B-BC68-D23F355D3DF1}">
  <dimension ref="A3:C5"/>
  <sheetViews>
    <sheetView workbookViewId="0">
      <selection activeCell="J8" sqref="J8"/>
    </sheetView>
  </sheetViews>
  <sheetFormatPr defaultRowHeight="15"/>
  <cols>
    <col min="1" max="1" width="13.140625" bestFit="1" customWidth="1"/>
    <col min="2" max="2" width="17.5703125" bestFit="1" customWidth="1"/>
    <col min="3" max="3" width="25.7109375" bestFit="1" customWidth="1"/>
  </cols>
  <sheetData>
    <row r="3" spans="1:3">
      <c r="A3" s="35" t="s">
        <v>333</v>
      </c>
      <c r="B3" t="s">
        <v>336</v>
      </c>
      <c r="C3" t="s">
        <v>341</v>
      </c>
    </row>
    <row r="4" spans="1:3">
      <c r="A4" s="36" t="s">
        <v>22</v>
      </c>
      <c r="B4">
        <v>865528.0299999998</v>
      </c>
      <c r="C4">
        <v>40568.229400000004</v>
      </c>
    </row>
    <row r="5" spans="1:3">
      <c r="A5" s="36" t="s">
        <v>334</v>
      </c>
      <c r="B5">
        <v>865528.0299999998</v>
      </c>
      <c r="C5">
        <v>40568.229400000004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11CB0-CF86-4F5B-9D92-496BDA3C1F10}">
  <dimension ref="A3:B10"/>
  <sheetViews>
    <sheetView workbookViewId="0">
      <selection activeCell="B6" sqref="B6"/>
    </sheetView>
  </sheetViews>
  <sheetFormatPr defaultRowHeight="15"/>
  <cols>
    <col min="1" max="1" width="14" bestFit="1" customWidth="1"/>
    <col min="2" max="2" width="23.42578125" bestFit="1" customWidth="1"/>
  </cols>
  <sheetData>
    <row r="3" spans="1:2">
      <c r="A3" s="35" t="s">
        <v>333</v>
      </c>
      <c r="B3" t="s">
        <v>337</v>
      </c>
    </row>
    <row r="4" spans="1:2">
      <c r="A4" s="36" t="s">
        <v>58</v>
      </c>
      <c r="B4" s="38">
        <v>3099324000000</v>
      </c>
    </row>
    <row r="5" spans="1:2">
      <c r="A5" s="36" t="s">
        <v>15</v>
      </c>
      <c r="B5" s="38">
        <v>43840032000000</v>
      </c>
    </row>
    <row r="6" spans="1:2">
      <c r="A6" s="36" t="s">
        <v>22</v>
      </c>
      <c r="B6" s="38">
        <v>26457598000000</v>
      </c>
    </row>
    <row r="7" spans="1:2">
      <c r="A7" s="36" t="s">
        <v>13</v>
      </c>
      <c r="B7" s="38">
        <v>31091977000000</v>
      </c>
    </row>
    <row r="8" spans="1:2">
      <c r="A8" s="36" t="s">
        <v>41</v>
      </c>
      <c r="B8" s="38">
        <v>2148952000000</v>
      </c>
    </row>
    <row r="9" spans="1:2">
      <c r="A9" s="36" t="s">
        <v>36</v>
      </c>
      <c r="B9" s="38">
        <v>3878157000000</v>
      </c>
    </row>
    <row r="10" spans="1:2">
      <c r="A10" s="36" t="s">
        <v>334</v>
      </c>
      <c r="B10" s="38">
        <v>110516040000000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79061-CDCA-445A-A6CD-AB786A73244A}">
  <dimension ref="A3:B5"/>
  <sheetViews>
    <sheetView workbookViewId="0">
      <selection activeCell="C5" sqref="C5"/>
    </sheetView>
  </sheetViews>
  <sheetFormatPr defaultRowHeight="15"/>
  <cols>
    <col min="1" max="1" width="13.140625" bestFit="1" customWidth="1"/>
    <col min="2" max="2" width="17.5703125" bestFit="1" customWidth="1"/>
    <col min="3" max="3" width="18.5703125" bestFit="1" customWidth="1"/>
  </cols>
  <sheetData>
    <row r="3" spans="1:2">
      <c r="A3" s="35" t="s">
        <v>333</v>
      </c>
      <c r="B3" t="s">
        <v>338</v>
      </c>
    </row>
    <row r="4" spans="1:2">
      <c r="A4" s="36" t="s">
        <v>24</v>
      </c>
      <c r="B4">
        <v>1428627.66</v>
      </c>
    </row>
    <row r="5" spans="1:2">
      <c r="A5" s="36" t="s">
        <v>334</v>
      </c>
      <c r="B5">
        <v>1428627.66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7527-9E04-4A88-AC0C-3C4D306D0C64}">
  <dimension ref="A3:B5"/>
  <sheetViews>
    <sheetView workbookViewId="0">
      <selection activeCell="G12" sqref="G12"/>
    </sheetView>
  </sheetViews>
  <sheetFormatPr defaultRowHeight="15"/>
  <cols>
    <col min="1" max="1" width="13.140625" bestFit="1" customWidth="1"/>
    <col min="2" max="2" width="21.85546875" bestFit="1" customWidth="1"/>
  </cols>
  <sheetData>
    <row r="3" spans="1:2">
      <c r="A3" s="35" t="s">
        <v>333</v>
      </c>
      <c r="B3" t="s">
        <v>340</v>
      </c>
    </row>
    <row r="4" spans="1:2">
      <c r="A4" s="36" t="s">
        <v>187</v>
      </c>
      <c r="B4">
        <v>278.43</v>
      </c>
    </row>
    <row r="5" spans="1:2">
      <c r="A5" s="36" t="s">
        <v>334</v>
      </c>
      <c r="B5">
        <v>278.43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1"/>
  <sheetViews>
    <sheetView workbookViewId="0">
      <selection activeCell="J3" sqref="J3"/>
    </sheetView>
  </sheetViews>
  <sheetFormatPr defaultColWidth="14.42578125" defaultRowHeight="15" customHeight="1"/>
  <cols>
    <col min="1" max="3" width="8.7109375" customWidth="1"/>
    <col min="4" max="4" width="31.140625" bestFit="1" customWidth="1"/>
    <col min="5" max="5" width="13.5703125" customWidth="1"/>
    <col min="6" max="6" width="12.85546875" customWidth="1"/>
    <col min="7" max="7" width="19.28515625" customWidth="1"/>
    <col min="8" max="8" width="12" bestFit="1" customWidth="1"/>
    <col min="9" max="9" width="17.28515625" customWidth="1"/>
    <col min="10" max="10" width="21.140625" customWidth="1"/>
    <col min="11" max="11" width="127.5703125" customWidth="1"/>
    <col min="12" max="12" width="53.85546875" bestFit="1" customWidth="1"/>
    <col min="13" max="13" width="10" bestFit="1" customWidth="1"/>
    <col min="14" max="25" width="8.7109375" customWidth="1"/>
  </cols>
  <sheetData>
    <row r="1" spans="1:13">
      <c r="A1" s="3"/>
      <c r="B1" s="3"/>
      <c r="C1" s="3"/>
      <c r="D1" s="3"/>
      <c r="E1" s="3"/>
      <c r="F1" s="3"/>
      <c r="G1" s="3"/>
      <c r="H1" s="3"/>
      <c r="I1" s="3"/>
      <c r="J1" s="3"/>
      <c r="L1" s="4"/>
    </row>
    <row r="2" spans="1:13">
      <c r="A2" s="3"/>
      <c r="B2" s="44" t="s">
        <v>4</v>
      </c>
      <c r="C2" s="40" t="s">
        <v>5</v>
      </c>
      <c r="D2" s="40" t="s">
        <v>6</v>
      </c>
      <c r="E2" s="40" t="s">
        <v>7</v>
      </c>
      <c r="F2" s="40" t="s">
        <v>8</v>
      </c>
      <c r="G2" s="40" t="s">
        <v>9</v>
      </c>
      <c r="H2" s="40" t="s">
        <v>10</v>
      </c>
      <c r="I2" s="41" t="s">
        <v>11</v>
      </c>
      <c r="J2" s="46" t="s">
        <v>339</v>
      </c>
      <c r="L2" s="4"/>
    </row>
    <row r="3" spans="1:13">
      <c r="B3" s="45">
        <v>1</v>
      </c>
      <c r="C3" s="42">
        <v>840</v>
      </c>
      <c r="D3" s="42" t="s">
        <v>12</v>
      </c>
      <c r="E3" s="42" t="s">
        <v>13</v>
      </c>
      <c r="F3" s="42">
        <v>339996.56</v>
      </c>
      <c r="G3" s="42">
        <v>26695150000000</v>
      </c>
      <c r="H3" s="42">
        <v>18624475000000</v>
      </c>
      <c r="I3" s="43">
        <v>78515.94</v>
      </c>
      <c r="J3" s="47" t="str">
        <f>IF(F3&gt;1000000, "Large Population", IF(F3&lt;10000, "Less Population", "Medium Population"))</f>
        <v>Medium Population</v>
      </c>
      <c r="L3" s="4"/>
    </row>
    <row r="4" spans="1:13">
      <c r="B4" s="45">
        <v>2</v>
      </c>
      <c r="C4" s="42">
        <v>156</v>
      </c>
      <c r="D4" s="42" t="s">
        <v>14</v>
      </c>
      <c r="E4" s="42" t="s">
        <v>15</v>
      </c>
      <c r="F4" s="42">
        <v>1425671.35</v>
      </c>
      <c r="G4" s="42">
        <v>21865482000000</v>
      </c>
      <c r="H4" s="42">
        <v>11218281029298</v>
      </c>
      <c r="I4" s="43">
        <v>15336.97</v>
      </c>
      <c r="J4" s="47" t="str">
        <f t="shared" ref="J4:J67" si="0">IF(F4&gt;1000000, "Large Population", IF(F4&lt;10000, "Less Population", "Medium Population"))</f>
        <v>Large Population</v>
      </c>
      <c r="K4" s="33" t="s">
        <v>16</v>
      </c>
      <c r="L4" s="5" t="s">
        <v>17</v>
      </c>
    </row>
    <row r="5" spans="1:13">
      <c r="B5" s="45">
        <v>3</v>
      </c>
      <c r="C5" s="42">
        <v>392</v>
      </c>
      <c r="D5" s="42" t="s">
        <v>18</v>
      </c>
      <c r="E5" s="42" t="s">
        <v>15</v>
      </c>
      <c r="F5" s="42">
        <v>123294.51</v>
      </c>
      <c r="G5" s="42">
        <v>5291351000000</v>
      </c>
      <c r="H5" s="42">
        <v>4936211827875</v>
      </c>
      <c r="I5" s="43">
        <v>42916.35</v>
      </c>
      <c r="J5" s="47" t="str">
        <f t="shared" si="0"/>
        <v>Medium Population</v>
      </c>
      <c r="K5" s="34" t="s">
        <v>19</v>
      </c>
      <c r="L5" s="6" t="s">
        <v>20</v>
      </c>
    </row>
    <row r="6" spans="1:13">
      <c r="B6" s="45">
        <v>4</v>
      </c>
      <c r="C6" s="42">
        <v>276</v>
      </c>
      <c r="D6" s="42" t="s">
        <v>21</v>
      </c>
      <c r="E6" s="42" t="s">
        <v>22</v>
      </c>
      <c r="F6" s="42">
        <v>83294.63</v>
      </c>
      <c r="G6" s="42">
        <v>4564778000000</v>
      </c>
      <c r="H6" s="42">
        <v>3477796274497</v>
      </c>
      <c r="I6" s="43">
        <v>54802.79</v>
      </c>
      <c r="J6" s="47" t="str">
        <f t="shared" si="0"/>
        <v>Medium Population</v>
      </c>
      <c r="K6" s="34" t="s">
        <v>23</v>
      </c>
      <c r="L6" s="6" t="s">
        <v>20</v>
      </c>
    </row>
    <row r="7" spans="1:13">
      <c r="B7" s="45">
        <v>5</v>
      </c>
      <c r="C7" s="42">
        <v>356</v>
      </c>
      <c r="D7" s="42" t="s">
        <v>24</v>
      </c>
      <c r="E7" s="42" t="s">
        <v>15</v>
      </c>
      <c r="F7" s="42">
        <v>1428627.66</v>
      </c>
      <c r="G7" s="42">
        <v>3893670000000</v>
      </c>
      <c r="H7" s="42">
        <v>2259642382872</v>
      </c>
      <c r="I7" s="43">
        <v>2725.46</v>
      </c>
      <c r="J7" s="47" t="str">
        <f t="shared" si="0"/>
        <v>Large Population</v>
      </c>
      <c r="K7" s="34" t="s">
        <v>25</v>
      </c>
      <c r="L7" s="6" t="s">
        <v>20</v>
      </c>
    </row>
    <row r="8" spans="1:13">
      <c r="B8" s="45">
        <v>6</v>
      </c>
      <c r="C8" s="42">
        <v>826</v>
      </c>
      <c r="D8" s="42" t="s">
        <v>26</v>
      </c>
      <c r="E8" s="42" t="s">
        <v>22</v>
      </c>
      <c r="F8" s="42">
        <v>67736.800000000003</v>
      </c>
      <c r="G8" s="42">
        <v>3686935000000</v>
      </c>
      <c r="H8" s="42">
        <v>2647898654635</v>
      </c>
      <c r="I8" s="43">
        <v>54430.31</v>
      </c>
      <c r="J8" s="47" t="str">
        <f t="shared" si="0"/>
        <v>Medium Population</v>
      </c>
      <c r="K8" s="34" t="s">
        <v>27</v>
      </c>
      <c r="L8" s="6" t="s">
        <v>20</v>
      </c>
    </row>
    <row r="9" spans="1:13">
      <c r="B9" s="45">
        <v>7</v>
      </c>
      <c r="C9" s="42">
        <v>250</v>
      </c>
      <c r="D9" s="42" t="s">
        <v>28</v>
      </c>
      <c r="E9" s="42" t="s">
        <v>22</v>
      </c>
      <c r="F9" s="42">
        <v>64756.58</v>
      </c>
      <c r="G9" s="42">
        <v>3086226000000</v>
      </c>
      <c r="H9" s="42">
        <v>2465453975282</v>
      </c>
      <c r="I9" s="43">
        <v>47658.879999999997</v>
      </c>
      <c r="J9" s="47" t="str">
        <f t="shared" si="0"/>
        <v>Medium Population</v>
      </c>
      <c r="K9" s="34" t="s">
        <v>29</v>
      </c>
      <c r="L9" s="6" t="s">
        <v>20</v>
      </c>
    </row>
    <row r="10" spans="1:13">
      <c r="B10" s="45">
        <v>8</v>
      </c>
      <c r="C10" s="42">
        <v>124</v>
      </c>
      <c r="D10" s="42" t="s">
        <v>30</v>
      </c>
      <c r="E10" s="42" t="s">
        <v>13</v>
      </c>
      <c r="F10" s="42">
        <v>38781.29</v>
      </c>
      <c r="G10" s="42">
        <v>2362318000000</v>
      </c>
      <c r="H10" s="42">
        <v>1529760492201</v>
      </c>
      <c r="I10" s="43">
        <v>60913.86</v>
      </c>
      <c r="J10" s="47" t="str">
        <f t="shared" si="0"/>
        <v>Medium Population</v>
      </c>
      <c r="K10" s="34" t="s">
        <v>31</v>
      </c>
      <c r="L10" s="6" t="s">
        <v>32</v>
      </c>
    </row>
    <row r="11" spans="1:13">
      <c r="B11" s="45">
        <v>9</v>
      </c>
      <c r="C11" s="42">
        <v>380</v>
      </c>
      <c r="D11" s="42" t="s">
        <v>33</v>
      </c>
      <c r="E11" s="42" t="s">
        <v>22</v>
      </c>
      <c r="F11" s="42">
        <v>58870.76</v>
      </c>
      <c r="G11" s="42">
        <v>2169384000000</v>
      </c>
      <c r="H11" s="42">
        <v>1858913163928</v>
      </c>
      <c r="I11" s="43">
        <v>36849.94</v>
      </c>
      <c r="J11" s="47" t="str">
        <f t="shared" si="0"/>
        <v>Medium Population</v>
      </c>
      <c r="K11" s="34" t="s">
        <v>34</v>
      </c>
      <c r="L11" s="6" t="s">
        <v>32</v>
      </c>
      <c r="M11">
        <f>SUMIFS(Table1[Population],Table1[Continent],"Europe",Table1[GDP_per_capita],"&lt;5000")</f>
        <v>41844.149999999994</v>
      </c>
    </row>
    <row r="12" spans="1:13">
      <c r="B12" s="45">
        <v>10</v>
      </c>
      <c r="C12" s="42">
        <v>76</v>
      </c>
      <c r="D12" s="42" t="s">
        <v>35</v>
      </c>
      <c r="E12" s="42" t="s">
        <v>36</v>
      </c>
      <c r="F12" s="42">
        <v>216422.45</v>
      </c>
      <c r="G12" s="42">
        <v>1980483000000</v>
      </c>
      <c r="H12" s="42">
        <v>1795925681016</v>
      </c>
      <c r="I12" s="43">
        <v>9151.01</v>
      </c>
      <c r="J12" s="47" t="str">
        <f t="shared" si="0"/>
        <v>Medium Population</v>
      </c>
      <c r="K12" s="34" t="s">
        <v>37</v>
      </c>
      <c r="L12" s="56" t="s">
        <v>32</v>
      </c>
      <c r="M12">
        <f>COUNTIFS(Table1[Population],"&lt;50000",Table1[GDP_per_capita],"&gt;50000")</f>
        <v>26</v>
      </c>
    </row>
    <row r="13" spans="1:13">
      <c r="B13" s="45">
        <v>11</v>
      </c>
      <c r="C13" s="42">
        <v>410</v>
      </c>
      <c r="D13" s="42" t="s">
        <v>38</v>
      </c>
      <c r="E13" s="42" t="s">
        <v>15</v>
      </c>
      <c r="F13" s="42">
        <v>51784.06</v>
      </c>
      <c r="G13" s="42">
        <v>1919562000000</v>
      </c>
      <c r="H13" s="42">
        <v>1411245589977</v>
      </c>
      <c r="I13" s="43">
        <v>37068.589999999997</v>
      </c>
      <c r="J13" s="47" t="str">
        <f t="shared" si="0"/>
        <v>Medium Population</v>
      </c>
      <c r="K13" s="34" t="s">
        <v>39</v>
      </c>
      <c r="L13" s="6" t="s">
        <v>32</v>
      </c>
      <c r="M13" t="str">
        <f>INDEX(Table1[],MATCH(MAX(Table1[Population]),Table1[Population],0),3)</f>
        <v>.</v>
      </c>
    </row>
    <row r="14" spans="1:13">
      <c r="B14" s="45">
        <v>12</v>
      </c>
      <c r="C14" s="42">
        <v>36</v>
      </c>
      <c r="D14" s="42" t="s">
        <v>40</v>
      </c>
      <c r="E14" s="42" t="s">
        <v>41</v>
      </c>
      <c r="F14" s="42">
        <v>26439.11</v>
      </c>
      <c r="G14" s="42">
        <v>1828394000000</v>
      </c>
      <c r="H14" s="42">
        <v>1304463104965</v>
      </c>
      <c r="I14" s="43">
        <v>69154.899999999994</v>
      </c>
      <c r="J14" s="47" t="str">
        <f t="shared" si="0"/>
        <v>Medium Population</v>
      </c>
      <c r="K14" s="34" t="s">
        <v>42</v>
      </c>
      <c r="L14" s="6" t="s">
        <v>32</v>
      </c>
      <c r="M14" t="str">
        <f>INDEX(Table1[],MATCH(MIN(Table1[GDP_per_capita]),Table1[GDP_per_capita],0),3)</f>
        <v>Burundi</v>
      </c>
    </row>
    <row r="15" spans="1:13">
      <c r="B15" s="45">
        <v>13</v>
      </c>
      <c r="C15" s="42">
        <v>364</v>
      </c>
      <c r="D15" s="42" t="s">
        <v>43</v>
      </c>
      <c r="E15" s="42" t="s">
        <v>15</v>
      </c>
      <c r="F15" s="42">
        <v>89172.77</v>
      </c>
      <c r="G15" s="42">
        <v>1782602000000</v>
      </c>
      <c r="H15" s="42">
        <v>425402616011</v>
      </c>
      <c r="I15" s="43">
        <v>19990.43</v>
      </c>
      <c r="J15" s="47" t="str">
        <f t="shared" si="0"/>
        <v>Medium Population</v>
      </c>
      <c r="K15" s="37" t="s">
        <v>44</v>
      </c>
      <c r="L15" s="6" t="s">
        <v>20</v>
      </c>
    </row>
    <row r="16" spans="1:13">
      <c r="B16" s="45">
        <v>14</v>
      </c>
      <c r="C16" s="42">
        <v>643</v>
      </c>
      <c r="D16" s="42" t="s">
        <v>45</v>
      </c>
      <c r="E16" s="42" t="s">
        <v>22</v>
      </c>
      <c r="F16" s="42">
        <v>144444.35999999999</v>
      </c>
      <c r="G16" s="42">
        <v>1713154000000</v>
      </c>
      <c r="H16" s="42">
        <v>1246015056927</v>
      </c>
      <c r="I16" s="43">
        <v>11860.3</v>
      </c>
      <c r="J16" s="47" t="str">
        <f t="shared" si="0"/>
        <v>Medium Population</v>
      </c>
      <c r="L16" s="4"/>
    </row>
    <row r="17" spans="2:12">
      <c r="B17" s="45">
        <v>15</v>
      </c>
      <c r="C17" s="42">
        <v>724</v>
      </c>
      <c r="D17" s="42" t="s">
        <v>46</v>
      </c>
      <c r="E17" s="42" t="s">
        <v>22</v>
      </c>
      <c r="F17" s="42">
        <v>47519.63</v>
      </c>
      <c r="G17" s="42">
        <v>1519090000000</v>
      </c>
      <c r="H17" s="42">
        <v>1237255019654</v>
      </c>
      <c r="I17" s="43">
        <v>31967.63</v>
      </c>
      <c r="J17" s="47" t="str">
        <f t="shared" si="0"/>
        <v>Medium Population</v>
      </c>
      <c r="L17" s="4"/>
    </row>
    <row r="18" spans="2:12">
      <c r="B18" s="45">
        <v>16</v>
      </c>
      <c r="C18" s="42">
        <v>360</v>
      </c>
      <c r="D18" s="42" t="s">
        <v>47</v>
      </c>
      <c r="E18" s="42" t="s">
        <v>15</v>
      </c>
      <c r="F18" s="42">
        <v>277534.12</v>
      </c>
      <c r="G18" s="42">
        <v>1410748000000</v>
      </c>
      <c r="H18" s="42">
        <v>932259177621</v>
      </c>
      <c r="I18" s="43">
        <v>5083.1499999999996</v>
      </c>
      <c r="J18" s="47" t="str">
        <f t="shared" si="0"/>
        <v>Medium Population</v>
      </c>
      <c r="L18" s="4"/>
    </row>
    <row r="19" spans="2:12">
      <c r="B19" s="45">
        <v>17</v>
      </c>
      <c r="C19" s="42">
        <v>484</v>
      </c>
      <c r="D19" s="42" t="s">
        <v>48</v>
      </c>
      <c r="E19" s="42" t="s">
        <v>13</v>
      </c>
      <c r="F19" s="42">
        <v>128455.57</v>
      </c>
      <c r="G19" s="42">
        <v>1379727000000</v>
      </c>
      <c r="H19" s="42">
        <v>1076914464477</v>
      </c>
      <c r="I19" s="43">
        <v>10740.89</v>
      </c>
      <c r="J19" s="47" t="str">
        <f t="shared" si="0"/>
        <v>Medium Population</v>
      </c>
      <c r="L19" s="4"/>
    </row>
    <row r="20" spans="2:12">
      <c r="B20" s="45">
        <v>18</v>
      </c>
      <c r="C20" s="42">
        <v>528</v>
      </c>
      <c r="D20" s="42" t="s">
        <v>49</v>
      </c>
      <c r="E20" s="42" t="s">
        <v>22</v>
      </c>
      <c r="F20" s="42">
        <v>17618.3</v>
      </c>
      <c r="G20" s="42">
        <v>1072789000000</v>
      </c>
      <c r="H20" s="42">
        <v>777227541581</v>
      </c>
      <c r="I20" s="43">
        <v>60890.61</v>
      </c>
      <c r="J20" s="47" t="str">
        <f t="shared" si="0"/>
        <v>Medium Population</v>
      </c>
      <c r="L20" s="4"/>
    </row>
    <row r="21" spans="2:12">
      <c r="B21" s="45">
        <v>19</v>
      </c>
      <c r="C21" s="42">
        <v>682</v>
      </c>
      <c r="D21" s="42" t="s">
        <v>50</v>
      </c>
      <c r="E21" s="42" t="s">
        <v>15</v>
      </c>
      <c r="F21" s="42">
        <v>36947.03</v>
      </c>
      <c r="G21" s="42">
        <v>1021905000000</v>
      </c>
      <c r="H21" s="42">
        <v>639617050945</v>
      </c>
      <c r="I21" s="43">
        <v>27658.65</v>
      </c>
      <c r="J21" s="47" t="str">
        <f t="shared" si="0"/>
        <v>Medium Population</v>
      </c>
      <c r="L21" s="4"/>
    </row>
    <row r="22" spans="2:12" ht="15.75" customHeight="1">
      <c r="B22" s="45">
        <v>20</v>
      </c>
      <c r="C22" s="42">
        <v>158</v>
      </c>
      <c r="D22" s="42" t="s">
        <v>51</v>
      </c>
      <c r="E22" s="42" t="s">
        <v>15</v>
      </c>
      <c r="F22" s="42">
        <v>23923.279999999999</v>
      </c>
      <c r="G22" s="42">
        <v>892516000000</v>
      </c>
      <c r="H22" s="42">
        <v>0</v>
      </c>
      <c r="I22" s="43">
        <v>37307.43</v>
      </c>
      <c r="J22" s="47" t="str">
        <f t="shared" si="0"/>
        <v>Medium Population</v>
      </c>
      <c r="L22" s="4"/>
    </row>
    <row r="23" spans="2:12" ht="15.75" customHeight="1">
      <c r="B23" s="45">
        <v>21</v>
      </c>
      <c r="C23" s="42">
        <v>756</v>
      </c>
      <c r="D23" s="42" t="s">
        <v>52</v>
      </c>
      <c r="E23" s="42" t="s">
        <v>22</v>
      </c>
      <c r="F23" s="42">
        <v>8796.67</v>
      </c>
      <c r="G23" s="42">
        <v>888199000000</v>
      </c>
      <c r="H23" s="42">
        <v>668851296244</v>
      </c>
      <c r="I23" s="43">
        <v>100969.92</v>
      </c>
      <c r="J23" s="47" t="str">
        <f t="shared" si="0"/>
        <v>Less Population</v>
      </c>
      <c r="L23" s="4"/>
    </row>
    <row r="24" spans="2:12" ht="15.75" customHeight="1">
      <c r="B24" s="45">
        <v>22</v>
      </c>
      <c r="C24" s="42">
        <v>616</v>
      </c>
      <c r="D24" s="42" t="s">
        <v>53</v>
      </c>
      <c r="E24" s="42" t="s">
        <v>22</v>
      </c>
      <c r="F24" s="42">
        <v>41026.07</v>
      </c>
      <c r="G24" s="42">
        <v>755645000000</v>
      </c>
      <c r="H24" s="42">
        <v>471402266588</v>
      </c>
      <c r="I24" s="43">
        <v>18418.66</v>
      </c>
      <c r="J24" s="47" t="str">
        <f t="shared" si="0"/>
        <v>Medium Population</v>
      </c>
      <c r="L24" s="4"/>
    </row>
    <row r="25" spans="2:12" ht="15.75" customHeight="1">
      <c r="B25" s="45">
        <v>23</v>
      </c>
      <c r="C25" s="42">
        <v>792</v>
      </c>
      <c r="D25" s="42" t="s">
        <v>54</v>
      </c>
      <c r="E25" s="42" t="s">
        <v>22</v>
      </c>
      <c r="F25" s="42">
        <v>85816.2</v>
      </c>
      <c r="G25" s="42">
        <v>714305000000</v>
      </c>
      <c r="H25" s="42">
        <v>863711710542</v>
      </c>
      <c r="I25" s="43">
        <v>8323.66</v>
      </c>
      <c r="J25" s="47" t="str">
        <f t="shared" si="0"/>
        <v>Medium Population</v>
      </c>
      <c r="L25" s="4"/>
    </row>
    <row r="26" spans="2:12" ht="15.75" customHeight="1">
      <c r="B26" s="45">
        <v>24</v>
      </c>
      <c r="C26" s="42">
        <v>752</v>
      </c>
      <c r="D26" s="42" t="s">
        <v>55</v>
      </c>
      <c r="E26" s="42" t="s">
        <v>22</v>
      </c>
      <c r="F26" s="42">
        <v>10612.09</v>
      </c>
      <c r="G26" s="42">
        <v>669872000000</v>
      </c>
      <c r="H26" s="42">
        <v>514475856961</v>
      </c>
      <c r="I26" s="43">
        <v>63123.5</v>
      </c>
      <c r="J26" s="47" t="str">
        <f t="shared" si="0"/>
        <v>Medium Population</v>
      </c>
      <c r="L26" s="4"/>
    </row>
    <row r="27" spans="2:12" ht="15.75" customHeight="1">
      <c r="B27" s="45">
        <v>25</v>
      </c>
      <c r="C27" s="42">
        <v>56</v>
      </c>
      <c r="D27" s="42" t="s">
        <v>56</v>
      </c>
      <c r="E27" s="42" t="s">
        <v>22</v>
      </c>
      <c r="F27" s="42">
        <v>11686.14</v>
      </c>
      <c r="G27" s="42">
        <v>639716000000</v>
      </c>
      <c r="H27" s="42">
        <v>467955267357</v>
      </c>
      <c r="I27" s="43">
        <v>54741.43</v>
      </c>
      <c r="J27" s="47" t="str">
        <f t="shared" si="0"/>
        <v>Medium Population</v>
      </c>
      <c r="L27" s="4"/>
    </row>
    <row r="28" spans="2:12" ht="15.75" customHeight="1">
      <c r="B28" s="45">
        <v>26</v>
      </c>
      <c r="C28" s="42">
        <v>566</v>
      </c>
      <c r="D28" s="42" t="s">
        <v>57</v>
      </c>
      <c r="E28" s="42" t="s">
        <v>58</v>
      </c>
      <c r="F28" s="42">
        <v>223804.63</v>
      </c>
      <c r="G28" s="42">
        <v>580121000000</v>
      </c>
      <c r="H28" s="42">
        <v>404649125399</v>
      </c>
      <c r="I28" s="43">
        <v>2592.09</v>
      </c>
      <c r="J28" s="47" t="str">
        <f t="shared" si="0"/>
        <v>Medium Population</v>
      </c>
      <c r="L28" s="4"/>
    </row>
    <row r="29" spans="2:12" ht="15.75" customHeight="1">
      <c r="B29" s="45">
        <v>27</v>
      </c>
      <c r="C29" s="42">
        <v>32</v>
      </c>
      <c r="D29" s="42" t="s">
        <v>59</v>
      </c>
      <c r="E29" s="42" t="s">
        <v>36</v>
      </c>
      <c r="F29" s="42">
        <v>45773.88</v>
      </c>
      <c r="G29" s="42">
        <v>573633000000</v>
      </c>
      <c r="H29" s="42">
        <v>545866164479</v>
      </c>
      <c r="I29" s="43">
        <v>12531.88</v>
      </c>
      <c r="J29" s="47" t="str">
        <f t="shared" si="0"/>
        <v>Medium Population</v>
      </c>
      <c r="L29" s="4"/>
    </row>
    <row r="30" spans="2:12" ht="15.75" customHeight="1">
      <c r="B30" s="45">
        <v>28</v>
      </c>
      <c r="C30" s="42">
        <v>372</v>
      </c>
      <c r="D30" s="42" t="s">
        <v>60</v>
      </c>
      <c r="E30" s="42" t="s">
        <v>22</v>
      </c>
      <c r="F30" s="42">
        <v>5056.9399999999996</v>
      </c>
      <c r="G30" s="42">
        <v>562134000000</v>
      </c>
      <c r="H30" s="42">
        <v>304819019837</v>
      </c>
      <c r="I30" s="43">
        <v>111161.01</v>
      </c>
      <c r="J30" s="47" t="str">
        <f t="shared" si="0"/>
        <v>Less Population</v>
      </c>
      <c r="L30" s="4"/>
    </row>
    <row r="31" spans="2:12" ht="15.75" customHeight="1">
      <c r="B31" s="45">
        <v>29</v>
      </c>
      <c r="C31" s="42">
        <v>764</v>
      </c>
      <c r="D31" s="42" t="s">
        <v>61</v>
      </c>
      <c r="E31" s="42" t="s">
        <v>15</v>
      </c>
      <c r="F31" s="42">
        <v>71801.279999999999</v>
      </c>
      <c r="G31" s="42">
        <v>556372000000</v>
      </c>
      <c r="H31" s="42">
        <v>407026319505</v>
      </c>
      <c r="I31" s="43">
        <v>7748.78</v>
      </c>
      <c r="J31" s="47" t="str">
        <f t="shared" si="0"/>
        <v>Medium Population</v>
      </c>
      <c r="L31" s="4"/>
    </row>
    <row r="32" spans="2:12" ht="15.75" customHeight="1">
      <c r="B32" s="45">
        <v>30</v>
      </c>
      <c r="C32" s="42">
        <v>578</v>
      </c>
      <c r="D32" s="42" t="s">
        <v>62</v>
      </c>
      <c r="E32" s="42" t="s">
        <v>22</v>
      </c>
      <c r="F32" s="42">
        <v>5474.36</v>
      </c>
      <c r="G32" s="42">
        <v>549733000000</v>
      </c>
      <c r="H32" s="42">
        <v>371068933176</v>
      </c>
      <c r="I32" s="43">
        <v>100419.59</v>
      </c>
      <c r="J32" s="47" t="str">
        <f t="shared" si="0"/>
        <v>Less Population</v>
      </c>
      <c r="L32" s="4"/>
    </row>
    <row r="33" spans="2:12" ht="15.75" customHeight="1">
      <c r="B33" s="45">
        <v>31</v>
      </c>
      <c r="C33" s="42">
        <v>376</v>
      </c>
      <c r="D33" s="42" t="s">
        <v>63</v>
      </c>
      <c r="E33" s="42" t="s">
        <v>15</v>
      </c>
      <c r="F33" s="42">
        <v>9174.52</v>
      </c>
      <c r="G33" s="42">
        <v>547765000000</v>
      </c>
      <c r="H33" s="42">
        <v>317747579750</v>
      </c>
      <c r="I33" s="43">
        <v>59705.03</v>
      </c>
      <c r="J33" s="47" t="str">
        <f t="shared" si="0"/>
        <v>Less Population</v>
      </c>
      <c r="L33" s="4"/>
    </row>
    <row r="34" spans="2:12" ht="15.75" customHeight="1">
      <c r="B34" s="45">
        <v>32</v>
      </c>
      <c r="C34" s="42">
        <v>40</v>
      </c>
      <c r="D34" s="42" t="s">
        <v>64</v>
      </c>
      <c r="E34" s="42" t="s">
        <v>22</v>
      </c>
      <c r="F34" s="42">
        <v>8958.9599999999991</v>
      </c>
      <c r="G34" s="42">
        <v>518808000000</v>
      </c>
      <c r="H34" s="42">
        <v>390799991147</v>
      </c>
      <c r="I34" s="43">
        <v>57909.4</v>
      </c>
      <c r="J34" s="47" t="str">
        <f t="shared" si="0"/>
        <v>Less Population</v>
      </c>
      <c r="L34" s="4"/>
    </row>
    <row r="35" spans="2:12" ht="15.75" customHeight="1">
      <c r="B35" s="45">
        <v>33</v>
      </c>
      <c r="C35" s="42">
        <v>784</v>
      </c>
      <c r="D35" s="42" t="s">
        <v>65</v>
      </c>
      <c r="E35" s="42" t="s">
        <v>15</v>
      </c>
      <c r="F35" s="42">
        <v>9516.8700000000008</v>
      </c>
      <c r="G35" s="42">
        <v>506234000000</v>
      </c>
      <c r="H35" s="42">
        <v>348743627620</v>
      </c>
      <c r="I35" s="43">
        <v>53193.32</v>
      </c>
      <c r="J35" s="47" t="str">
        <f t="shared" si="0"/>
        <v>Less Population</v>
      </c>
      <c r="L35" s="4"/>
    </row>
    <row r="36" spans="2:12" ht="15.75" customHeight="1">
      <c r="B36" s="45">
        <v>34</v>
      </c>
      <c r="C36" s="42">
        <v>458</v>
      </c>
      <c r="D36" s="42" t="s">
        <v>66</v>
      </c>
      <c r="E36" s="42" t="s">
        <v>15</v>
      </c>
      <c r="F36" s="42">
        <v>34308.53</v>
      </c>
      <c r="G36" s="42">
        <v>481988000000</v>
      </c>
      <c r="H36" s="42">
        <v>296531469473</v>
      </c>
      <c r="I36" s="43">
        <v>14048.64</v>
      </c>
      <c r="J36" s="47" t="str">
        <f t="shared" si="0"/>
        <v>Medium Population</v>
      </c>
      <c r="L36" s="4"/>
    </row>
    <row r="37" spans="2:12" ht="15.75" customHeight="1">
      <c r="B37" s="45">
        <v>35</v>
      </c>
      <c r="C37" s="42">
        <v>704</v>
      </c>
      <c r="D37" s="42" t="s">
        <v>67</v>
      </c>
      <c r="E37" s="42" t="s">
        <v>15</v>
      </c>
      <c r="F37" s="42">
        <v>98858.95</v>
      </c>
      <c r="G37" s="42">
        <v>462644000000</v>
      </c>
      <c r="H37" s="42">
        <v>205276171343</v>
      </c>
      <c r="I37" s="43">
        <v>4679.84</v>
      </c>
      <c r="J37" s="47" t="str">
        <f t="shared" si="0"/>
        <v>Medium Population</v>
      </c>
      <c r="L37" s="4"/>
    </row>
    <row r="38" spans="2:12" ht="15.75" customHeight="1">
      <c r="B38" s="45">
        <v>36</v>
      </c>
      <c r="C38" s="42">
        <v>702</v>
      </c>
      <c r="D38" s="42" t="s">
        <v>68</v>
      </c>
      <c r="E38" s="42" t="s">
        <v>15</v>
      </c>
      <c r="F38" s="42">
        <v>6014.72</v>
      </c>
      <c r="G38" s="42">
        <v>450999000000</v>
      </c>
      <c r="H38" s="42">
        <v>296946278392</v>
      </c>
      <c r="I38" s="43">
        <v>74982.509999999995</v>
      </c>
      <c r="J38" s="47" t="str">
        <f t="shared" si="0"/>
        <v>Less Population</v>
      </c>
      <c r="L38" s="4"/>
    </row>
    <row r="39" spans="2:12" ht="15.75" customHeight="1">
      <c r="B39" s="45">
        <v>37</v>
      </c>
      <c r="C39" s="42">
        <v>818</v>
      </c>
      <c r="D39" s="42" t="s">
        <v>69</v>
      </c>
      <c r="E39" s="42" t="s">
        <v>58</v>
      </c>
      <c r="F39" s="42">
        <v>112716.6</v>
      </c>
      <c r="G39" s="42">
        <v>450361000000</v>
      </c>
      <c r="H39" s="42">
        <v>270143813412</v>
      </c>
      <c r="I39" s="43">
        <v>3995.52</v>
      </c>
      <c r="J39" s="47" t="str">
        <f t="shared" si="0"/>
        <v>Medium Population</v>
      </c>
      <c r="L39" s="4"/>
    </row>
    <row r="40" spans="2:12" ht="15.75" customHeight="1">
      <c r="B40" s="45">
        <v>38</v>
      </c>
      <c r="C40" s="42">
        <v>710</v>
      </c>
      <c r="D40" s="42" t="s">
        <v>70</v>
      </c>
      <c r="E40" s="42" t="s">
        <v>58</v>
      </c>
      <c r="F40" s="42">
        <v>60414.5</v>
      </c>
      <c r="G40" s="42">
        <v>447720000000</v>
      </c>
      <c r="H40" s="42">
        <v>295440009818</v>
      </c>
      <c r="I40" s="43">
        <v>7410.8</v>
      </c>
      <c r="J40" s="47" t="str">
        <f t="shared" si="0"/>
        <v>Medium Population</v>
      </c>
      <c r="L40" s="4"/>
    </row>
    <row r="41" spans="2:12" ht="15.75" customHeight="1">
      <c r="B41" s="45">
        <v>39</v>
      </c>
      <c r="C41" s="42">
        <v>608</v>
      </c>
      <c r="D41" s="42" t="s">
        <v>71</v>
      </c>
      <c r="E41" s="42" t="s">
        <v>15</v>
      </c>
      <c r="F41" s="42">
        <v>117337.37</v>
      </c>
      <c r="G41" s="42">
        <v>445827000000</v>
      </c>
      <c r="H41" s="42">
        <v>304905638877</v>
      </c>
      <c r="I41" s="43">
        <v>3799.53</v>
      </c>
      <c r="J41" s="47" t="str">
        <f t="shared" si="0"/>
        <v>Medium Population</v>
      </c>
      <c r="L41" s="4"/>
    </row>
    <row r="42" spans="2:12" ht="15.75" customHeight="1">
      <c r="B42" s="45">
        <v>40</v>
      </c>
      <c r="C42" s="42">
        <v>50</v>
      </c>
      <c r="D42" s="42" t="s">
        <v>72</v>
      </c>
      <c r="E42" s="42" t="s">
        <v>15</v>
      </c>
      <c r="F42" s="42">
        <v>172954.32</v>
      </c>
      <c r="G42" s="42">
        <v>438436000000</v>
      </c>
      <c r="H42" s="42">
        <v>220836732893</v>
      </c>
      <c r="I42" s="43">
        <v>2534.98</v>
      </c>
      <c r="J42" s="47" t="str">
        <f t="shared" si="0"/>
        <v>Medium Population</v>
      </c>
      <c r="L42" s="4"/>
    </row>
    <row r="43" spans="2:12" ht="15.75" customHeight="1">
      <c r="B43" s="45">
        <v>41</v>
      </c>
      <c r="C43" s="42">
        <v>208</v>
      </c>
      <c r="D43" s="42" t="s">
        <v>73</v>
      </c>
      <c r="E43" s="42" t="s">
        <v>22</v>
      </c>
      <c r="F43" s="42">
        <v>5910.91</v>
      </c>
      <c r="G43" s="42">
        <v>419266000000</v>
      </c>
      <c r="H43" s="42">
        <v>306899653410</v>
      </c>
      <c r="I43" s="43">
        <v>70930.84</v>
      </c>
      <c r="J43" s="47" t="str">
        <f t="shared" si="0"/>
        <v>Less Population</v>
      </c>
      <c r="L43" s="4"/>
    </row>
    <row r="44" spans="2:12" ht="15.75" customHeight="1">
      <c r="B44" s="45">
        <v>42</v>
      </c>
      <c r="C44" s="42">
        <v>344</v>
      </c>
      <c r="D44" s="42" t="s">
        <v>74</v>
      </c>
      <c r="E44" s="42" t="s">
        <v>15</v>
      </c>
      <c r="F44" s="42">
        <v>7491.61</v>
      </c>
      <c r="G44" s="42">
        <v>391338000000</v>
      </c>
      <c r="H44" s="42">
        <v>320912235499</v>
      </c>
      <c r="I44" s="43">
        <v>52236.84</v>
      </c>
      <c r="J44" s="47" t="str">
        <f t="shared" si="0"/>
        <v>Less Population</v>
      </c>
      <c r="L44" s="4"/>
    </row>
    <row r="45" spans="2:12" ht="15.75" customHeight="1">
      <c r="B45" s="45">
        <v>43</v>
      </c>
      <c r="C45" s="42">
        <v>170</v>
      </c>
      <c r="D45" s="42" t="s">
        <v>75</v>
      </c>
      <c r="E45" s="42" t="s">
        <v>36</v>
      </c>
      <c r="F45" s="42">
        <v>52085.17</v>
      </c>
      <c r="G45" s="42">
        <v>370470000000</v>
      </c>
      <c r="H45" s="42">
        <v>282462551367</v>
      </c>
      <c r="I45" s="43">
        <v>7112.77</v>
      </c>
      <c r="J45" s="47" t="str">
        <f t="shared" si="0"/>
        <v>Medium Population</v>
      </c>
      <c r="L45" s="4"/>
    </row>
    <row r="46" spans="2:12" ht="15.75" customHeight="1">
      <c r="B46" s="45">
        <v>44</v>
      </c>
      <c r="C46" s="42">
        <v>152</v>
      </c>
      <c r="D46" s="42" t="s">
        <v>76</v>
      </c>
      <c r="E46" s="42" t="s">
        <v>36</v>
      </c>
      <c r="F46" s="42">
        <v>19629.59</v>
      </c>
      <c r="G46" s="42">
        <v>351036000000</v>
      </c>
      <c r="H46" s="42">
        <v>247045730477</v>
      </c>
      <c r="I46" s="43">
        <v>17883</v>
      </c>
      <c r="J46" s="47" t="str">
        <f t="shared" si="0"/>
        <v>Medium Population</v>
      </c>
      <c r="L46" s="4"/>
    </row>
    <row r="47" spans="2:12" ht="15.75" customHeight="1">
      <c r="B47" s="45">
        <v>45</v>
      </c>
      <c r="C47" s="42">
        <v>203</v>
      </c>
      <c r="D47" s="42" t="s">
        <v>77</v>
      </c>
      <c r="E47" s="42" t="s">
        <v>22</v>
      </c>
      <c r="F47" s="42">
        <v>10495.3</v>
      </c>
      <c r="G47" s="42">
        <v>318938000000</v>
      </c>
      <c r="H47" s="42">
        <v>195305084919</v>
      </c>
      <c r="I47" s="43">
        <v>30388.66</v>
      </c>
      <c r="J47" s="47" t="str">
        <f t="shared" si="0"/>
        <v>Medium Population</v>
      </c>
      <c r="L47" s="4"/>
    </row>
    <row r="48" spans="2:12" ht="15.75" customHeight="1">
      <c r="B48" s="45">
        <v>46</v>
      </c>
      <c r="C48" s="42">
        <v>246</v>
      </c>
      <c r="D48" s="42" t="s">
        <v>78</v>
      </c>
      <c r="E48" s="42" t="s">
        <v>22</v>
      </c>
      <c r="F48" s="42">
        <v>5545.48</v>
      </c>
      <c r="G48" s="42">
        <v>314502000000</v>
      </c>
      <c r="H48" s="42">
        <v>238502900312</v>
      </c>
      <c r="I48" s="43">
        <v>56713.27</v>
      </c>
      <c r="J48" s="47" t="str">
        <f t="shared" si="0"/>
        <v>Less Population</v>
      </c>
      <c r="L48" s="4"/>
    </row>
    <row r="49" spans="2:12" ht="15.75" customHeight="1">
      <c r="B49" s="45">
        <v>47</v>
      </c>
      <c r="C49" s="42">
        <v>642</v>
      </c>
      <c r="D49" s="42" t="s">
        <v>79</v>
      </c>
      <c r="E49" s="42" t="s">
        <v>22</v>
      </c>
      <c r="F49" s="42">
        <v>19892.810000000001</v>
      </c>
      <c r="G49" s="42">
        <v>312694000000</v>
      </c>
      <c r="H49" s="42">
        <v>186690976699</v>
      </c>
      <c r="I49" s="43">
        <v>15718.94</v>
      </c>
      <c r="J49" s="47" t="str">
        <f t="shared" si="0"/>
        <v>Medium Population</v>
      </c>
      <c r="L49" s="4"/>
    </row>
    <row r="50" spans="2:12" ht="15.75" customHeight="1">
      <c r="B50" s="45">
        <v>48</v>
      </c>
      <c r="C50" s="42">
        <v>368</v>
      </c>
      <c r="D50" s="42" t="s">
        <v>80</v>
      </c>
      <c r="E50" s="42" t="s">
        <v>15</v>
      </c>
      <c r="F50" s="42">
        <v>45504.56</v>
      </c>
      <c r="G50" s="42">
        <v>299409000000</v>
      </c>
      <c r="H50" s="42">
        <v>160021001474</v>
      </c>
      <c r="I50" s="43">
        <v>6579.76</v>
      </c>
      <c r="J50" s="47" t="str">
        <f t="shared" si="0"/>
        <v>Medium Population</v>
      </c>
      <c r="L50" s="4"/>
    </row>
    <row r="51" spans="2:12" ht="15.75" customHeight="1">
      <c r="B51" s="45">
        <v>49</v>
      </c>
      <c r="C51" s="42">
        <v>554</v>
      </c>
      <c r="D51" s="42" t="s">
        <v>81</v>
      </c>
      <c r="E51" s="42" t="s">
        <v>41</v>
      </c>
      <c r="F51" s="42">
        <v>5228.1000000000004</v>
      </c>
      <c r="G51" s="42">
        <v>276720000000</v>
      </c>
      <c r="H51" s="42">
        <v>187517098554</v>
      </c>
      <c r="I51" s="43">
        <v>52929.36</v>
      </c>
      <c r="J51" s="47" t="str">
        <f t="shared" si="0"/>
        <v>Less Population</v>
      </c>
      <c r="L51" s="4"/>
    </row>
    <row r="52" spans="2:12" ht="15.75" customHeight="1">
      <c r="B52" s="45">
        <v>50</v>
      </c>
      <c r="C52" s="42">
        <v>620</v>
      </c>
      <c r="D52" s="42" t="s">
        <v>82</v>
      </c>
      <c r="E52" s="42" t="s">
        <v>22</v>
      </c>
      <c r="F52" s="42">
        <v>10247.61</v>
      </c>
      <c r="G52" s="42">
        <v>267241000000</v>
      </c>
      <c r="H52" s="42">
        <v>204836597909</v>
      </c>
      <c r="I52" s="43">
        <v>26078.39</v>
      </c>
      <c r="J52" s="47" t="str">
        <f t="shared" si="0"/>
        <v>Medium Population</v>
      </c>
      <c r="L52" s="4"/>
    </row>
    <row r="53" spans="2:12" ht="15.75" customHeight="1">
      <c r="B53" s="45">
        <v>51</v>
      </c>
      <c r="C53" s="42">
        <v>604</v>
      </c>
      <c r="D53" s="42" t="s">
        <v>83</v>
      </c>
      <c r="E53" s="42" t="s">
        <v>36</v>
      </c>
      <c r="F53" s="42">
        <v>34352.720000000001</v>
      </c>
      <c r="G53" s="42">
        <v>257960000000</v>
      </c>
      <c r="H53" s="42">
        <v>192209529586</v>
      </c>
      <c r="I53" s="43">
        <v>7509.16</v>
      </c>
      <c r="J53" s="47" t="str">
        <f t="shared" si="0"/>
        <v>Medium Population</v>
      </c>
      <c r="L53" s="4"/>
    </row>
    <row r="54" spans="2:12" ht="15.75" customHeight="1">
      <c r="B54" s="45">
        <v>52</v>
      </c>
      <c r="C54" s="42">
        <v>300</v>
      </c>
      <c r="D54" s="42" t="s">
        <v>84</v>
      </c>
      <c r="E54" s="42" t="s">
        <v>22</v>
      </c>
      <c r="F54" s="42">
        <v>10341.280000000001</v>
      </c>
      <c r="G54" s="42">
        <v>234808000000</v>
      </c>
      <c r="H54" s="42">
        <v>192690813127</v>
      </c>
      <c r="I54" s="43">
        <v>22705.9</v>
      </c>
      <c r="J54" s="47" t="str">
        <f t="shared" si="0"/>
        <v>Medium Population</v>
      </c>
      <c r="L54" s="4"/>
    </row>
    <row r="55" spans="2:12" ht="15.75" customHeight="1">
      <c r="B55" s="45">
        <v>53</v>
      </c>
      <c r="C55" s="42">
        <v>634</v>
      </c>
      <c r="D55" s="42" t="s">
        <v>85</v>
      </c>
      <c r="E55" s="42" t="s">
        <v>15</v>
      </c>
      <c r="F55" s="42">
        <v>2716.39</v>
      </c>
      <c r="G55" s="42">
        <v>228356000000</v>
      </c>
      <c r="H55" s="42">
        <v>152451923077</v>
      </c>
      <c r="I55" s="43">
        <v>84065.95</v>
      </c>
      <c r="J55" s="47" t="str">
        <f t="shared" si="0"/>
        <v>Less Population</v>
      </c>
      <c r="L55" s="4"/>
    </row>
    <row r="56" spans="2:12" ht="15.75" customHeight="1">
      <c r="B56" s="45">
        <v>54</v>
      </c>
      <c r="C56" s="42">
        <v>398</v>
      </c>
      <c r="D56" s="42" t="s">
        <v>86</v>
      </c>
      <c r="E56" s="42" t="s">
        <v>22</v>
      </c>
      <c r="F56" s="42">
        <v>19606.63</v>
      </c>
      <c r="G56" s="42">
        <v>225928000000</v>
      </c>
      <c r="H56" s="42">
        <v>135005203998</v>
      </c>
      <c r="I56" s="43">
        <v>11523.04</v>
      </c>
      <c r="J56" s="47" t="str">
        <f t="shared" si="0"/>
        <v>Medium Population</v>
      </c>
      <c r="L56" s="4"/>
    </row>
    <row r="57" spans="2:12" ht="15.75" customHeight="1">
      <c r="B57" s="45">
        <v>55</v>
      </c>
      <c r="C57" s="42">
        <v>348</v>
      </c>
      <c r="D57" s="42" t="s">
        <v>87</v>
      </c>
      <c r="E57" s="42" t="s">
        <v>22</v>
      </c>
      <c r="F57" s="42">
        <v>10156.24</v>
      </c>
      <c r="G57" s="42">
        <v>219463000000</v>
      </c>
      <c r="H57" s="42">
        <v>125816640421</v>
      </c>
      <c r="I57" s="43">
        <v>21608.69</v>
      </c>
      <c r="J57" s="47" t="str">
        <f t="shared" si="0"/>
        <v>Medium Population</v>
      </c>
      <c r="L57" s="4"/>
    </row>
    <row r="58" spans="2:12" ht="15.75" customHeight="1">
      <c r="B58" s="45">
        <v>56</v>
      </c>
      <c r="C58" s="42">
        <v>12</v>
      </c>
      <c r="D58" s="42" t="s">
        <v>88</v>
      </c>
      <c r="E58" s="42" t="s">
        <v>58</v>
      </c>
      <c r="F58" s="42">
        <v>45606.48</v>
      </c>
      <c r="G58" s="42">
        <v>199382000000</v>
      </c>
      <c r="H58" s="42">
        <v>159049145187</v>
      </c>
      <c r="I58" s="43">
        <v>4371.79</v>
      </c>
      <c r="J58" s="47" t="str">
        <f t="shared" si="0"/>
        <v>Medium Population</v>
      </c>
      <c r="L58" s="4"/>
    </row>
    <row r="59" spans="2:12" ht="15.75" customHeight="1">
      <c r="B59" s="45">
        <v>57</v>
      </c>
      <c r="C59" s="42">
        <v>414</v>
      </c>
      <c r="D59" s="42" t="s">
        <v>89</v>
      </c>
      <c r="E59" s="42" t="s">
        <v>15</v>
      </c>
      <c r="F59" s="42">
        <v>4310.1099999999997</v>
      </c>
      <c r="G59" s="42">
        <v>180665000000</v>
      </c>
      <c r="H59" s="42">
        <v>110346129191</v>
      </c>
      <c r="I59" s="43">
        <v>41916.58</v>
      </c>
      <c r="J59" s="47" t="str">
        <f t="shared" si="0"/>
        <v>Less Population</v>
      </c>
      <c r="L59" s="4"/>
    </row>
    <row r="60" spans="2:12" ht="15.75" customHeight="1">
      <c r="B60" s="45">
        <v>58</v>
      </c>
      <c r="C60" s="42">
        <v>504</v>
      </c>
      <c r="D60" s="42" t="s">
        <v>90</v>
      </c>
      <c r="E60" s="42" t="s">
        <v>58</v>
      </c>
      <c r="F60" s="42">
        <v>37840.04</v>
      </c>
      <c r="G60" s="42">
        <v>142967000000</v>
      </c>
      <c r="H60" s="42">
        <v>103606574896</v>
      </c>
      <c r="I60" s="43">
        <v>3778.19</v>
      </c>
      <c r="J60" s="47" t="str">
        <f t="shared" si="0"/>
        <v>Medium Population</v>
      </c>
      <c r="L60" s="4"/>
    </row>
    <row r="61" spans="2:12" ht="15.75" customHeight="1">
      <c r="B61" s="45">
        <v>59</v>
      </c>
      <c r="C61" s="42">
        <v>24</v>
      </c>
      <c r="D61" s="42" t="s">
        <v>91</v>
      </c>
      <c r="E61" s="42" t="s">
        <v>58</v>
      </c>
      <c r="F61" s="42">
        <v>36684.199999999997</v>
      </c>
      <c r="G61" s="42">
        <v>133335000000</v>
      </c>
      <c r="H61" s="42">
        <v>106917535790</v>
      </c>
      <c r="I61" s="43">
        <v>3634.67</v>
      </c>
      <c r="J61" s="47" t="str">
        <f t="shared" si="0"/>
        <v>Medium Population</v>
      </c>
      <c r="L61" s="4"/>
    </row>
    <row r="62" spans="2:12" ht="15.75" customHeight="1">
      <c r="B62" s="45">
        <v>60</v>
      </c>
      <c r="C62" s="42">
        <v>703</v>
      </c>
      <c r="D62" s="42" t="s">
        <v>92</v>
      </c>
      <c r="E62" s="42" t="s">
        <v>22</v>
      </c>
      <c r="F62" s="42">
        <v>5795.2</v>
      </c>
      <c r="G62" s="42">
        <v>131046000000</v>
      </c>
      <c r="H62" s="42">
        <v>89768598023</v>
      </c>
      <c r="I62" s="43">
        <v>22612.86</v>
      </c>
      <c r="J62" s="47" t="str">
        <f t="shared" si="0"/>
        <v>Less Population</v>
      </c>
      <c r="L62" s="4"/>
    </row>
    <row r="63" spans="2:12" ht="15.75" customHeight="1">
      <c r="B63" s="45">
        <v>61</v>
      </c>
      <c r="C63" s="42">
        <v>630</v>
      </c>
      <c r="D63" s="42" t="s">
        <v>93</v>
      </c>
      <c r="E63" s="42" t="s">
        <v>13</v>
      </c>
      <c r="F63" s="42">
        <v>3260.31</v>
      </c>
      <c r="G63" s="42">
        <v>121068000000</v>
      </c>
      <c r="H63" s="42">
        <v>105034500000</v>
      </c>
      <c r="I63" s="43">
        <v>37133.85</v>
      </c>
      <c r="J63" s="47" t="str">
        <f t="shared" si="0"/>
        <v>Less Population</v>
      </c>
      <c r="L63" s="4"/>
    </row>
    <row r="64" spans="2:12" ht="15.75" customHeight="1">
      <c r="B64" s="45">
        <v>62</v>
      </c>
      <c r="C64" s="42">
        <v>218</v>
      </c>
      <c r="D64" s="42" t="s">
        <v>94</v>
      </c>
      <c r="E64" s="42" t="s">
        <v>36</v>
      </c>
      <c r="F64" s="42">
        <v>18190.48</v>
      </c>
      <c r="G64" s="42">
        <v>120246000000</v>
      </c>
      <c r="H64" s="42">
        <v>98010212618</v>
      </c>
      <c r="I64" s="43">
        <v>6610.38</v>
      </c>
      <c r="J64" s="47" t="str">
        <f t="shared" si="0"/>
        <v>Medium Population</v>
      </c>
      <c r="L64" s="4"/>
    </row>
    <row r="65" spans="2:12" ht="15.75" customHeight="1">
      <c r="B65" s="45">
        <v>63</v>
      </c>
      <c r="C65" s="42">
        <v>404</v>
      </c>
      <c r="D65" s="42" t="s">
        <v>95</v>
      </c>
      <c r="E65" s="42" t="s">
        <v>58</v>
      </c>
      <c r="F65" s="42">
        <v>55100.59</v>
      </c>
      <c r="G65" s="42">
        <v>119127000000</v>
      </c>
      <c r="H65" s="42">
        <v>70525979046</v>
      </c>
      <c r="I65" s="43">
        <v>2161.9899999999998</v>
      </c>
      <c r="J65" s="47" t="str">
        <f t="shared" si="0"/>
        <v>Medium Population</v>
      </c>
      <c r="L65" s="4"/>
    </row>
    <row r="66" spans="2:12" ht="15.75" customHeight="1">
      <c r="B66" s="45">
        <v>64</v>
      </c>
      <c r="C66" s="42">
        <v>214</v>
      </c>
      <c r="D66" s="42" t="s">
        <v>96</v>
      </c>
      <c r="E66" s="42" t="s">
        <v>13</v>
      </c>
      <c r="F66" s="42">
        <v>11332.97</v>
      </c>
      <c r="G66" s="42">
        <v>116544000000</v>
      </c>
      <c r="H66" s="42">
        <v>71583585170</v>
      </c>
      <c r="I66" s="43">
        <v>10283.620000000001</v>
      </c>
      <c r="J66" s="47" t="str">
        <f t="shared" si="0"/>
        <v>Medium Population</v>
      </c>
      <c r="L66" s="4"/>
    </row>
    <row r="67" spans="2:12" ht="15.75" customHeight="1">
      <c r="B67" s="45">
        <v>65</v>
      </c>
      <c r="C67" s="42">
        <v>231</v>
      </c>
      <c r="D67" s="42" t="s">
        <v>97</v>
      </c>
      <c r="E67" s="42" t="s">
        <v>58</v>
      </c>
      <c r="F67" s="42">
        <v>126527.06</v>
      </c>
      <c r="G67" s="42">
        <v>116247000000</v>
      </c>
      <c r="H67" s="42">
        <v>70314560872</v>
      </c>
      <c r="I67" s="43">
        <v>918.75</v>
      </c>
      <c r="J67" s="47" t="str">
        <f t="shared" si="0"/>
        <v>Medium Population</v>
      </c>
      <c r="L67" s="4"/>
    </row>
    <row r="68" spans="2:12" ht="15.75" customHeight="1">
      <c r="B68" s="45">
        <v>66</v>
      </c>
      <c r="C68" s="42">
        <v>512</v>
      </c>
      <c r="D68" s="42" t="s">
        <v>98</v>
      </c>
      <c r="E68" s="42" t="s">
        <v>15</v>
      </c>
      <c r="F68" s="42">
        <v>4644.38</v>
      </c>
      <c r="G68" s="42">
        <v>110250000000</v>
      </c>
      <c r="H68" s="42">
        <v>63170959402</v>
      </c>
      <c r="I68" s="43">
        <v>23738.35</v>
      </c>
      <c r="J68" s="47" t="str">
        <f t="shared" ref="J68:J131" si="1">IF(F68&gt;1000000, "Large Population", IF(F68&lt;10000, "Less Population", "Medium Population"))</f>
        <v>Less Population</v>
      </c>
      <c r="L68" s="4"/>
    </row>
    <row r="69" spans="2:12" ht="15.75" customHeight="1">
      <c r="B69" s="45">
        <v>67</v>
      </c>
      <c r="C69" s="42">
        <v>100</v>
      </c>
      <c r="D69" s="42" t="s">
        <v>99</v>
      </c>
      <c r="E69" s="42" t="s">
        <v>22</v>
      </c>
      <c r="F69" s="42">
        <v>6687.72</v>
      </c>
      <c r="G69" s="42">
        <v>97798000000</v>
      </c>
      <c r="H69" s="42">
        <v>53239643485</v>
      </c>
      <c r="I69" s="43">
        <v>14623.53</v>
      </c>
      <c r="J69" s="47" t="str">
        <f t="shared" si="1"/>
        <v>Less Population</v>
      </c>
      <c r="L69" s="4"/>
    </row>
    <row r="70" spans="2:12" ht="15.75" customHeight="1">
      <c r="B70" s="45">
        <v>68</v>
      </c>
      <c r="C70" s="42">
        <v>320</v>
      </c>
      <c r="D70" s="42" t="s">
        <v>100</v>
      </c>
      <c r="E70" s="42" t="s">
        <v>13</v>
      </c>
      <c r="F70" s="42">
        <v>18092.03</v>
      </c>
      <c r="G70" s="42">
        <v>95988000000</v>
      </c>
      <c r="H70" s="42">
        <v>68762920570</v>
      </c>
      <c r="I70" s="43">
        <v>5305.54</v>
      </c>
      <c r="J70" s="47" t="str">
        <f t="shared" si="1"/>
        <v>Medium Population</v>
      </c>
      <c r="L70" s="4"/>
    </row>
    <row r="71" spans="2:12" ht="15.75" customHeight="1">
      <c r="B71" s="45">
        <v>69</v>
      </c>
      <c r="C71" s="42">
        <v>442</v>
      </c>
      <c r="D71" s="42" t="s">
        <v>101</v>
      </c>
      <c r="E71" s="42" t="s">
        <v>22</v>
      </c>
      <c r="F71" s="42">
        <v>654.77</v>
      </c>
      <c r="G71" s="42">
        <v>91773000000</v>
      </c>
      <c r="H71" s="42">
        <v>58631324559</v>
      </c>
      <c r="I71" s="43">
        <v>140161.1</v>
      </c>
      <c r="J71" s="47" t="str">
        <f t="shared" si="1"/>
        <v>Less Population</v>
      </c>
      <c r="L71" s="4"/>
    </row>
    <row r="72" spans="2:12" ht="15.75" customHeight="1">
      <c r="B72" s="45">
        <v>70</v>
      </c>
      <c r="C72" s="42">
        <v>144</v>
      </c>
      <c r="D72" s="42" t="s">
        <v>102</v>
      </c>
      <c r="E72" s="42" t="s">
        <v>15</v>
      </c>
      <c r="F72" s="42">
        <v>21893.58</v>
      </c>
      <c r="G72" s="42">
        <v>87121000000</v>
      </c>
      <c r="H72" s="42">
        <v>81321970966</v>
      </c>
      <c r="I72" s="43">
        <v>3979.29</v>
      </c>
      <c r="J72" s="47" t="str">
        <f t="shared" si="1"/>
        <v>Medium Population</v>
      </c>
      <c r="L72" s="4"/>
    </row>
    <row r="73" spans="2:12" ht="15.75" customHeight="1">
      <c r="B73" s="45">
        <v>71</v>
      </c>
      <c r="C73" s="42">
        <v>834</v>
      </c>
      <c r="D73" s="42" t="s">
        <v>103</v>
      </c>
      <c r="E73" s="42" t="s">
        <v>58</v>
      </c>
      <c r="F73" s="42">
        <v>67438.11</v>
      </c>
      <c r="G73" s="42">
        <v>86152000000</v>
      </c>
      <c r="H73" s="42">
        <v>0</v>
      </c>
      <c r="I73" s="43">
        <v>1277.5</v>
      </c>
      <c r="J73" s="47" t="str">
        <f t="shared" si="1"/>
        <v>Medium Population</v>
      </c>
      <c r="L73" s="4"/>
    </row>
    <row r="74" spans="2:12" ht="15.75" customHeight="1">
      <c r="B74" s="45">
        <v>72</v>
      </c>
      <c r="C74" s="42">
        <v>795</v>
      </c>
      <c r="D74" s="42" t="s">
        <v>104</v>
      </c>
      <c r="E74" s="42" t="s">
        <v>15</v>
      </c>
      <c r="F74" s="42">
        <v>6516.1</v>
      </c>
      <c r="G74" s="42">
        <v>84893000000</v>
      </c>
      <c r="H74" s="42">
        <v>36179885714</v>
      </c>
      <c r="I74" s="43">
        <v>13028.19</v>
      </c>
      <c r="J74" s="47" t="str">
        <f t="shared" si="1"/>
        <v>Less Population</v>
      </c>
      <c r="L74" s="4"/>
    </row>
    <row r="75" spans="2:12" ht="15.75" customHeight="1">
      <c r="B75" s="45">
        <v>73</v>
      </c>
      <c r="C75" s="42">
        <v>860</v>
      </c>
      <c r="D75" s="42" t="s">
        <v>105</v>
      </c>
      <c r="E75" s="42" t="s">
        <v>15</v>
      </c>
      <c r="F75" s="42">
        <v>35163.94</v>
      </c>
      <c r="G75" s="42">
        <v>81809000000</v>
      </c>
      <c r="H75" s="42">
        <v>67778902435</v>
      </c>
      <c r="I75" s="43">
        <v>2326.5</v>
      </c>
      <c r="J75" s="47" t="str">
        <f t="shared" si="1"/>
        <v>Medium Population</v>
      </c>
      <c r="L75" s="4"/>
    </row>
    <row r="76" spans="2:12" ht="15.75" customHeight="1">
      <c r="B76" s="45">
        <v>74</v>
      </c>
      <c r="C76" s="42">
        <v>384</v>
      </c>
      <c r="D76" s="42" t="s">
        <v>106</v>
      </c>
      <c r="E76" s="42" t="s">
        <v>58</v>
      </c>
      <c r="F76" s="42">
        <v>28873.03</v>
      </c>
      <c r="G76" s="42">
        <v>80338000000</v>
      </c>
      <c r="H76" s="42">
        <v>36767790205</v>
      </c>
      <c r="I76" s="43">
        <v>2782.46</v>
      </c>
      <c r="J76" s="47" t="str">
        <f t="shared" si="1"/>
        <v>Medium Population</v>
      </c>
      <c r="L76" s="4"/>
    </row>
    <row r="77" spans="2:12" ht="15.75" customHeight="1">
      <c r="B77" s="45">
        <v>75</v>
      </c>
      <c r="C77" s="42">
        <v>288</v>
      </c>
      <c r="D77" s="42" t="s">
        <v>107</v>
      </c>
      <c r="E77" s="42" t="s">
        <v>58</v>
      </c>
      <c r="F77" s="42">
        <v>34121.99</v>
      </c>
      <c r="G77" s="42">
        <v>78893000000</v>
      </c>
      <c r="H77" s="42">
        <v>42793869465</v>
      </c>
      <c r="I77" s="43">
        <v>2312.09</v>
      </c>
      <c r="J77" s="47" t="str">
        <f t="shared" si="1"/>
        <v>Medium Population</v>
      </c>
      <c r="L77" s="4"/>
    </row>
    <row r="78" spans="2:12" ht="15.75" customHeight="1">
      <c r="B78" s="45">
        <v>76</v>
      </c>
      <c r="C78" s="42">
        <v>591</v>
      </c>
      <c r="D78" s="42" t="s">
        <v>108</v>
      </c>
      <c r="E78" s="42" t="s">
        <v>13</v>
      </c>
      <c r="F78" s="42">
        <v>4468.09</v>
      </c>
      <c r="G78" s="42">
        <v>76549000000</v>
      </c>
      <c r="H78" s="42">
        <v>55187800000</v>
      </c>
      <c r="I78" s="43">
        <v>17132.39</v>
      </c>
      <c r="J78" s="47" t="str">
        <f t="shared" si="1"/>
        <v>Less Population</v>
      </c>
      <c r="L78" s="4"/>
    </row>
    <row r="79" spans="2:12" ht="15.75" customHeight="1">
      <c r="B79" s="45">
        <v>77</v>
      </c>
      <c r="C79" s="42">
        <v>440</v>
      </c>
      <c r="D79" s="42" t="s">
        <v>109</v>
      </c>
      <c r="E79" s="42" t="s">
        <v>22</v>
      </c>
      <c r="F79" s="42">
        <v>2718.35</v>
      </c>
      <c r="G79" s="42">
        <v>75992000000</v>
      </c>
      <c r="H79" s="42">
        <v>42773029835</v>
      </c>
      <c r="I79" s="43">
        <v>27955.17</v>
      </c>
      <c r="J79" s="47" t="str">
        <f t="shared" si="1"/>
        <v>Less Population</v>
      </c>
      <c r="L79" s="4"/>
    </row>
    <row r="80" spans="2:12" ht="15.75" customHeight="1">
      <c r="B80" s="45">
        <v>78</v>
      </c>
      <c r="C80" s="42">
        <v>191</v>
      </c>
      <c r="D80" s="42" t="s">
        <v>110</v>
      </c>
      <c r="E80" s="42" t="s">
        <v>22</v>
      </c>
      <c r="F80" s="42">
        <v>4008.62</v>
      </c>
      <c r="G80" s="42">
        <v>75827000000</v>
      </c>
      <c r="H80" s="42">
        <v>51231002611</v>
      </c>
      <c r="I80" s="43">
        <v>18916</v>
      </c>
      <c r="J80" s="47" t="str">
        <f t="shared" si="1"/>
        <v>Less Population</v>
      </c>
      <c r="L80" s="4"/>
    </row>
    <row r="81" spans="2:12" ht="15.75" customHeight="1">
      <c r="B81" s="45">
        <v>79</v>
      </c>
      <c r="C81" s="42">
        <v>104</v>
      </c>
      <c r="D81" s="42" t="s">
        <v>111</v>
      </c>
      <c r="E81" s="42" t="s">
        <v>15</v>
      </c>
      <c r="F81" s="42">
        <v>54578</v>
      </c>
      <c r="G81" s="42">
        <v>73543000000</v>
      </c>
      <c r="H81" s="42">
        <v>65697616068</v>
      </c>
      <c r="I81" s="43">
        <v>1347.48</v>
      </c>
      <c r="J81" s="47" t="str">
        <f t="shared" si="1"/>
        <v>Medium Population</v>
      </c>
      <c r="L81" s="4"/>
    </row>
    <row r="82" spans="2:12" ht="15.75" customHeight="1">
      <c r="B82" s="45">
        <v>80</v>
      </c>
      <c r="C82" s="42">
        <v>31</v>
      </c>
      <c r="D82" s="42" t="s">
        <v>112</v>
      </c>
      <c r="E82" s="42" t="s">
        <v>22</v>
      </c>
      <c r="F82" s="42">
        <v>10412.65</v>
      </c>
      <c r="G82" s="42">
        <v>72912000000</v>
      </c>
      <c r="H82" s="42">
        <v>37847204069</v>
      </c>
      <c r="I82" s="43">
        <v>7002.25</v>
      </c>
      <c r="J82" s="47" t="str">
        <f t="shared" si="1"/>
        <v>Medium Population</v>
      </c>
      <c r="L82" s="4"/>
    </row>
    <row r="83" spans="2:12" ht="15.75" customHeight="1">
      <c r="B83" s="45">
        <v>81</v>
      </c>
      <c r="C83" s="42">
        <v>688</v>
      </c>
      <c r="D83" s="42" t="s">
        <v>113</v>
      </c>
      <c r="E83" s="42" t="s">
        <v>22</v>
      </c>
      <c r="F83" s="42">
        <v>7149.08</v>
      </c>
      <c r="G83" s="42">
        <v>72587000000</v>
      </c>
      <c r="H83" s="42">
        <v>38299871897</v>
      </c>
      <c r="I83" s="43">
        <v>10153.34</v>
      </c>
      <c r="J83" s="47" t="str">
        <f t="shared" si="1"/>
        <v>Less Population</v>
      </c>
      <c r="L83" s="4"/>
    </row>
    <row r="84" spans="2:12" ht="15.75" customHeight="1">
      <c r="B84" s="45">
        <v>82</v>
      </c>
      <c r="C84" s="42">
        <v>180</v>
      </c>
      <c r="D84" s="42" t="s">
        <v>114</v>
      </c>
      <c r="E84" s="42" t="s">
        <v>58</v>
      </c>
      <c r="F84" s="42">
        <v>102262.81</v>
      </c>
      <c r="G84" s="42">
        <v>71487000000</v>
      </c>
      <c r="H84" s="42">
        <v>40337492609</v>
      </c>
      <c r="I84" s="43">
        <v>699.05</v>
      </c>
      <c r="J84" s="47" t="str">
        <f t="shared" si="1"/>
        <v>Medium Population</v>
      </c>
      <c r="L84" s="4"/>
    </row>
    <row r="85" spans="2:12" ht="15.75" customHeight="1">
      <c r="B85" s="45">
        <v>83</v>
      </c>
      <c r="C85" s="42">
        <v>705</v>
      </c>
      <c r="D85" s="42" t="s">
        <v>115</v>
      </c>
      <c r="E85" s="42" t="s">
        <v>22</v>
      </c>
      <c r="F85" s="42">
        <v>2119.6799999999998</v>
      </c>
      <c r="G85" s="42">
        <v>69888000000</v>
      </c>
      <c r="H85" s="42">
        <v>44708598649</v>
      </c>
      <c r="I85" s="43">
        <v>32971.089999999997</v>
      </c>
      <c r="J85" s="47" t="str">
        <f t="shared" si="1"/>
        <v>Less Population</v>
      </c>
      <c r="L85" s="4"/>
    </row>
    <row r="86" spans="2:12" ht="15.75" customHeight="1">
      <c r="B86" s="45">
        <v>84</v>
      </c>
      <c r="C86" s="42">
        <v>188</v>
      </c>
      <c r="D86" s="42" t="s">
        <v>116</v>
      </c>
      <c r="E86" s="42" t="s">
        <v>13</v>
      </c>
      <c r="F86" s="42">
        <v>5212.17</v>
      </c>
      <c r="G86" s="42">
        <v>68180000000</v>
      </c>
      <c r="H86" s="42">
        <v>57435510668</v>
      </c>
      <c r="I86" s="43">
        <v>13080.92</v>
      </c>
      <c r="J86" s="47" t="str">
        <f t="shared" si="1"/>
        <v>Less Population</v>
      </c>
      <c r="L86" s="4"/>
    </row>
    <row r="87" spans="2:12" ht="15.75" customHeight="1">
      <c r="B87" s="45">
        <v>85</v>
      </c>
      <c r="C87" s="42">
        <v>858</v>
      </c>
      <c r="D87" s="42" t="s">
        <v>117</v>
      </c>
      <c r="E87" s="42" t="s">
        <v>36</v>
      </c>
      <c r="F87" s="42">
        <v>3423.11</v>
      </c>
      <c r="G87" s="42">
        <v>66988000000</v>
      </c>
      <c r="H87" s="42">
        <v>52419718459</v>
      </c>
      <c r="I87" s="43">
        <v>19569.349999999999</v>
      </c>
      <c r="J87" s="47" t="str">
        <f t="shared" si="1"/>
        <v>Less Population</v>
      </c>
      <c r="L87" s="4"/>
    </row>
    <row r="88" spans="2:12" ht="15.75" customHeight="1">
      <c r="B88" s="45">
        <v>86</v>
      </c>
      <c r="C88" s="42">
        <v>112</v>
      </c>
      <c r="D88" s="42" t="s">
        <v>118</v>
      </c>
      <c r="E88" s="42" t="s">
        <v>22</v>
      </c>
      <c r="F88" s="42">
        <v>9498.24</v>
      </c>
      <c r="G88" s="42">
        <v>60188000000</v>
      </c>
      <c r="H88" s="42">
        <v>47408111179</v>
      </c>
      <c r="I88" s="43">
        <v>6336.75</v>
      </c>
      <c r="J88" s="47" t="str">
        <f t="shared" si="1"/>
        <v>Less Population</v>
      </c>
      <c r="L88" s="4"/>
    </row>
    <row r="89" spans="2:12" ht="15.75" customHeight="1">
      <c r="B89" s="45">
        <v>87</v>
      </c>
      <c r="C89" s="42">
        <v>400</v>
      </c>
      <c r="D89" s="42" t="s">
        <v>119</v>
      </c>
      <c r="E89" s="42" t="s">
        <v>15</v>
      </c>
      <c r="F89" s="42">
        <v>11337.05</v>
      </c>
      <c r="G89" s="42">
        <v>50461000000</v>
      </c>
      <c r="H89" s="42">
        <v>38654647887</v>
      </c>
      <c r="I89" s="43">
        <v>4450.9799999999996</v>
      </c>
      <c r="J89" s="47" t="str">
        <f t="shared" si="1"/>
        <v>Medium Population</v>
      </c>
      <c r="L89" s="4"/>
    </row>
    <row r="90" spans="2:12" ht="15.75" customHeight="1">
      <c r="B90" s="45">
        <v>88</v>
      </c>
      <c r="C90" s="42">
        <v>800</v>
      </c>
      <c r="D90" s="42" t="s">
        <v>120</v>
      </c>
      <c r="E90" s="42" t="s">
        <v>58</v>
      </c>
      <c r="F90" s="42">
        <v>48582.33</v>
      </c>
      <c r="G90" s="42">
        <v>50100000000</v>
      </c>
      <c r="H90" s="42">
        <v>25307842467</v>
      </c>
      <c r="I90" s="43">
        <v>1031.24</v>
      </c>
      <c r="J90" s="47" t="str">
        <f t="shared" si="1"/>
        <v>Medium Population</v>
      </c>
      <c r="L90" s="4"/>
    </row>
    <row r="91" spans="2:12" ht="15.75" customHeight="1">
      <c r="B91" s="45">
        <v>89</v>
      </c>
      <c r="C91" s="42">
        <v>862</v>
      </c>
      <c r="D91" s="42" t="s">
        <v>121</v>
      </c>
      <c r="E91" s="42" t="s">
        <v>36</v>
      </c>
      <c r="F91" s="42">
        <v>28838.5</v>
      </c>
      <c r="G91" s="42">
        <v>49823000000</v>
      </c>
      <c r="H91" s="42">
        <v>291376437340</v>
      </c>
      <c r="I91" s="43">
        <v>1727.66</v>
      </c>
      <c r="J91" s="47" t="str">
        <f t="shared" si="1"/>
        <v>Medium Population</v>
      </c>
      <c r="L91" s="4"/>
    </row>
    <row r="92" spans="2:12" ht="15.75" customHeight="1">
      <c r="B92" s="45">
        <v>90</v>
      </c>
      <c r="C92" s="42">
        <v>120</v>
      </c>
      <c r="D92" s="42" t="s">
        <v>122</v>
      </c>
      <c r="E92" s="42" t="s">
        <v>58</v>
      </c>
      <c r="F92" s="42">
        <v>28647.29</v>
      </c>
      <c r="G92" s="42">
        <v>49518000000</v>
      </c>
      <c r="H92" s="42">
        <v>32217073816</v>
      </c>
      <c r="I92" s="43">
        <v>1728.54</v>
      </c>
      <c r="J92" s="47" t="str">
        <f t="shared" si="1"/>
        <v>Medium Population</v>
      </c>
      <c r="L92" s="4"/>
    </row>
    <row r="93" spans="2:12" ht="15.75" customHeight="1">
      <c r="B93" s="45">
        <v>91</v>
      </c>
      <c r="C93" s="42">
        <v>48</v>
      </c>
      <c r="D93" s="42" t="s">
        <v>123</v>
      </c>
      <c r="E93" s="42" t="s">
        <v>15</v>
      </c>
      <c r="F93" s="42">
        <v>1485.51</v>
      </c>
      <c r="G93" s="42">
        <v>45421000000</v>
      </c>
      <c r="H93" s="42">
        <v>32179073596</v>
      </c>
      <c r="I93" s="43">
        <v>30576.05</v>
      </c>
      <c r="J93" s="47" t="str">
        <f t="shared" si="1"/>
        <v>Less Population</v>
      </c>
      <c r="L93" s="4"/>
    </row>
    <row r="94" spans="2:12" ht="15.75" customHeight="1">
      <c r="B94" s="45">
        <v>92</v>
      </c>
      <c r="C94" s="42">
        <v>434</v>
      </c>
      <c r="D94" s="42" t="s">
        <v>124</v>
      </c>
      <c r="E94" s="42" t="s">
        <v>58</v>
      </c>
      <c r="F94" s="42">
        <v>6888.39</v>
      </c>
      <c r="G94" s="42">
        <v>45195000000</v>
      </c>
      <c r="H94" s="42">
        <v>42959534586</v>
      </c>
      <c r="I94" s="43">
        <v>6561.04</v>
      </c>
      <c r="J94" s="47" t="str">
        <f t="shared" si="1"/>
        <v>Less Population</v>
      </c>
      <c r="L94" s="4"/>
    </row>
    <row r="95" spans="2:12" ht="15.75" customHeight="1">
      <c r="B95" s="45">
        <v>93</v>
      </c>
      <c r="C95" s="42">
        <v>446</v>
      </c>
      <c r="D95" s="42" t="s">
        <v>125</v>
      </c>
      <c r="E95" s="42" t="s">
        <v>15</v>
      </c>
      <c r="F95" s="42">
        <v>704.15</v>
      </c>
      <c r="G95" s="42">
        <v>44856000000</v>
      </c>
      <c r="H95" s="42">
        <v>45311080521</v>
      </c>
      <c r="I95" s="43">
        <v>63702.43</v>
      </c>
      <c r="J95" s="47" t="str">
        <f t="shared" si="1"/>
        <v>Less Population</v>
      </c>
      <c r="L95" s="4"/>
    </row>
    <row r="96" spans="2:12" ht="15.75" customHeight="1">
      <c r="B96" s="45">
        <v>94</v>
      </c>
      <c r="C96" s="42">
        <v>600</v>
      </c>
      <c r="D96" s="42" t="s">
        <v>126</v>
      </c>
      <c r="E96" s="42" t="s">
        <v>36</v>
      </c>
      <c r="F96" s="42">
        <v>6861.52</v>
      </c>
      <c r="G96" s="42">
        <v>44671000000</v>
      </c>
      <c r="H96" s="42">
        <v>27165101909</v>
      </c>
      <c r="I96" s="43">
        <v>6510.36</v>
      </c>
      <c r="J96" s="47" t="str">
        <f t="shared" si="1"/>
        <v>Less Population</v>
      </c>
      <c r="L96" s="4"/>
    </row>
    <row r="97" spans="2:12" ht="15.75" customHeight="1">
      <c r="B97" s="45">
        <v>95</v>
      </c>
      <c r="C97" s="42">
        <v>68</v>
      </c>
      <c r="D97" s="42" t="s">
        <v>127</v>
      </c>
      <c r="E97" s="42" t="s">
        <v>36</v>
      </c>
      <c r="F97" s="42">
        <v>12388.57</v>
      </c>
      <c r="G97" s="42">
        <v>43351000000</v>
      </c>
      <c r="H97" s="42">
        <v>33806395465</v>
      </c>
      <c r="I97" s="43">
        <v>3499.27</v>
      </c>
      <c r="J97" s="47" t="str">
        <f t="shared" si="1"/>
        <v>Medium Population</v>
      </c>
      <c r="L97" s="4"/>
    </row>
    <row r="98" spans="2:12" ht="15.75" customHeight="1">
      <c r="B98" s="45">
        <v>96</v>
      </c>
      <c r="C98" s="42">
        <v>428</v>
      </c>
      <c r="D98" s="42" t="s">
        <v>128</v>
      </c>
      <c r="E98" s="42" t="s">
        <v>22</v>
      </c>
      <c r="F98" s="42">
        <v>1830.21</v>
      </c>
      <c r="G98" s="42">
        <v>43128000000</v>
      </c>
      <c r="H98" s="42">
        <v>27572698482</v>
      </c>
      <c r="I98" s="43">
        <v>23564.5</v>
      </c>
      <c r="J98" s="47" t="str">
        <f t="shared" si="1"/>
        <v>Less Population</v>
      </c>
      <c r="L98" s="4"/>
    </row>
    <row r="99" spans="2:12" ht="15.75" customHeight="1">
      <c r="B99" s="45">
        <v>97</v>
      </c>
      <c r="C99" s="42">
        <v>233</v>
      </c>
      <c r="D99" s="42" t="s">
        <v>129</v>
      </c>
      <c r="E99" s="42" t="s">
        <v>22</v>
      </c>
      <c r="F99" s="42">
        <v>1322.77</v>
      </c>
      <c r="G99" s="42">
        <v>40102000000</v>
      </c>
      <c r="H99" s="42">
        <v>23337920560</v>
      </c>
      <c r="I99" s="43">
        <v>30316.799999999999</v>
      </c>
      <c r="J99" s="47" t="str">
        <f t="shared" si="1"/>
        <v>Less Population</v>
      </c>
      <c r="L99" s="4"/>
    </row>
    <row r="100" spans="2:12" ht="15.75" customHeight="1">
      <c r="B100" s="45">
        <v>98</v>
      </c>
      <c r="C100" s="42">
        <v>524</v>
      </c>
      <c r="D100" s="42" t="s">
        <v>130</v>
      </c>
      <c r="E100" s="42" t="s">
        <v>15</v>
      </c>
      <c r="F100" s="42">
        <v>30896.59</v>
      </c>
      <c r="G100" s="42">
        <v>39028000000</v>
      </c>
      <c r="H100" s="42">
        <v>20914004957</v>
      </c>
      <c r="I100" s="43">
        <v>1263.18</v>
      </c>
      <c r="J100" s="47" t="str">
        <f t="shared" si="1"/>
        <v>Medium Population</v>
      </c>
      <c r="L100" s="4"/>
    </row>
    <row r="101" spans="2:12" ht="15.75" customHeight="1">
      <c r="B101" s="45">
        <v>99</v>
      </c>
      <c r="C101" s="42">
        <v>716</v>
      </c>
      <c r="D101" s="42" t="s">
        <v>131</v>
      </c>
      <c r="E101" s="42" t="s">
        <v>58</v>
      </c>
      <c r="F101" s="42">
        <v>16665.41</v>
      </c>
      <c r="G101" s="42">
        <v>34654000000</v>
      </c>
      <c r="H101" s="42">
        <v>16123763648</v>
      </c>
      <c r="I101" s="43">
        <v>2079.4</v>
      </c>
      <c r="J101" s="47" t="str">
        <f t="shared" si="1"/>
        <v>Medium Population</v>
      </c>
      <c r="L101" s="4"/>
    </row>
    <row r="102" spans="2:12" ht="15.75" customHeight="1">
      <c r="B102" s="45">
        <v>100</v>
      </c>
      <c r="C102" s="42">
        <v>598</v>
      </c>
      <c r="D102" s="42" t="s">
        <v>132</v>
      </c>
      <c r="E102" s="42" t="s">
        <v>41</v>
      </c>
      <c r="F102" s="42">
        <v>10329.93</v>
      </c>
      <c r="G102" s="42">
        <v>32334000000</v>
      </c>
      <c r="H102" s="42">
        <v>19694115731</v>
      </c>
      <c r="I102" s="43">
        <v>3130.13</v>
      </c>
      <c r="J102" s="47" t="str">
        <f t="shared" si="1"/>
        <v>Medium Population</v>
      </c>
      <c r="L102" s="4"/>
    </row>
    <row r="103" spans="2:12" ht="15.75" customHeight="1">
      <c r="B103" s="45">
        <v>101</v>
      </c>
      <c r="C103" s="42">
        <v>222</v>
      </c>
      <c r="D103" s="42" t="s">
        <v>133</v>
      </c>
      <c r="E103" s="42" t="s">
        <v>13</v>
      </c>
      <c r="F103" s="42">
        <v>6364.94</v>
      </c>
      <c r="G103" s="42">
        <v>32223000000</v>
      </c>
      <c r="H103" s="42">
        <v>26797469656</v>
      </c>
      <c r="I103" s="43">
        <v>5062.57</v>
      </c>
      <c r="J103" s="47" t="str">
        <f t="shared" si="1"/>
        <v>Less Population</v>
      </c>
      <c r="L103" s="4"/>
    </row>
    <row r="104" spans="2:12" ht="15.75" customHeight="1">
      <c r="B104" s="45">
        <v>102</v>
      </c>
      <c r="C104" s="42">
        <v>686</v>
      </c>
      <c r="D104" s="42" t="s">
        <v>134</v>
      </c>
      <c r="E104" s="42" t="s">
        <v>58</v>
      </c>
      <c r="F104" s="42">
        <v>17763.16</v>
      </c>
      <c r="G104" s="42">
        <v>32107000000</v>
      </c>
      <c r="H104" s="42">
        <v>14604520531</v>
      </c>
      <c r="I104" s="43">
        <v>1807.5</v>
      </c>
      <c r="J104" s="47" t="str">
        <f t="shared" si="1"/>
        <v>Medium Population</v>
      </c>
      <c r="L104" s="4"/>
    </row>
    <row r="105" spans="2:12" ht="15.75" customHeight="1">
      <c r="B105" s="45">
        <v>103</v>
      </c>
      <c r="C105" s="42">
        <v>340</v>
      </c>
      <c r="D105" s="42" t="s">
        <v>135</v>
      </c>
      <c r="E105" s="42" t="s">
        <v>13</v>
      </c>
      <c r="F105" s="42">
        <v>10593.8</v>
      </c>
      <c r="G105" s="42">
        <v>31661000000</v>
      </c>
      <c r="H105" s="42">
        <v>21516915353</v>
      </c>
      <c r="I105" s="43">
        <v>2988.64</v>
      </c>
      <c r="J105" s="47" t="str">
        <f t="shared" si="1"/>
        <v>Medium Population</v>
      </c>
      <c r="L105" s="4"/>
    </row>
    <row r="106" spans="2:12" ht="15.75" customHeight="1">
      <c r="B106" s="45">
        <v>104</v>
      </c>
      <c r="C106" s="42">
        <v>116</v>
      </c>
      <c r="D106" s="42" t="s">
        <v>136</v>
      </c>
      <c r="E106" s="42" t="s">
        <v>15</v>
      </c>
      <c r="F106" s="42">
        <v>16944.830000000002</v>
      </c>
      <c r="G106" s="42">
        <v>30239000000</v>
      </c>
      <c r="H106" s="42">
        <v>20016747858</v>
      </c>
      <c r="I106" s="43">
        <v>1784.56</v>
      </c>
      <c r="J106" s="47" t="str">
        <f t="shared" si="1"/>
        <v>Medium Population</v>
      </c>
      <c r="L106" s="4"/>
    </row>
    <row r="107" spans="2:12" ht="15.75" customHeight="1">
      <c r="B107" s="45">
        <v>105</v>
      </c>
      <c r="C107" s="42">
        <v>196</v>
      </c>
      <c r="D107" s="42" t="s">
        <v>137</v>
      </c>
      <c r="E107" s="42" t="s">
        <v>22</v>
      </c>
      <c r="F107" s="42">
        <v>1260.1400000000001</v>
      </c>
      <c r="G107" s="42">
        <v>30137000000</v>
      </c>
      <c r="H107" s="42">
        <v>20046234311</v>
      </c>
      <c r="I107" s="43">
        <v>23915.63</v>
      </c>
      <c r="J107" s="47" t="str">
        <f t="shared" si="1"/>
        <v>Less Population</v>
      </c>
      <c r="L107" s="4"/>
    </row>
    <row r="108" spans="2:12" ht="15.75" customHeight="1">
      <c r="B108" s="45">
        <v>106</v>
      </c>
      <c r="C108" s="42">
        <v>887</v>
      </c>
      <c r="D108" s="42" t="s">
        <v>138</v>
      </c>
      <c r="E108" s="42" t="s">
        <v>15</v>
      </c>
      <c r="F108" s="42">
        <v>34449.83</v>
      </c>
      <c r="G108" s="42">
        <v>29556000000</v>
      </c>
      <c r="H108" s="42">
        <v>25374086438</v>
      </c>
      <c r="I108" s="43">
        <v>857.94</v>
      </c>
      <c r="J108" s="47" t="str">
        <f t="shared" si="1"/>
        <v>Medium Population</v>
      </c>
      <c r="L108" s="4"/>
    </row>
    <row r="109" spans="2:12" ht="15.75" customHeight="1">
      <c r="B109" s="45">
        <v>107</v>
      </c>
      <c r="C109" s="42">
        <v>352</v>
      </c>
      <c r="D109" s="42" t="s">
        <v>139</v>
      </c>
      <c r="E109" s="42" t="s">
        <v>22</v>
      </c>
      <c r="F109" s="42">
        <v>375.32</v>
      </c>
      <c r="G109" s="42">
        <v>29476000000</v>
      </c>
      <c r="H109" s="42">
        <v>20269659972</v>
      </c>
      <c r="I109" s="43">
        <v>78536.070000000007</v>
      </c>
      <c r="J109" s="47" t="str">
        <f t="shared" si="1"/>
        <v>Less Population</v>
      </c>
      <c r="L109" s="4"/>
    </row>
    <row r="110" spans="2:12" ht="15.75" customHeight="1">
      <c r="B110" s="45">
        <v>108</v>
      </c>
      <c r="C110" s="42">
        <v>894</v>
      </c>
      <c r="D110" s="42" t="s">
        <v>140</v>
      </c>
      <c r="E110" s="42" t="s">
        <v>58</v>
      </c>
      <c r="F110" s="42">
        <v>20569.740000000002</v>
      </c>
      <c r="G110" s="42">
        <v>27709000000</v>
      </c>
      <c r="H110" s="42">
        <v>21063063977</v>
      </c>
      <c r="I110" s="43">
        <v>1347.08</v>
      </c>
      <c r="J110" s="47" t="str">
        <f t="shared" si="1"/>
        <v>Medium Population</v>
      </c>
      <c r="L110" s="4"/>
    </row>
    <row r="111" spans="2:12" ht="15.75" customHeight="1">
      <c r="B111" s="45">
        <v>109</v>
      </c>
      <c r="C111" s="42">
        <v>96</v>
      </c>
      <c r="D111" s="42" t="s">
        <v>141</v>
      </c>
      <c r="E111" s="42" t="s">
        <v>15</v>
      </c>
      <c r="F111" s="42">
        <v>452.52</v>
      </c>
      <c r="G111" s="42">
        <v>27708000000</v>
      </c>
      <c r="H111" s="42">
        <v>11400266878</v>
      </c>
      <c r="I111" s="43">
        <v>61229.9</v>
      </c>
      <c r="J111" s="47" t="str">
        <f t="shared" si="1"/>
        <v>Less Population</v>
      </c>
      <c r="L111" s="4"/>
    </row>
    <row r="112" spans="2:12" ht="15.75" customHeight="1">
      <c r="B112" s="45">
        <v>110</v>
      </c>
      <c r="C112" s="42">
        <v>780</v>
      </c>
      <c r="D112" s="42" t="s">
        <v>142</v>
      </c>
      <c r="E112" s="42" t="s">
        <v>13</v>
      </c>
      <c r="F112" s="42">
        <v>1534.94</v>
      </c>
      <c r="G112" s="42">
        <v>25030000000</v>
      </c>
      <c r="H112" s="42">
        <v>24086176564</v>
      </c>
      <c r="I112" s="43">
        <v>16306.86</v>
      </c>
      <c r="J112" s="47" t="str">
        <f t="shared" si="1"/>
        <v>Less Population</v>
      </c>
      <c r="L112" s="4"/>
    </row>
    <row r="113" spans="2:12" ht="15.75" customHeight="1">
      <c r="B113" s="45">
        <v>111</v>
      </c>
      <c r="C113" s="42">
        <v>70</v>
      </c>
      <c r="D113" s="42" t="s">
        <v>143</v>
      </c>
      <c r="E113" s="42" t="s">
        <v>22</v>
      </c>
      <c r="F113" s="42">
        <v>3210.85</v>
      </c>
      <c r="G113" s="42">
        <v>24971000000</v>
      </c>
      <c r="H113" s="42">
        <v>16909904149</v>
      </c>
      <c r="I113" s="43">
        <v>7777.08</v>
      </c>
      <c r="J113" s="47" t="str">
        <f t="shared" si="1"/>
        <v>Less Population</v>
      </c>
      <c r="L113" s="4"/>
    </row>
    <row r="114" spans="2:12" ht="15.75" customHeight="1">
      <c r="B114" s="45">
        <v>112</v>
      </c>
      <c r="C114" s="42">
        <v>268</v>
      </c>
      <c r="D114" s="42" t="s">
        <v>144</v>
      </c>
      <c r="E114" s="42" t="s">
        <v>22</v>
      </c>
      <c r="F114" s="42">
        <v>3728.28</v>
      </c>
      <c r="G114" s="42">
        <v>23300000000</v>
      </c>
      <c r="H114" s="42">
        <v>14332728707</v>
      </c>
      <c r="I114" s="43">
        <v>6249.53</v>
      </c>
      <c r="J114" s="47" t="str">
        <f t="shared" si="1"/>
        <v>Less Population</v>
      </c>
      <c r="L114" s="4"/>
    </row>
    <row r="115" spans="2:12" ht="15.75" customHeight="1">
      <c r="B115" s="45">
        <v>113</v>
      </c>
      <c r="C115" s="42">
        <v>324</v>
      </c>
      <c r="D115" s="42" t="s">
        <v>145</v>
      </c>
      <c r="E115" s="42" t="s">
        <v>58</v>
      </c>
      <c r="F115" s="42">
        <v>14190.61</v>
      </c>
      <c r="G115" s="42">
        <v>22945000000</v>
      </c>
      <c r="H115" s="42">
        <v>8476136811</v>
      </c>
      <c r="I115" s="43">
        <v>1616.91</v>
      </c>
      <c r="J115" s="47" t="str">
        <f t="shared" si="1"/>
        <v>Medium Population</v>
      </c>
      <c r="L115" s="4"/>
    </row>
    <row r="116" spans="2:12" ht="15.75" customHeight="1">
      <c r="B116" s="45">
        <v>114</v>
      </c>
      <c r="C116" s="42">
        <v>266</v>
      </c>
      <c r="D116" s="42" t="s">
        <v>146</v>
      </c>
      <c r="E116" s="42" t="s">
        <v>58</v>
      </c>
      <c r="F116" s="42">
        <v>2436.5700000000002</v>
      </c>
      <c r="G116" s="42">
        <v>22472000000</v>
      </c>
      <c r="H116" s="42">
        <v>13863183526</v>
      </c>
      <c r="I116" s="43">
        <v>9222.82</v>
      </c>
      <c r="J116" s="47" t="str">
        <f t="shared" si="1"/>
        <v>Less Population</v>
      </c>
      <c r="L116" s="4"/>
    </row>
    <row r="117" spans="2:12" ht="15.75" customHeight="1">
      <c r="B117" s="45">
        <v>115</v>
      </c>
      <c r="C117" s="42">
        <v>854</v>
      </c>
      <c r="D117" s="42" t="s">
        <v>147</v>
      </c>
      <c r="E117" s="42" t="s">
        <v>58</v>
      </c>
      <c r="F117" s="42">
        <v>23251.49</v>
      </c>
      <c r="G117" s="42">
        <v>21280000000</v>
      </c>
      <c r="H117" s="42">
        <v>11695117109</v>
      </c>
      <c r="I117" s="43">
        <v>915.21</v>
      </c>
      <c r="J117" s="47" t="str">
        <f t="shared" si="1"/>
        <v>Medium Population</v>
      </c>
      <c r="L117" s="4"/>
    </row>
    <row r="118" spans="2:12" ht="15.75" customHeight="1">
      <c r="B118" s="45">
        <v>116</v>
      </c>
      <c r="C118" s="42">
        <v>332</v>
      </c>
      <c r="D118" s="42" t="s">
        <v>148</v>
      </c>
      <c r="E118" s="42" t="s">
        <v>13</v>
      </c>
      <c r="F118" s="42">
        <v>11724.76</v>
      </c>
      <c r="G118" s="42">
        <v>21195000000</v>
      </c>
      <c r="H118" s="42">
        <v>7647347306</v>
      </c>
      <c r="I118" s="43">
        <v>1807.71</v>
      </c>
      <c r="J118" s="47" t="str">
        <f t="shared" si="1"/>
        <v>Medium Population</v>
      </c>
      <c r="L118" s="4"/>
    </row>
    <row r="119" spans="2:12" ht="15.75" customHeight="1">
      <c r="B119" s="45">
        <v>117</v>
      </c>
      <c r="C119" s="42">
        <v>466</v>
      </c>
      <c r="D119" s="42" t="s">
        <v>149</v>
      </c>
      <c r="E119" s="42" t="s">
        <v>58</v>
      </c>
      <c r="F119" s="42">
        <v>23293.7</v>
      </c>
      <c r="G119" s="42">
        <v>21191000000</v>
      </c>
      <c r="H119" s="42">
        <v>14001696748</v>
      </c>
      <c r="I119" s="43">
        <v>909.73</v>
      </c>
      <c r="J119" s="47" t="str">
        <f t="shared" si="1"/>
        <v>Medium Population</v>
      </c>
      <c r="L119" s="4"/>
    </row>
    <row r="120" spans="2:12" ht="15.75" customHeight="1">
      <c r="B120" s="45">
        <v>118</v>
      </c>
      <c r="C120" s="42">
        <v>496</v>
      </c>
      <c r="D120" s="42" t="s">
        <v>150</v>
      </c>
      <c r="E120" s="42" t="s">
        <v>15</v>
      </c>
      <c r="F120" s="42">
        <v>3447.16</v>
      </c>
      <c r="G120" s="42">
        <v>21047000000</v>
      </c>
      <c r="H120" s="42">
        <v>11160356685</v>
      </c>
      <c r="I120" s="43">
        <v>6105.61</v>
      </c>
      <c r="J120" s="47" t="str">
        <f t="shared" si="1"/>
        <v>Less Population</v>
      </c>
      <c r="L120" s="4"/>
    </row>
    <row r="121" spans="2:12" ht="15.75" customHeight="1">
      <c r="B121" s="45">
        <v>119</v>
      </c>
      <c r="C121" s="42">
        <v>204</v>
      </c>
      <c r="D121" s="42" t="s">
        <v>151</v>
      </c>
      <c r="E121" s="42" t="s">
        <v>58</v>
      </c>
      <c r="F121" s="42">
        <v>13712.83</v>
      </c>
      <c r="G121" s="42">
        <v>20029000000</v>
      </c>
      <c r="H121" s="42">
        <v>8893638002</v>
      </c>
      <c r="I121" s="43">
        <v>1460.6</v>
      </c>
      <c r="J121" s="47" t="str">
        <f t="shared" si="1"/>
        <v>Medium Population</v>
      </c>
      <c r="L121" s="4"/>
    </row>
    <row r="122" spans="2:12" ht="15.75" customHeight="1">
      <c r="B122" s="45">
        <v>120</v>
      </c>
      <c r="C122" s="42">
        <v>72</v>
      </c>
      <c r="D122" s="42" t="s">
        <v>152</v>
      </c>
      <c r="E122" s="42" t="s">
        <v>58</v>
      </c>
      <c r="F122" s="42">
        <v>2675.35</v>
      </c>
      <c r="G122" s="42">
        <v>19821000000</v>
      </c>
      <c r="H122" s="42">
        <v>15566057294</v>
      </c>
      <c r="I122" s="43">
        <v>7408.74</v>
      </c>
      <c r="J122" s="47" t="str">
        <f t="shared" si="1"/>
        <v>Less Population</v>
      </c>
      <c r="L122" s="4"/>
    </row>
    <row r="123" spans="2:12" ht="15.75" customHeight="1">
      <c r="B123" s="45">
        <v>121</v>
      </c>
      <c r="C123" s="42">
        <v>508</v>
      </c>
      <c r="D123" s="42" t="s">
        <v>153</v>
      </c>
      <c r="E123" s="42" t="s">
        <v>58</v>
      </c>
      <c r="F123" s="42">
        <v>33897.35</v>
      </c>
      <c r="G123" s="42">
        <v>19519000000</v>
      </c>
      <c r="H123" s="42">
        <v>10930131568</v>
      </c>
      <c r="I123" s="43">
        <v>575.83000000000004</v>
      </c>
      <c r="J123" s="47" t="str">
        <f t="shared" si="1"/>
        <v>Medium Population</v>
      </c>
      <c r="L123" s="4"/>
    </row>
    <row r="124" spans="2:12" ht="15.75" customHeight="1">
      <c r="B124" s="45">
        <v>122</v>
      </c>
      <c r="C124" s="42">
        <v>8</v>
      </c>
      <c r="D124" s="42" t="s">
        <v>154</v>
      </c>
      <c r="E124" s="42" t="s">
        <v>22</v>
      </c>
      <c r="F124" s="42">
        <v>2832.44</v>
      </c>
      <c r="G124" s="42">
        <v>19062000000</v>
      </c>
      <c r="H124" s="42">
        <v>11863866791</v>
      </c>
      <c r="I124" s="43">
        <v>6729.89</v>
      </c>
      <c r="J124" s="47" t="str">
        <f t="shared" si="1"/>
        <v>Less Population</v>
      </c>
      <c r="L124" s="4"/>
    </row>
    <row r="125" spans="2:12" ht="15.75" customHeight="1">
      <c r="B125" s="45">
        <v>123</v>
      </c>
      <c r="C125" s="42">
        <v>470</v>
      </c>
      <c r="D125" s="42" t="s">
        <v>155</v>
      </c>
      <c r="E125" s="42" t="s">
        <v>22</v>
      </c>
      <c r="F125" s="42">
        <v>535.05999999999995</v>
      </c>
      <c r="G125" s="42">
        <v>18627000000</v>
      </c>
      <c r="H125" s="42">
        <v>10998577038</v>
      </c>
      <c r="I125" s="43">
        <v>34812.660000000003</v>
      </c>
      <c r="J125" s="47" t="str">
        <f t="shared" si="1"/>
        <v>Less Population</v>
      </c>
      <c r="L125" s="4"/>
    </row>
    <row r="126" spans="2:12" ht="15.75" customHeight="1">
      <c r="B126" s="45">
        <v>124</v>
      </c>
      <c r="C126" s="42">
        <v>418</v>
      </c>
      <c r="D126" s="42" t="s">
        <v>156</v>
      </c>
      <c r="E126" s="42" t="s">
        <v>15</v>
      </c>
      <c r="F126" s="42">
        <v>7633.78</v>
      </c>
      <c r="G126" s="42">
        <v>17996000000</v>
      </c>
      <c r="H126" s="42">
        <v>15805707090</v>
      </c>
      <c r="I126" s="43">
        <v>2357.42</v>
      </c>
      <c r="J126" s="47" t="str">
        <f t="shared" si="1"/>
        <v>Less Population</v>
      </c>
      <c r="L126" s="4"/>
    </row>
    <row r="127" spans="2:12" ht="15.75" customHeight="1">
      <c r="B127" s="45">
        <v>125</v>
      </c>
      <c r="C127" s="42">
        <v>562</v>
      </c>
      <c r="D127" s="42" t="s">
        <v>157</v>
      </c>
      <c r="E127" s="42" t="s">
        <v>58</v>
      </c>
      <c r="F127" s="42">
        <v>27202.84</v>
      </c>
      <c r="G127" s="42">
        <v>17303000000</v>
      </c>
      <c r="H127" s="42">
        <v>7528285819</v>
      </c>
      <c r="I127" s="43">
        <v>636.07000000000005</v>
      </c>
      <c r="J127" s="47" t="str">
        <f t="shared" si="1"/>
        <v>Medium Population</v>
      </c>
      <c r="L127" s="4"/>
    </row>
    <row r="128" spans="2:12" ht="15.75" customHeight="1">
      <c r="B128" s="45">
        <v>126</v>
      </c>
      <c r="C128" s="42">
        <v>558</v>
      </c>
      <c r="D128" s="42" t="s">
        <v>158</v>
      </c>
      <c r="E128" s="42" t="s">
        <v>13</v>
      </c>
      <c r="F128" s="42">
        <v>7046.31</v>
      </c>
      <c r="G128" s="42">
        <v>16776000000</v>
      </c>
      <c r="H128" s="42">
        <v>13230214875</v>
      </c>
      <c r="I128" s="43">
        <v>2380.8200000000002</v>
      </c>
      <c r="J128" s="47" t="str">
        <f t="shared" si="1"/>
        <v>Less Population</v>
      </c>
      <c r="L128" s="4"/>
    </row>
    <row r="129" spans="2:12" ht="15.75" customHeight="1">
      <c r="B129" s="45">
        <v>127</v>
      </c>
      <c r="C129" s="42">
        <v>328</v>
      </c>
      <c r="D129" s="42" t="s">
        <v>159</v>
      </c>
      <c r="E129" s="42" t="s">
        <v>36</v>
      </c>
      <c r="F129" s="42">
        <v>813.83</v>
      </c>
      <c r="G129" s="42">
        <v>16377000000</v>
      </c>
      <c r="H129" s="42">
        <v>3436626633</v>
      </c>
      <c r="I129" s="43">
        <v>20123.27</v>
      </c>
      <c r="J129" s="47" t="str">
        <f t="shared" si="1"/>
        <v>Less Population</v>
      </c>
      <c r="L129" s="4"/>
    </row>
    <row r="130" spans="2:12" ht="15.75" customHeight="1">
      <c r="B130" s="45">
        <v>128</v>
      </c>
      <c r="C130" s="42">
        <v>388</v>
      </c>
      <c r="D130" s="42" t="s">
        <v>160</v>
      </c>
      <c r="E130" s="42" t="s">
        <v>13</v>
      </c>
      <c r="F130" s="42">
        <v>2825.54</v>
      </c>
      <c r="G130" s="42">
        <v>16208000000</v>
      </c>
      <c r="H130" s="42">
        <v>14056901075</v>
      </c>
      <c r="I130" s="43">
        <v>5736.24</v>
      </c>
      <c r="J130" s="47" t="str">
        <f t="shared" si="1"/>
        <v>Less Population</v>
      </c>
      <c r="L130" s="4"/>
    </row>
    <row r="131" spans="2:12" ht="15.75" customHeight="1">
      <c r="B131" s="45">
        <v>129</v>
      </c>
      <c r="C131" s="42">
        <v>51</v>
      </c>
      <c r="D131" s="42" t="s">
        <v>161</v>
      </c>
      <c r="E131" s="42" t="s">
        <v>22</v>
      </c>
      <c r="F131" s="42">
        <v>2777.97</v>
      </c>
      <c r="G131" s="42">
        <v>15842000000</v>
      </c>
      <c r="H131" s="42">
        <v>10572299425</v>
      </c>
      <c r="I131" s="43">
        <v>5702.73</v>
      </c>
      <c r="J131" s="47" t="str">
        <f t="shared" si="1"/>
        <v>Less Population</v>
      </c>
      <c r="L131" s="4"/>
    </row>
    <row r="132" spans="2:12" ht="15.75" customHeight="1">
      <c r="B132" s="45">
        <v>130</v>
      </c>
      <c r="C132" s="42">
        <v>178</v>
      </c>
      <c r="D132" s="42" t="s">
        <v>162</v>
      </c>
      <c r="E132" s="42" t="s">
        <v>58</v>
      </c>
      <c r="F132" s="42">
        <v>6106.87</v>
      </c>
      <c r="G132" s="42">
        <v>15641000000</v>
      </c>
      <c r="H132" s="42">
        <v>7778081883</v>
      </c>
      <c r="I132" s="43">
        <v>2561.21</v>
      </c>
      <c r="J132" s="47" t="str">
        <f t="shared" ref="J132:J195" si="2">IF(F132&gt;1000000, "Large Population", IF(F132&lt;10000, "Less Population", "Medium Population"))</f>
        <v>Less Population</v>
      </c>
      <c r="L132" s="4"/>
    </row>
    <row r="133" spans="2:12" ht="15.75" customHeight="1">
      <c r="B133" s="45">
        <v>131</v>
      </c>
      <c r="C133" s="42">
        <v>807</v>
      </c>
      <c r="D133" s="42" t="s">
        <v>163</v>
      </c>
      <c r="E133" s="42" t="s">
        <v>22</v>
      </c>
      <c r="F133" s="42">
        <v>2085.6799999999998</v>
      </c>
      <c r="G133" s="42">
        <v>15546000000</v>
      </c>
      <c r="H133" s="42">
        <v>10745782586</v>
      </c>
      <c r="I133" s="43">
        <v>7453.69</v>
      </c>
      <c r="J133" s="47" t="str">
        <f t="shared" si="2"/>
        <v>Less Population</v>
      </c>
      <c r="L133" s="4"/>
    </row>
    <row r="134" spans="2:12" ht="15.75" customHeight="1">
      <c r="B134" s="45">
        <v>132</v>
      </c>
      <c r="C134" s="42">
        <v>450</v>
      </c>
      <c r="D134" s="42" t="s">
        <v>164</v>
      </c>
      <c r="E134" s="42" t="s">
        <v>58</v>
      </c>
      <c r="F134" s="42">
        <v>30325.73</v>
      </c>
      <c r="G134" s="42">
        <v>15189000000</v>
      </c>
      <c r="H134" s="42">
        <v>11222263845</v>
      </c>
      <c r="I134" s="43">
        <v>500.86</v>
      </c>
      <c r="J134" s="47" t="str">
        <f t="shared" si="2"/>
        <v>Medium Population</v>
      </c>
      <c r="L134" s="4"/>
    </row>
    <row r="135" spans="2:12" ht="15.75" customHeight="1">
      <c r="B135" s="45">
        <v>133</v>
      </c>
      <c r="C135" s="42">
        <v>226</v>
      </c>
      <c r="D135" s="42" t="s">
        <v>165</v>
      </c>
      <c r="E135" s="42" t="s">
        <v>58</v>
      </c>
      <c r="F135" s="42">
        <v>1714.67</v>
      </c>
      <c r="G135" s="42">
        <v>14956000000</v>
      </c>
      <c r="H135" s="42">
        <v>10677940568</v>
      </c>
      <c r="I135" s="43">
        <v>8722.3700000000008</v>
      </c>
      <c r="J135" s="47" t="str">
        <f t="shared" si="2"/>
        <v>Less Population</v>
      </c>
      <c r="L135" s="4"/>
    </row>
    <row r="136" spans="2:12" ht="15.75" customHeight="1">
      <c r="B136" s="45">
        <v>134</v>
      </c>
      <c r="C136" s="42">
        <v>516</v>
      </c>
      <c r="D136" s="42" t="s">
        <v>166</v>
      </c>
      <c r="E136" s="42" t="s">
        <v>58</v>
      </c>
      <c r="F136" s="42">
        <v>2604.17</v>
      </c>
      <c r="G136" s="42">
        <v>14205000000</v>
      </c>
      <c r="H136" s="42">
        <v>10947277246</v>
      </c>
      <c r="I136" s="43">
        <v>5454.71</v>
      </c>
      <c r="J136" s="47" t="str">
        <f t="shared" si="2"/>
        <v>Less Population</v>
      </c>
      <c r="L136" s="4"/>
    </row>
    <row r="137" spans="2:12" ht="15.75" customHeight="1">
      <c r="B137" s="45">
        <v>135</v>
      </c>
      <c r="C137" s="42">
        <v>498</v>
      </c>
      <c r="D137" s="42" t="s">
        <v>167</v>
      </c>
      <c r="E137" s="42" t="s">
        <v>22</v>
      </c>
      <c r="F137" s="42">
        <v>3435.93</v>
      </c>
      <c r="G137" s="42">
        <v>13752000000</v>
      </c>
      <c r="H137" s="42">
        <v>6772647958</v>
      </c>
      <c r="I137" s="43">
        <v>4002.41</v>
      </c>
      <c r="J137" s="47" t="str">
        <f t="shared" si="2"/>
        <v>Less Population</v>
      </c>
      <c r="L137" s="4"/>
    </row>
    <row r="138" spans="2:12" ht="15.75" customHeight="1">
      <c r="B138" s="45">
        <v>136</v>
      </c>
      <c r="C138" s="42">
        <v>44</v>
      </c>
      <c r="D138" s="42" t="s">
        <v>168</v>
      </c>
      <c r="E138" s="42" t="s">
        <v>13</v>
      </c>
      <c r="F138" s="42">
        <v>412.62</v>
      </c>
      <c r="G138" s="42">
        <v>13630000000</v>
      </c>
      <c r="H138" s="42">
        <v>11261800000</v>
      </c>
      <c r="I138" s="43">
        <v>33032.57</v>
      </c>
      <c r="J138" s="47" t="str">
        <f t="shared" si="2"/>
        <v>Less Population</v>
      </c>
      <c r="L138" s="4"/>
    </row>
    <row r="139" spans="2:12" ht="15.75" customHeight="1">
      <c r="B139" s="45">
        <v>137</v>
      </c>
      <c r="C139" s="42">
        <v>148</v>
      </c>
      <c r="D139" s="42" t="s">
        <v>169</v>
      </c>
      <c r="E139" s="42" t="s">
        <v>58</v>
      </c>
      <c r="F139" s="42">
        <v>18278.57</v>
      </c>
      <c r="G139" s="42">
        <v>13517000000</v>
      </c>
      <c r="H139" s="42">
        <v>11267295771</v>
      </c>
      <c r="I139" s="43">
        <v>739.5</v>
      </c>
      <c r="J139" s="47" t="str">
        <f t="shared" si="2"/>
        <v>Medium Population</v>
      </c>
      <c r="L139" s="4"/>
    </row>
    <row r="140" spans="2:12" ht="15.75" customHeight="1">
      <c r="B140" s="45">
        <v>138</v>
      </c>
      <c r="C140" s="42">
        <v>646</v>
      </c>
      <c r="D140" s="42" t="s">
        <v>170</v>
      </c>
      <c r="E140" s="42" t="s">
        <v>58</v>
      </c>
      <c r="F140" s="42">
        <v>14094.68</v>
      </c>
      <c r="G140" s="42">
        <v>13170000000</v>
      </c>
      <c r="H140" s="42">
        <v>8473784827</v>
      </c>
      <c r="I140" s="43">
        <v>934.39</v>
      </c>
      <c r="J140" s="47" t="str">
        <f t="shared" si="2"/>
        <v>Medium Population</v>
      </c>
      <c r="L140" s="4"/>
    </row>
    <row r="141" spans="2:12" ht="15.75" customHeight="1">
      <c r="B141" s="45">
        <v>139</v>
      </c>
      <c r="C141" s="42">
        <v>480</v>
      </c>
      <c r="D141" s="42" t="s">
        <v>171</v>
      </c>
      <c r="E141" s="42" t="s">
        <v>58</v>
      </c>
      <c r="F141" s="42">
        <v>1300.56</v>
      </c>
      <c r="G141" s="42">
        <v>12538000000</v>
      </c>
      <c r="H141" s="42">
        <v>12216235024</v>
      </c>
      <c r="I141" s="43">
        <v>9640.48</v>
      </c>
      <c r="J141" s="47" t="str">
        <f t="shared" si="2"/>
        <v>Less Population</v>
      </c>
      <c r="L141" s="4"/>
    </row>
    <row r="142" spans="2:12" ht="15.75" customHeight="1">
      <c r="B142" s="45">
        <v>140</v>
      </c>
      <c r="C142" s="42">
        <v>454</v>
      </c>
      <c r="D142" s="42" t="s">
        <v>172</v>
      </c>
      <c r="E142" s="42" t="s">
        <v>58</v>
      </c>
      <c r="F142" s="42">
        <v>20931.75</v>
      </c>
      <c r="G142" s="42">
        <v>11325000000</v>
      </c>
      <c r="H142" s="42">
        <v>5318197658</v>
      </c>
      <c r="I142" s="43">
        <v>541.04</v>
      </c>
      <c r="J142" s="47" t="str">
        <f t="shared" si="2"/>
        <v>Medium Population</v>
      </c>
      <c r="L142" s="4"/>
    </row>
    <row r="143" spans="2:12" ht="15.75" customHeight="1">
      <c r="B143" s="45">
        <v>141</v>
      </c>
      <c r="C143" s="42">
        <v>728</v>
      </c>
      <c r="D143" s="42" t="s">
        <v>173</v>
      </c>
      <c r="E143" s="42" t="s">
        <v>58</v>
      </c>
      <c r="F143" s="42">
        <v>11088.8</v>
      </c>
      <c r="G143" s="42">
        <v>10771000000</v>
      </c>
      <c r="H143" s="42">
        <v>6534451826</v>
      </c>
      <c r="I143" s="43">
        <v>971.34</v>
      </c>
      <c r="J143" s="47" t="str">
        <f t="shared" si="2"/>
        <v>Medium Population</v>
      </c>
      <c r="L143" s="4"/>
    </row>
    <row r="144" spans="2:12" ht="15.75" customHeight="1">
      <c r="B144" s="45">
        <v>142</v>
      </c>
      <c r="C144" s="42">
        <v>478</v>
      </c>
      <c r="D144" s="42" t="s">
        <v>174</v>
      </c>
      <c r="E144" s="42" t="s">
        <v>58</v>
      </c>
      <c r="F144" s="42">
        <v>4862.99</v>
      </c>
      <c r="G144" s="42">
        <v>9705000000</v>
      </c>
      <c r="H144" s="42">
        <v>4667119320</v>
      </c>
      <c r="I144" s="43">
        <v>1995.69</v>
      </c>
      <c r="J144" s="47" t="str">
        <f t="shared" si="2"/>
        <v>Less Population</v>
      </c>
      <c r="L144" s="4"/>
    </row>
    <row r="145" spans="2:12" ht="15.75" customHeight="1">
      <c r="B145" s="45">
        <v>143</v>
      </c>
      <c r="C145" s="42">
        <v>768</v>
      </c>
      <c r="D145" s="42" t="s">
        <v>175</v>
      </c>
      <c r="E145" s="42" t="s">
        <v>58</v>
      </c>
      <c r="F145" s="42">
        <v>9053.7999999999993</v>
      </c>
      <c r="G145" s="42">
        <v>9539000000</v>
      </c>
      <c r="H145" s="42">
        <v>4449262345</v>
      </c>
      <c r="I145" s="43">
        <v>1053.5899999999999</v>
      </c>
      <c r="J145" s="47" t="str">
        <f t="shared" si="2"/>
        <v>Less Population</v>
      </c>
      <c r="L145" s="4"/>
    </row>
    <row r="146" spans="2:12" ht="15.75" customHeight="1">
      <c r="B146" s="45">
        <v>144</v>
      </c>
      <c r="C146" s="42">
        <v>417</v>
      </c>
      <c r="D146" s="42" t="s">
        <v>176</v>
      </c>
      <c r="E146" s="42" t="s">
        <v>15</v>
      </c>
      <c r="F146" s="42">
        <v>6735.35</v>
      </c>
      <c r="G146" s="42">
        <v>9511000000</v>
      </c>
      <c r="H146" s="42">
        <v>6551291140</v>
      </c>
      <c r="I146" s="43">
        <v>1412.1</v>
      </c>
      <c r="J146" s="47" t="str">
        <f t="shared" si="2"/>
        <v>Less Population</v>
      </c>
      <c r="L146" s="4"/>
    </row>
    <row r="147" spans="2:12" ht="15.75" customHeight="1">
      <c r="B147" s="45">
        <v>145</v>
      </c>
      <c r="C147" s="42">
        <v>706</v>
      </c>
      <c r="D147" s="42" t="s">
        <v>177</v>
      </c>
      <c r="E147" s="42" t="s">
        <v>58</v>
      </c>
      <c r="F147" s="42">
        <v>18143.38</v>
      </c>
      <c r="G147" s="42">
        <v>9185000000</v>
      </c>
      <c r="H147" s="42">
        <v>1318057519</v>
      </c>
      <c r="I147" s="43">
        <v>506.25</v>
      </c>
      <c r="J147" s="47" t="str">
        <f t="shared" si="2"/>
        <v>Medium Population</v>
      </c>
      <c r="L147" s="4"/>
    </row>
    <row r="148" spans="2:12" ht="15.75" customHeight="1">
      <c r="B148" s="45">
        <v>146</v>
      </c>
      <c r="C148" s="42">
        <v>762</v>
      </c>
      <c r="D148" s="42" t="s">
        <v>178</v>
      </c>
      <c r="E148" s="42" t="s">
        <v>15</v>
      </c>
      <c r="F148" s="42">
        <v>10143.540000000001</v>
      </c>
      <c r="G148" s="42">
        <v>7699000000</v>
      </c>
      <c r="H148" s="42">
        <v>6951679338</v>
      </c>
      <c r="I148" s="43">
        <v>759.01</v>
      </c>
      <c r="J148" s="47" t="str">
        <f t="shared" si="2"/>
        <v>Medium Population</v>
      </c>
      <c r="L148" s="4"/>
    </row>
    <row r="149" spans="2:12" ht="15.75" customHeight="1">
      <c r="B149" s="45">
        <v>147</v>
      </c>
      <c r="C149" s="42">
        <v>499</v>
      </c>
      <c r="D149" s="42" t="s">
        <v>179</v>
      </c>
      <c r="E149" s="42" t="s">
        <v>22</v>
      </c>
      <c r="F149" s="42">
        <v>626.49</v>
      </c>
      <c r="G149" s="42">
        <v>6679000000</v>
      </c>
      <c r="H149" s="42">
        <v>4373958354</v>
      </c>
      <c r="I149" s="43">
        <v>10661.07</v>
      </c>
      <c r="J149" s="47" t="str">
        <f t="shared" si="2"/>
        <v>Less Population</v>
      </c>
      <c r="L149" s="4"/>
    </row>
    <row r="150" spans="2:12" ht="15.75" customHeight="1">
      <c r="B150" s="45">
        <v>148</v>
      </c>
      <c r="C150" s="42">
        <v>462</v>
      </c>
      <c r="D150" s="42" t="s">
        <v>180</v>
      </c>
      <c r="E150" s="42" t="s">
        <v>15</v>
      </c>
      <c r="F150" s="42">
        <v>521.02</v>
      </c>
      <c r="G150" s="42">
        <v>6109000000</v>
      </c>
      <c r="H150" s="42">
        <v>4224207488</v>
      </c>
      <c r="I150" s="43">
        <v>11725.06</v>
      </c>
      <c r="J150" s="47" t="str">
        <f t="shared" si="2"/>
        <v>Less Population</v>
      </c>
      <c r="L150" s="4"/>
    </row>
    <row r="151" spans="2:12" ht="15.75" customHeight="1">
      <c r="B151" s="45">
        <v>149</v>
      </c>
      <c r="C151" s="42">
        <v>52</v>
      </c>
      <c r="D151" s="42" t="s">
        <v>181</v>
      </c>
      <c r="E151" s="42" t="s">
        <v>13</v>
      </c>
      <c r="F151" s="42">
        <v>282</v>
      </c>
      <c r="G151" s="42">
        <v>5926000000</v>
      </c>
      <c r="H151" s="42">
        <v>4552793288</v>
      </c>
      <c r="I151" s="43">
        <v>21014.560000000001</v>
      </c>
      <c r="J151" s="47" t="str">
        <f t="shared" si="2"/>
        <v>Less Population</v>
      </c>
      <c r="L151" s="4"/>
    </row>
    <row r="152" spans="2:12" ht="15.75" customHeight="1">
      <c r="B152" s="45">
        <v>150</v>
      </c>
      <c r="C152" s="42">
        <v>242</v>
      </c>
      <c r="D152" s="42" t="s">
        <v>182</v>
      </c>
      <c r="E152" s="42" t="s">
        <v>41</v>
      </c>
      <c r="F152" s="42">
        <v>936.38</v>
      </c>
      <c r="G152" s="42">
        <v>5734000000</v>
      </c>
      <c r="H152" s="42">
        <v>4671118364</v>
      </c>
      <c r="I152" s="43">
        <v>6123.62</v>
      </c>
      <c r="J152" s="47" t="str">
        <f t="shared" si="2"/>
        <v>Less Population</v>
      </c>
      <c r="L152" s="4"/>
    </row>
    <row r="153" spans="2:12" ht="15.75" customHeight="1">
      <c r="B153" s="45">
        <v>151</v>
      </c>
      <c r="C153" s="42">
        <v>748</v>
      </c>
      <c r="D153" s="42" t="s">
        <v>183</v>
      </c>
      <c r="E153" s="42" t="s">
        <v>58</v>
      </c>
      <c r="F153" s="42">
        <v>1210.82</v>
      </c>
      <c r="G153" s="42">
        <v>4945000000</v>
      </c>
      <c r="H153" s="42">
        <v>4007002048</v>
      </c>
      <c r="I153" s="43">
        <v>4084</v>
      </c>
      <c r="J153" s="47" t="str">
        <f t="shared" si="2"/>
        <v>Less Population</v>
      </c>
      <c r="L153" s="4"/>
    </row>
    <row r="154" spans="2:12" ht="15.75" customHeight="1">
      <c r="B154" s="45">
        <v>152</v>
      </c>
      <c r="C154" s="42">
        <v>694</v>
      </c>
      <c r="D154" s="42" t="s">
        <v>184</v>
      </c>
      <c r="E154" s="42" t="s">
        <v>58</v>
      </c>
      <c r="F154" s="42">
        <v>8791.09</v>
      </c>
      <c r="G154" s="42">
        <v>4266000000</v>
      </c>
      <c r="H154" s="42">
        <v>3674756785</v>
      </c>
      <c r="I154" s="43">
        <v>485.26</v>
      </c>
      <c r="J154" s="47" t="str">
        <f t="shared" si="2"/>
        <v>Less Population</v>
      </c>
      <c r="L154" s="4"/>
    </row>
    <row r="155" spans="2:12" ht="15.75" customHeight="1">
      <c r="B155" s="45">
        <v>153</v>
      </c>
      <c r="C155" s="42">
        <v>262</v>
      </c>
      <c r="D155" s="42" t="s">
        <v>185</v>
      </c>
      <c r="E155" s="42" t="s">
        <v>58</v>
      </c>
      <c r="F155" s="42">
        <v>1136.46</v>
      </c>
      <c r="G155" s="42">
        <v>4199000000</v>
      </c>
      <c r="H155" s="42">
        <v>1891520369</v>
      </c>
      <c r="I155" s="43">
        <v>3694.82</v>
      </c>
      <c r="J155" s="47" t="str">
        <f t="shared" si="2"/>
        <v>Less Population</v>
      </c>
      <c r="L155" s="4"/>
    </row>
    <row r="156" spans="2:12" ht="15.75" customHeight="1">
      <c r="B156" s="45">
        <v>154</v>
      </c>
      <c r="C156" s="42">
        <v>430</v>
      </c>
      <c r="D156" s="42" t="s">
        <v>186</v>
      </c>
      <c r="E156" s="42" t="s">
        <v>58</v>
      </c>
      <c r="F156" s="42">
        <v>5418.38</v>
      </c>
      <c r="G156" s="42">
        <v>4064000000</v>
      </c>
      <c r="H156" s="42">
        <v>2756817825</v>
      </c>
      <c r="I156" s="43">
        <v>750.04</v>
      </c>
      <c r="J156" s="47" t="str">
        <f t="shared" si="2"/>
        <v>Less Population</v>
      </c>
      <c r="L156" s="4"/>
    </row>
    <row r="157" spans="2:12" ht="15.75" customHeight="1">
      <c r="B157" s="45">
        <v>155</v>
      </c>
      <c r="C157" s="42">
        <v>108</v>
      </c>
      <c r="D157" s="42" t="s">
        <v>187</v>
      </c>
      <c r="E157" s="42" t="s">
        <v>58</v>
      </c>
      <c r="F157" s="42">
        <v>13238.56</v>
      </c>
      <c r="G157" s="42">
        <v>3686000000</v>
      </c>
      <c r="H157" s="42">
        <v>2873699606</v>
      </c>
      <c r="I157" s="43">
        <v>278.43</v>
      </c>
      <c r="J157" s="47" t="str">
        <f t="shared" si="2"/>
        <v>Medium Population</v>
      </c>
      <c r="L157" s="4"/>
    </row>
    <row r="158" spans="2:12" ht="15.75" customHeight="1">
      <c r="B158" s="45">
        <v>156</v>
      </c>
      <c r="C158" s="42">
        <v>20</v>
      </c>
      <c r="D158" s="42" t="s">
        <v>188</v>
      </c>
      <c r="E158" s="42" t="s">
        <v>22</v>
      </c>
      <c r="F158" s="42">
        <v>80.09</v>
      </c>
      <c r="G158" s="42">
        <v>3580000000</v>
      </c>
      <c r="H158" s="42">
        <v>2858406626</v>
      </c>
      <c r="I158" s="43">
        <v>44700.83</v>
      </c>
      <c r="J158" s="47" t="str">
        <f t="shared" si="2"/>
        <v>Less Population</v>
      </c>
      <c r="L158" s="4"/>
    </row>
    <row r="159" spans="2:12" ht="15.75" customHeight="1">
      <c r="B159" s="45">
        <v>157</v>
      </c>
      <c r="C159" s="42">
        <v>533</v>
      </c>
      <c r="D159" s="42" t="s">
        <v>189</v>
      </c>
      <c r="E159" s="42" t="s">
        <v>13</v>
      </c>
      <c r="F159" s="42">
        <v>106.28</v>
      </c>
      <c r="G159" s="42">
        <v>3395000000</v>
      </c>
      <c r="H159" s="42">
        <v>2667039106</v>
      </c>
      <c r="I159" s="43">
        <v>31944.82</v>
      </c>
      <c r="J159" s="47" t="str">
        <f t="shared" si="2"/>
        <v>Less Population</v>
      </c>
      <c r="L159" s="4"/>
    </row>
    <row r="160" spans="2:12" ht="15.75" customHeight="1">
      <c r="B160" s="45">
        <v>158</v>
      </c>
      <c r="C160" s="42">
        <v>740</v>
      </c>
      <c r="D160" s="42" t="s">
        <v>190</v>
      </c>
      <c r="E160" s="42" t="s">
        <v>36</v>
      </c>
      <c r="F160" s="42">
        <v>623.24</v>
      </c>
      <c r="G160" s="42">
        <v>3119000000</v>
      </c>
      <c r="H160" s="42">
        <v>3278445033</v>
      </c>
      <c r="I160" s="43">
        <v>5004.5200000000004</v>
      </c>
      <c r="J160" s="47" t="str">
        <f t="shared" si="2"/>
        <v>Less Population</v>
      </c>
      <c r="L160" s="4"/>
    </row>
    <row r="161" spans="2:12" ht="15.75" customHeight="1">
      <c r="B161" s="45">
        <v>159</v>
      </c>
      <c r="C161" s="42">
        <v>64</v>
      </c>
      <c r="D161" s="42" t="s">
        <v>191</v>
      </c>
      <c r="E161" s="42" t="s">
        <v>15</v>
      </c>
      <c r="F161" s="42">
        <v>787.42</v>
      </c>
      <c r="G161" s="42">
        <v>2881000000</v>
      </c>
      <c r="H161" s="42">
        <v>2212642587</v>
      </c>
      <c r="I161" s="43">
        <v>3658.77</v>
      </c>
      <c r="J161" s="47" t="str">
        <f t="shared" si="2"/>
        <v>Less Population</v>
      </c>
      <c r="L161" s="4"/>
    </row>
    <row r="162" spans="2:12" ht="15.75" customHeight="1">
      <c r="B162" s="45">
        <v>160</v>
      </c>
      <c r="C162" s="42">
        <v>140</v>
      </c>
      <c r="D162" s="42" t="s">
        <v>192</v>
      </c>
      <c r="E162" s="42" t="s">
        <v>58</v>
      </c>
      <c r="F162" s="42">
        <v>5742.32</v>
      </c>
      <c r="G162" s="42">
        <v>2877000000</v>
      </c>
      <c r="H162" s="42">
        <v>1810388740</v>
      </c>
      <c r="I162" s="43">
        <v>501.02</v>
      </c>
      <c r="J162" s="47" t="str">
        <f t="shared" si="2"/>
        <v>Less Population</v>
      </c>
      <c r="L162" s="4"/>
    </row>
    <row r="163" spans="2:12" ht="15.75" customHeight="1">
      <c r="B163" s="45">
        <v>161</v>
      </c>
      <c r="C163" s="42">
        <v>232</v>
      </c>
      <c r="D163" s="42" t="s">
        <v>193</v>
      </c>
      <c r="E163" s="42" t="s">
        <v>58</v>
      </c>
      <c r="F163" s="42">
        <v>3748.9</v>
      </c>
      <c r="G163" s="42">
        <v>2777000000</v>
      </c>
      <c r="H163" s="42">
        <v>5413804303</v>
      </c>
      <c r="I163" s="43">
        <v>740.75</v>
      </c>
      <c r="J163" s="47" t="str">
        <f t="shared" si="2"/>
        <v>Less Population</v>
      </c>
      <c r="L163" s="4"/>
    </row>
    <row r="164" spans="2:12" ht="15.75" customHeight="1">
      <c r="B164" s="45">
        <v>162</v>
      </c>
      <c r="C164" s="42">
        <v>426</v>
      </c>
      <c r="D164" s="42" t="s">
        <v>194</v>
      </c>
      <c r="E164" s="42" t="s">
        <v>58</v>
      </c>
      <c r="F164" s="42">
        <v>2330.3200000000002</v>
      </c>
      <c r="G164" s="42">
        <v>2716000000</v>
      </c>
      <c r="H164" s="42">
        <v>2241017076</v>
      </c>
      <c r="I164" s="43">
        <v>1165.51</v>
      </c>
      <c r="J164" s="47" t="str">
        <f t="shared" si="2"/>
        <v>Less Population</v>
      </c>
      <c r="L164" s="4"/>
    </row>
    <row r="165" spans="2:12" ht="15.75" customHeight="1">
      <c r="B165" s="45">
        <v>163</v>
      </c>
      <c r="C165" s="42">
        <v>270</v>
      </c>
      <c r="D165" s="42" t="s">
        <v>195</v>
      </c>
      <c r="E165" s="42" t="s">
        <v>58</v>
      </c>
      <c r="F165" s="42">
        <v>2773.17</v>
      </c>
      <c r="G165" s="42">
        <v>2341000000</v>
      </c>
      <c r="H165" s="42">
        <v>985831536</v>
      </c>
      <c r="I165" s="43">
        <v>844.16</v>
      </c>
      <c r="J165" s="47" t="str">
        <f t="shared" si="2"/>
        <v>Less Population</v>
      </c>
      <c r="L165" s="4"/>
    </row>
    <row r="166" spans="2:12" ht="15.75" customHeight="1">
      <c r="B166" s="45">
        <v>164</v>
      </c>
      <c r="C166" s="42">
        <v>662</v>
      </c>
      <c r="D166" s="42" t="s">
        <v>196</v>
      </c>
      <c r="E166" s="42" t="s">
        <v>13</v>
      </c>
      <c r="F166" s="42">
        <v>180.25</v>
      </c>
      <c r="G166" s="42">
        <v>2277000000</v>
      </c>
      <c r="H166" s="42">
        <v>1397066906</v>
      </c>
      <c r="I166" s="43">
        <v>12632.38</v>
      </c>
      <c r="J166" s="47" t="str">
        <f t="shared" si="2"/>
        <v>Less Population</v>
      </c>
      <c r="L166" s="4"/>
    </row>
    <row r="167" spans="2:12" ht="15.75" customHeight="1">
      <c r="B167" s="45">
        <v>165</v>
      </c>
      <c r="C167" s="42">
        <v>132</v>
      </c>
      <c r="D167" s="42" t="s">
        <v>197</v>
      </c>
      <c r="E167" s="42" t="s">
        <v>58</v>
      </c>
      <c r="F167" s="42">
        <v>598.67999999999995</v>
      </c>
      <c r="G167" s="42">
        <v>2178000000</v>
      </c>
      <c r="H167" s="42">
        <v>1638928099</v>
      </c>
      <c r="I167" s="43">
        <v>3637.99</v>
      </c>
      <c r="J167" s="47" t="str">
        <f t="shared" si="2"/>
        <v>Less Population</v>
      </c>
      <c r="L167" s="4"/>
    </row>
    <row r="168" spans="2:12" ht="15.75" customHeight="1">
      <c r="B168" s="45">
        <v>166</v>
      </c>
      <c r="C168" s="42">
        <v>84</v>
      </c>
      <c r="D168" s="42" t="s">
        <v>198</v>
      </c>
      <c r="E168" s="42" t="s">
        <v>13</v>
      </c>
      <c r="F168" s="42">
        <v>410.83</v>
      </c>
      <c r="G168" s="42">
        <v>2135000000</v>
      </c>
      <c r="H168" s="42">
        <v>1741100000</v>
      </c>
      <c r="I168" s="43">
        <v>5196.8599999999997</v>
      </c>
      <c r="J168" s="47" t="str">
        <f t="shared" si="2"/>
        <v>Less Population</v>
      </c>
      <c r="L168" s="4"/>
    </row>
    <row r="169" spans="2:12" ht="15.75" customHeight="1">
      <c r="B169" s="45">
        <v>167</v>
      </c>
      <c r="C169" s="42">
        <v>626</v>
      </c>
      <c r="D169" s="42" t="s">
        <v>199</v>
      </c>
      <c r="E169" s="42" t="s">
        <v>15</v>
      </c>
      <c r="F169" s="42">
        <v>1360.6</v>
      </c>
      <c r="G169" s="42">
        <v>2035000000</v>
      </c>
      <c r="H169" s="42">
        <v>2703285752</v>
      </c>
      <c r="I169" s="43">
        <v>1495.67</v>
      </c>
      <c r="J169" s="47" t="str">
        <f t="shared" si="2"/>
        <v>Less Population</v>
      </c>
      <c r="L169" s="4"/>
    </row>
    <row r="170" spans="2:12" ht="15.75" customHeight="1">
      <c r="B170" s="45">
        <v>168</v>
      </c>
      <c r="C170" s="42">
        <v>690</v>
      </c>
      <c r="D170" s="42" t="s">
        <v>200</v>
      </c>
      <c r="E170" s="42" t="s">
        <v>58</v>
      </c>
      <c r="F170" s="42">
        <v>107.66</v>
      </c>
      <c r="G170" s="42">
        <v>1804000000</v>
      </c>
      <c r="H170" s="42">
        <v>1433826317</v>
      </c>
      <c r="I170" s="43">
        <v>16756.46</v>
      </c>
      <c r="J170" s="47" t="str">
        <f t="shared" si="2"/>
        <v>Less Population</v>
      </c>
      <c r="L170" s="4"/>
    </row>
    <row r="171" spans="2:12" ht="15.75" customHeight="1">
      <c r="B171" s="45">
        <v>169</v>
      </c>
      <c r="C171" s="42">
        <v>624</v>
      </c>
      <c r="D171" s="42" t="s">
        <v>201</v>
      </c>
      <c r="E171" s="42" t="s">
        <v>58</v>
      </c>
      <c r="F171" s="42">
        <v>2150.84</v>
      </c>
      <c r="G171" s="42">
        <v>1802000000</v>
      </c>
      <c r="H171" s="42">
        <v>1122643236</v>
      </c>
      <c r="I171" s="43">
        <v>837.81</v>
      </c>
      <c r="J171" s="47" t="str">
        <f t="shared" si="2"/>
        <v>Less Population</v>
      </c>
      <c r="L171" s="4"/>
    </row>
    <row r="172" spans="2:12" ht="15.75" customHeight="1">
      <c r="B172" s="45">
        <v>170</v>
      </c>
      <c r="C172" s="42">
        <v>90</v>
      </c>
      <c r="D172" s="42" t="s">
        <v>202</v>
      </c>
      <c r="E172" s="42" t="s">
        <v>41</v>
      </c>
      <c r="F172" s="42">
        <v>740.42</v>
      </c>
      <c r="G172" s="42">
        <v>1783000000</v>
      </c>
      <c r="H172" s="42">
        <v>1133967215</v>
      </c>
      <c r="I172" s="43">
        <v>2408.08</v>
      </c>
      <c r="J172" s="47" t="str">
        <f t="shared" si="2"/>
        <v>Less Population</v>
      </c>
      <c r="L172" s="4"/>
    </row>
    <row r="173" spans="2:12" ht="15.75" customHeight="1">
      <c r="B173" s="45">
        <v>171</v>
      </c>
      <c r="C173" s="42">
        <v>674</v>
      </c>
      <c r="D173" s="42" t="s">
        <v>203</v>
      </c>
      <c r="E173" s="42" t="s">
        <v>22</v>
      </c>
      <c r="F173" s="42">
        <v>33.64</v>
      </c>
      <c r="G173" s="42">
        <v>1777000000</v>
      </c>
      <c r="H173" s="42">
        <v>1590761265</v>
      </c>
      <c r="I173" s="43">
        <v>52820.88</v>
      </c>
      <c r="J173" s="47" t="str">
        <f t="shared" si="2"/>
        <v>Less Population</v>
      </c>
      <c r="L173" s="4"/>
    </row>
    <row r="174" spans="2:12" ht="15.75" customHeight="1">
      <c r="B174" s="45">
        <v>172</v>
      </c>
      <c r="C174" s="42">
        <v>28</v>
      </c>
      <c r="D174" s="42" t="s">
        <v>204</v>
      </c>
      <c r="E174" s="42" t="s">
        <v>13</v>
      </c>
      <c r="F174" s="42">
        <v>94.3</v>
      </c>
      <c r="G174" s="42">
        <v>1768000000</v>
      </c>
      <c r="H174" s="42">
        <v>1460157909</v>
      </c>
      <c r="I174" s="43">
        <v>18749.07</v>
      </c>
      <c r="J174" s="47" t="str">
        <f t="shared" si="2"/>
        <v>Less Population</v>
      </c>
      <c r="L174" s="4"/>
    </row>
    <row r="175" spans="2:12" ht="15.75" customHeight="1">
      <c r="B175" s="45">
        <v>173</v>
      </c>
      <c r="C175" s="42">
        <v>174</v>
      </c>
      <c r="D175" s="42" t="s">
        <v>205</v>
      </c>
      <c r="E175" s="42" t="s">
        <v>58</v>
      </c>
      <c r="F175" s="42">
        <v>852.08</v>
      </c>
      <c r="G175" s="42">
        <v>1386000000</v>
      </c>
      <c r="H175" s="42">
        <v>1149802573</v>
      </c>
      <c r="I175" s="43">
        <v>1626.62</v>
      </c>
      <c r="J175" s="47" t="str">
        <f t="shared" si="2"/>
        <v>Less Population</v>
      </c>
      <c r="L175" s="4"/>
    </row>
    <row r="176" spans="2:12" ht="15.75" customHeight="1">
      <c r="B176" s="45">
        <v>174</v>
      </c>
      <c r="C176" s="42">
        <v>308</v>
      </c>
      <c r="D176" s="42" t="s">
        <v>206</v>
      </c>
      <c r="E176" s="42" t="s">
        <v>13</v>
      </c>
      <c r="F176" s="42">
        <v>126.18</v>
      </c>
      <c r="G176" s="42">
        <v>1275000000</v>
      </c>
      <c r="H176" s="42">
        <v>1016208148</v>
      </c>
      <c r="I176" s="43">
        <v>10104.370000000001</v>
      </c>
      <c r="J176" s="47" t="str">
        <f t="shared" si="2"/>
        <v>Less Population</v>
      </c>
      <c r="L176" s="4"/>
    </row>
    <row r="177" spans="2:12" ht="15.75" customHeight="1">
      <c r="B177" s="45">
        <v>175</v>
      </c>
      <c r="C177" s="42">
        <v>659</v>
      </c>
      <c r="D177" s="42" t="s">
        <v>207</v>
      </c>
      <c r="E177" s="42" t="s">
        <v>13</v>
      </c>
      <c r="F177" s="42">
        <v>47.76</v>
      </c>
      <c r="G177" s="42">
        <v>1216000000</v>
      </c>
      <c r="H177" s="42">
        <v>909854620</v>
      </c>
      <c r="I177" s="43">
        <v>25463.3</v>
      </c>
      <c r="J177" s="47" t="str">
        <f t="shared" si="2"/>
        <v>Less Population</v>
      </c>
      <c r="L177" s="4"/>
    </row>
    <row r="178" spans="2:12" ht="15.75" customHeight="1">
      <c r="B178" s="45">
        <v>176</v>
      </c>
      <c r="C178" s="42">
        <v>548</v>
      </c>
      <c r="D178" s="42" t="s">
        <v>208</v>
      </c>
      <c r="E178" s="42" t="s">
        <v>41</v>
      </c>
      <c r="F178" s="42">
        <v>334.51</v>
      </c>
      <c r="G178" s="42">
        <v>1071000000</v>
      </c>
      <c r="H178" s="42">
        <v>837519790</v>
      </c>
      <c r="I178" s="43">
        <v>3201.74</v>
      </c>
      <c r="J178" s="47" t="str">
        <f t="shared" si="2"/>
        <v>Less Population</v>
      </c>
      <c r="L178" s="4"/>
    </row>
    <row r="179" spans="2:12" ht="15.75" customHeight="1">
      <c r="B179" s="45">
        <v>177</v>
      </c>
      <c r="C179" s="42">
        <v>670</v>
      </c>
      <c r="D179" s="42" t="s">
        <v>209</v>
      </c>
      <c r="E179" s="42" t="s">
        <v>13</v>
      </c>
      <c r="F179" s="42">
        <v>103.7</v>
      </c>
      <c r="G179" s="42">
        <v>1043000000</v>
      </c>
      <c r="H179" s="42">
        <v>765318745</v>
      </c>
      <c r="I179" s="43">
        <v>10058.049999999999</v>
      </c>
      <c r="J179" s="47" t="str">
        <f t="shared" si="2"/>
        <v>Less Population</v>
      </c>
      <c r="L179" s="4"/>
    </row>
    <row r="180" spans="2:12" ht="15.75" customHeight="1">
      <c r="B180" s="45">
        <v>178</v>
      </c>
      <c r="C180" s="42">
        <v>882</v>
      </c>
      <c r="D180" s="42" t="s">
        <v>210</v>
      </c>
      <c r="E180" s="42" t="s">
        <v>41</v>
      </c>
      <c r="F180" s="42">
        <v>225.68</v>
      </c>
      <c r="G180" s="42">
        <v>868000000</v>
      </c>
      <c r="H180" s="42">
        <v>822233281</v>
      </c>
      <c r="I180" s="43">
        <v>3846.14</v>
      </c>
      <c r="J180" s="47" t="str">
        <f t="shared" si="2"/>
        <v>Less Population</v>
      </c>
      <c r="L180" s="4"/>
    </row>
    <row r="181" spans="2:12" ht="15.75" customHeight="1">
      <c r="B181" s="45">
        <v>179</v>
      </c>
      <c r="C181" s="42">
        <v>212</v>
      </c>
      <c r="D181" s="42" t="s">
        <v>211</v>
      </c>
      <c r="E181" s="42" t="s">
        <v>13</v>
      </c>
      <c r="F181" s="42">
        <v>73.040000000000006</v>
      </c>
      <c r="G181" s="42">
        <v>695000000</v>
      </c>
      <c r="H181" s="42">
        <v>581484032</v>
      </c>
      <c r="I181" s="43">
        <v>9515.33</v>
      </c>
      <c r="J181" s="47" t="str">
        <f t="shared" si="2"/>
        <v>Less Population</v>
      </c>
      <c r="L181" s="4"/>
    </row>
    <row r="182" spans="2:12" ht="15.75" customHeight="1">
      <c r="B182" s="45">
        <v>180</v>
      </c>
      <c r="C182" s="42">
        <v>776</v>
      </c>
      <c r="D182" s="42" t="s">
        <v>212</v>
      </c>
      <c r="E182" s="42" t="s">
        <v>41</v>
      </c>
      <c r="F182" s="42">
        <v>107.77</v>
      </c>
      <c r="G182" s="42">
        <v>574000000</v>
      </c>
      <c r="H182" s="42">
        <v>401460313</v>
      </c>
      <c r="I182" s="43">
        <v>5326.01</v>
      </c>
      <c r="J182" s="47" t="str">
        <f t="shared" si="2"/>
        <v>Less Population</v>
      </c>
      <c r="L182" s="4"/>
    </row>
    <row r="183" spans="2:12" ht="15.75" customHeight="1">
      <c r="B183" s="45">
        <v>181</v>
      </c>
      <c r="C183" s="42">
        <v>678</v>
      </c>
      <c r="D183" s="42" t="s">
        <v>213</v>
      </c>
      <c r="E183" s="42" t="s">
        <v>58</v>
      </c>
      <c r="F183" s="42">
        <v>231.86</v>
      </c>
      <c r="G183" s="42">
        <v>569000000</v>
      </c>
      <c r="H183" s="42">
        <v>342781695</v>
      </c>
      <c r="I183" s="43">
        <v>2454.11</v>
      </c>
      <c r="J183" s="47" t="str">
        <f t="shared" si="2"/>
        <v>Less Population</v>
      </c>
      <c r="L183" s="4"/>
    </row>
    <row r="184" spans="2:12" ht="15.75" customHeight="1">
      <c r="B184" s="45">
        <v>182</v>
      </c>
      <c r="C184" s="42">
        <v>583</v>
      </c>
      <c r="D184" s="42" t="s">
        <v>214</v>
      </c>
      <c r="E184" s="42" t="s">
        <v>41</v>
      </c>
      <c r="F184" s="42">
        <v>115.22</v>
      </c>
      <c r="G184" s="42">
        <v>452000000</v>
      </c>
      <c r="H184" s="42">
        <v>329895643</v>
      </c>
      <c r="I184" s="43">
        <v>3922.79</v>
      </c>
      <c r="J184" s="47" t="str">
        <f t="shared" si="2"/>
        <v>Less Population</v>
      </c>
      <c r="L184" s="4"/>
    </row>
    <row r="185" spans="2:12" ht="15.75" customHeight="1">
      <c r="B185" s="45">
        <v>183</v>
      </c>
      <c r="C185" s="42">
        <v>585</v>
      </c>
      <c r="D185" s="42" t="s">
        <v>215</v>
      </c>
      <c r="E185" s="42" t="s">
        <v>41</v>
      </c>
      <c r="F185" s="42">
        <v>18.059999999999999</v>
      </c>
      <c r="G185" s="42">
        <v>296000000</v>
      </c>
      <c r="H185" s="42">
        <v>310248000</v>
      </c>
      <c r="I185" s="43">
        <v>16391.63</v>
      </c>
      <c r="J185" s="47" t="str">
        <f t="shared" si="2"/>
        <v>Less Population</v>
      </c>
      <c r="L185" s="4"/>
    </row>
    <row r="186" spans="2:12" ht="15.75" customHeight="1">
      <c r="B186" s="45">
        <v>184</v>
      </c>
      <c r="C186" s="42">
        <v>584</v>
      </c>
      <c r="D186" s="42" t="s">
        <v>216</v>
      </c>
      <c r="E186" s="42" t="s">
        <v>41</v>
      </c>
      <c r="F186" s="42">
        <v>42</v>
      </c>
      <c r="G186" s="42">
        <v>284000000</v>
      </c>
      <c r="H186" s="42">
        <v>183000000</v>
      </c>
      <c r="I186" s="43">
        <v>6762.55</v>
      </c>
      <c r="J186" s="47" t="str">
        <f t="shared" si="2"/>
        <v>Less Population</v>
      </c>
      <c r="L186" s="4"/>
    </row>
    <row r="187" spans="2:12" ht="15.75" customHeight="1">
      <c r="B187" s="45">
        <v>185</v>
      </c>
      <c r="C187" s="42">
        <v>296</v>
      </c>
      <c r="D187" s="42" t="s">
        <v>217</v>
      </c>
      <c r="E187" s="42" t="s">
        <v>41</v>
      </c>
      <c r="F187" s="42">
        <v>133.52000000000001</v>
      </c>
      <c r="G187" s="42">
        <v>233000000</v>
      </c>
      <c r="H187" s="42">
        <v>173655146</v>
      </c>
      <c r="I187" s="43">
        <v>1745.12</v>
      </c>
      <c r="J187" s="47" t="str">
        <f t="shared" si="2"/>
        <v>Less Population</v>
      </c>
      <c r="L187" s="4"/>
    </row>
    <row r="188" spans="2:12" ht="15.75" customHeight="1">
      <c r="B188" s="45">
        <v>186</v>
      </c>
      <c r="C188" s="42">
        <v>520</v>
      </c>
      <c r="D188" s="42" t="s">
        <v>218</v>
      </c>
      <c r="E188" s="42" t="s">
        <v>41</v>
      </c>
      <c r="F188" s="42">
        <v>12.78</v>
      </c>
      <c r="G188" s="42">
        <v>138000000</v>
      </c>
      <c r="H188" s="42">
        <v>103469824</v>
      </c>
      <c r="I188" s="43">
        <v>10798.12</v>
      </c>
      <c r="J188" s="47" t="str">
        <f t="shared" si="2"/>
        <v>Less Population</v>
      </c>
      <c r="L188" s="4"/>
    </row>
    <row r="189" spans="2:12" ht="15.75" customHeight="1">
      <c r="B189" s="45">
        <v>187</v>
      </c>
      <c r="C189" s="42">
        <v>798</v>
      </c>
      <c r="D189" s="42" t="s">
        <v>219</v>
      </c>
      <c r="E189" s="42" t="s">
        <v>41</v>
      </c>
      <c r="F189" s="42">
        <v>11.4</v>
      </c>
      <c r="G189" s="42">
        <v>71000000</v>
      </c>
      <c r="H189" s="42">
        <v>36697185</v>
      </c>
      <c r="I189" s="43">
        <v>6230.26</v>
      </c>
      <c r="J189" s="47" t="str">
        <f t="shared" si="2"/>
        <v>Less Population</v>
      </c>
      <c r="L189" s="4"/>
    </row>
    <row r="190" spans="2:12" ht="15.75" customHeight="1">
      <c r="B190" s="45">
        <v>188</v>
      </c>
      <c r="C190" s="42">
        <v>4</v>
      </c>
      <c r="D190" s="42" t="s">
        <v>220</v>
      </c>
      <c r="E190" s="42" t="s">
        <v>15</v>
      </c>
      <c r="F190" s="42">
        <v>42239.85</v>
      </c>
      <c r="G190" s="42">
        <v>0</v>
      </c>
      <c r="H190" s="42">
        <v>20235063330</v>
      </c>
      <c r="I190" s="43">
        <v>479.05</v>
      </c>
      <c r="J190" s="47" t="str">
        <f t="shared" si="2"/>
        <v>Medium Population</v>
      </c>
      <c r="L190" s="4"/>
    </row>
    <row r="191" spans="2:12" ht="15.75" customHeight="1">
      <c r="B191" s="45">
        <v>189</v>
      </c>
      <c r="C191" s="42">
        <v>60</v>
      </c>
      <c r="D191" s="42" t="s">
        <v>221</v>
      </c>
      <c r="E191" s="42" t="s">
        <v>13</v>
      </c>
      <c r="F191" s="42">
        <v>64.069999999999993</v>
      </c>
      <c r="G191" s="42">
        <v>0</v>
      </c>
      <c r="H191" s="42">
        <v>6127341000</v>
      </c>
      <c r="I191" s="43">
        <v>95636.59</v>
      </c>
      <c r="J191" s="47" t="str">
        <f t="shared" si="2"/>
        <v>Less Population</v>
      </c>
      <c r="L191" s="4"/>
    </row>
    <row r="192" spans="2:12" ht="15.75" customHeight="1">
      <c r="B192" s="45">
        <v>190</v>
      </c>
      <c r="C192" s="42">
        <v>92</v>
      </c>
      <c r="D192" s="42" t="s">
        <v>222</v>
      </c>
      <c r="E192" s="42" t="s">
        <v>13</v>
      </c>
      <c r="F192" s="42">
        <v>31.54</v>
      </c>
      <c r="G192" s="42">
        <v>0</v>
      </c>
      <c r="H192" s="42">
        <v>971237110</v>
      </c>
      <c r="I192" s="43">
        <v>30795.77</v>
      </c>
      <c r="J192" s="47" t="str">
        <f t="shared" si="2"/>
        <v>Less Population</v>
      </c>
      <c r="L192" s="4"/>
    </row>
    <row r="193" spans="2:12" ht="15.75" customHeight="1">
      <c r="B193" s="45">
        <v>191</v>
      </c>
      <c r="C193" s="42">
        <v>136</v>
      </c>
      <c r="D193" s="42" t="s">
        <v>223</v>
      </c>
      <c r="E193" s="42" t="s">
        <v>13</v>
      </c>
      <c r="F193" s="42">
        <v>69.31</v>
      </c>
      <c r="G193" s="42">
        <v>0</v>
      </c>
      <c r="H193" s="42">
        <v>3844080626</v>
      </c>
      <c r="I193" s="43">
        <v>55462.14</v>
      </c>
      <c r="J193" s="47" t="str">
        <f t="shared" si="2"/>
        <v>Less Population</v>
      </c>
      <c r="L193" s="4"/>
    </row>
    <row r="194" spans="2:12" ht="15.75" customHeight="1">
      <c r="B194" s="45">
        <v>192</v>
      </c>
      <c r="C194" s="42">
        <v>184</v>
      </c>
      <c r="D194" s="42" t="s">
        <v>224</v>
      </c>
      <c r="E194" s="42" t="s">
        <v>41</v>
      </c>
      <c r="F194" s="42">
        <v>17.04</v>
      </c>
      <c r="G194" s="42">
        <v>0</v>
      </c>
      <c r="H194" s="42">
        <v>290194195</v>
      </c>
      <c r="I194" s="43">
        <v>17026.18</v>
      </c>
      <c r="J194" s="47" t="str">
        <f t="shared" si="2"/>
        <v>Less Population</v>
      </c>
      <c r="L194" s="4"/>
    </row>
    <row r="195" spans="2:12" ht="15.75" customHeight="1">
      <c r="B195" s="45">
        <v>193</v>
      </c>
      <c r="C195" s="42">
        <v>192</v>
      </c>
      <c r="D195" s="42" t="s">
        <v>225</v>
      </c>
      <c r="E195" s="42" t="s">
        <v>13</v>
      </c>
      <c r="F195" s="42">
        <v>11194.45</v>
      </c>
      <c r="G195" s="42">
        <v>0</v>
      </c>
      <c r="H195" s="42">
        <v>89688700000</v>
      </c>
      <c r="I195" s="43">
        <v>8011.89</v>
      </c>
      <c r="J195" s="47" t="str">
        <f t="shared" si="2"/>
        <v>Medium Population</v>
      </c>
      <c r="L195" s="4"/>
    </row>
    <row r="196" spans="2:12" ht="15.75" customHeight="1">
      <c r="B196" s="45">
        <v>194</v>
      </c>
      <c r="C196" s="42">
        <v>258</v>
      </c>
      <c r="D196" s="42" t="s">
        <v>226</v>
      </c>
      <c r="E196" s="42" t="s">
        <v>41</v>
      </c>
      <c r="F196" s="42">
        <v>308.87</v>
      </c>
      <c r="G196" s="42">
        <v>0</v>
      </c>
      <c r="H196" s="42">
        <v>5417934152</v>
      </c>
      <c r="I196" s="43">
        <v>17541.03</v>
      </c>
      <c r="J196" s="47" t="str">
        <f t="shared" ref="J196:J214" si="3">IF(F196&gt;1000000, "Large Population", IF(F196&lt;10000, "Less Population", "Medium Population"))</f>
        <v>Less Population</v>
      </c>
      <c r="L196" s="4"/>
    </row>
    <row r="197" spans="2:12" ht="15.75" customHeight="1">
      <c r="B197" s="45">
        <v>195</v>
      </c>
      <c r="C197" s="42">
        <v>275</v>
      </c>
      <c r="D197" s="42" t="s">
        <v>227</v>
      </c>
      <c r="E197" s="42" t="s">
        <v>15</v>
      </c>
      <c r="F197" s="42">
        <v>5371.23</v>
      </c>
      <c r="G197" s="42">
        <v>0</v>
      </c>
      <c r="H197" s="42">
        <v>13397100000</v>
      </c>
      <c r="I197" s="43">
        <v>2494.23</v>
      </c>
      <c r="J197" s="47" t="str">
        <f t="shared" si="3"/>
        <v>Less Population</v>
      </c>
      <c r="L197" s="4"/>
    </row>
    <row r="198" spans="2:12" ht="15.75" customHeight="1">
      <c r="B198" s="45">
        <v>196</v>
      </c>
      <c r="C198" s="42">
        <v>304</v>
      </c>
      <c r="D198" s="42" t="s">
        <v>228</v>
      </c>
      <c r="E198" s="42" t="s">
        <v>13</v>
      </c>
      <c r="F198" s="42">
        <v>56.64</v>
      </c>
      <c r="G198" s="42">
        <v>0</v>
      </c>
      <c r="H198" s="42">
        <v>2282927882</v>
      </c>
      <c r="I198" s="43">
        <v>40303.800000000003</v>
      </c>
      <c r="J198" s="47" t="str">
        <f t="shared" si="3"/>
        <v>Less Population</v>
      </c>
      <c r="L198" s="4"/>
    </row>
    <row r="199" spans="2:12" ht="15.75" customHeight="1">
      <c r="B199" s="45">
        <v>197</v>
      </c>
      <c r="C199" s="42">
        <v>408</v>
      </c>
      <c r="D199" s="42" t="s">
        <v>229</v>
      </c>
      <c r="E199" s="42" t="s">
        <v>15</v>
      </c>
      <c r="F199" s="42">
        <v>26160.82</v>
      </c>
      <c r="G199" s="42">
        <v>0</v>
      </c>
      <c r="H199" s="42">
        <v>16788601831</v>
      </c>
      <c r="I199" s="43">
        <v>641.75</v>
      </c>
      <c r="J199" s="47" t="str">
        <f t="shared" si="3"/>
        <v>Medium Population</v>
      </c>
      <c r="L199" s="4"/>
    </row>
    <row r="200" spans="2:12" ht="15.75" customHeight="1">
      <c r="B200" s="45">
        <v>198</v>
      </c>
      <c r="C200" s="42">
        <v>412</v>
      </c>
      <c r="D200" s="42" t="s">
        <v>230</v>
      </c>
      <c r="E200" s="42" t="s">
        <v>22</v>
      </c>
      <c r="F200" s="42">
        <v>1663.59</v>
      </c>
      <c r="G200" s="42">
        <v>0</v>
      </c>
      <c r="H200" s="42">
        <v>6714465857</v>
      </c>
      <c r="I200" s="43">
        <v>4036.12</v>
      </c>
      <c r="J200" s="47" t="str">
        <f t="shared" si="3"/>
        <v>Less Population</v>
      </c>
      <c r="L200" s="4"/>
    </row>
    <row r="201" spans="2:12" ht="15.75" customHeight="1">
      <c r="B201" s="45">
        <v>199</v>
      </c>
      <c r="C201" s="42">
        <v>422</v>
      </c>
      <c r="D201" s="42" t="s">
        <v>231</v>
      </c>
      <c r="E201" s="42" t="s">
        <v>15</v>
      </c>
      <c r="F201" s="42">
        <v>5353.93</v>
      </c>
      <c r="G201" s="42">
        <v>0</v>
      </c>
      <c r="H201" s="42">
        <v>50457653265</v>
      </c>
      <c r="I201" s="43">
        <v>9424.41</v>
      </c>
      <c r="J201" s="47" t="str">
        <f t="shared" si="3"/>
        <v>Less Population</v>
      </c>
      <c r="L201" s="4"/>
    </row>
    <row r="202" spans="2:12" ht="15.75" customHeight="1">
      <c r="B202" s="45">
        <v>200</v>
      </c>
      <c r="C202" s="42">
        <v>438</v>
      </c>
      <c r="D202" s="42" t="s">
        <v>232</v>
      </c>
      <c r="E202" s="42" t="s">
        <v>22</v>
      </c>
      <c r="F202" s="42">
        <v>39.58</v>
      </c>
      <c r="G202" s="42">
        <v>0</v>
      </c>
      <c r="H202" s="42">
        <v>6193677543</v>
      </c>
      <c r="I202" s="43">
        <v>156469.22</v>
      </c>
      <c r="J202" s="47" t="str">
        <f t="shared" si="3"/>
        <v>Less Population</v>
      </c>
      <c r="L202" s="4"/>
    </row>
    <row r="203" spans="2:12" ht="15.75" customHeight="1">
      <c r="B203" s="45">
        <v>201</v>
      </c>
      <c r="C203" s="42">
        <v>492</v>
      </c>
      <c r="D203" s="42" t="s">
        <v>233</v>
      </c>
      <c r="E203" s="42" t="s">
        <v>22</v>
      </c>
      <c r="F203" s="42">
        <v>36.299999999999997</v>
      </c>
      <c r="G203" s="42">
        <v>0</v>
      </c>
      <c r="H203" s="42">
        <v>6468000877</v>
      </c>
      <c r="I203" s="43">
        <v>178196.57</v>
      </c>
      <c r="J203" s="47" t="str">
        <f t="shared" si="3"/>
        <v>Less Population</v>
      </c>
      <c r="L203" s="4"/>
    </row>
    <row r="204" spans="2:12" ht="15.75" customHeight="1">
      <c r="B204" s="45">
        <v>202</v>
      </c>
      <c r="C204" s="42">
        <v>500</v>
      </c>
      <c r="D204" s="42" t="s">
        <v>234</v>
      </c>
      <c r="E204" s="42" t="s">
        <v>13</v>
      </c>
      <c r="F204" s="42">
        <v>4.3899999999999997</v>
      </c>
      <c r="G204" s="42">
        <v>0</v>
      </c>
      <c r="H204" s="42">
        <v>62051375</v>
      </c>
      <c r="I204" s="43">
        <v>14147.6</v>
      </c>
      <c r="J204" s="47" t="str">
        <f t="shared" si="3"/>
        <v>Less Population</v>
      </c>
      <c r="L204" s="4"/>
    </row>
    <row r="205" spans="2:12" ht="15.75" customHeight="1">
      <c r="B205" s="45">
        <v>203</v>
      </c>
      <c r="C205" s="42">
        <v>531</v>
      </c>
      <c r="D205" s="42" t="s">
        <v>235</v>
      </c>
      <c r="E205" s="42" t="s">
        <v>13</v>
      </c>
      <c r="F205" s="42">
        <v>192.08</v>
      </c>
      <c r="G205" s="42">
        <v>0</v>
      </c>
      <c r="H205" s="42">
        <v>3121449966</v>
      </c>
      <c r="I205" s="43">
        <v>16251.03</v>
      </c>
      <c r="J205" s="47" t="str">
        <f t="shared" si="3"/>
        <v>Less Population</v>
      </c>
      <c r="L205" s="4"/>
    </row>
    <row r="206" spans="2:12" ht="15.75" customHeight="1">
      <c r="B206" s="45">
        <v>204</v>
      </c>
      <c r="C206" s="42">
        <v>534</v>
      </c>
      <c r="D206" s="42" t="s">
        <v>236</v>
      </c>
      <c r="E206" s="42" t="s">
        <v>13</v>
      </c>
      <c r="F206" s="42">
        <v>44.22</v>
      </c>
      <c r="G206" s="42">
        <v>0</v>
      </c>
      <c r="H206" s="42">
        <v>1072067039</v>
      </c>
      <c r="I206" s="43">
        <v>24242.84</v>
      </c>
      <c r="J206" s="47" t="str">
        <f t="shared" si="3"/>
        <v>Less Population</v>
      </c>
      <c r="L206" s="4"/>
    </row>
    <row r="207" spans="2:12" ht="15.75" customHeight="1">
      <c r="B207" s="45">
        <v>205</v>
      </c>
      <c r="C207" s="42">
        <v>540</v>
      </c>
      <c r="D207" s="42" t="s">
        <v>237</v>
      </c>
      <c r="E207" s="42" t="s">
        <v>41</v>
      </c>
      <c r="F207" s="42">
        <v>292.99</v>
      </c>
      <c r="G207" s="42">
        <v>0</v>
      </c>
      <c r="H207" s="42">
        <v>9445714851</v>
      </c>
      <c r="I207" s="43">
        <v>32238.92</v>
      </c>
      <c r="J207" s="47" t="str">
        <f t="shared" si="3"/>
        <v>Less Population</v>
      </c>
      <c r="L207" s="4"/>
    </row>
    <row r="208" spans="2:12" ht="15.75" customHeight="1">
      <c r="B208" s="45">
        <v>206</v>
      </c>
      <c r="C208" s="42">
        <v>586</v>
      </c>
      <c r="D208" s="42" t="s">
        <v>238</v>
      </c>
      <c r="E208" s="42" t="s">
        <v>15</v>
      </c>
      <c r="F208" s="42">
        <v>240485.66</v>
      </c>
      <c r="G208" s="42">
        <v>0</v>
      </c>
      <c r="H208" s="42">
        <v>282506007859</v>
      </c>
      <c r="I208" s="43">
        <v>1174.73</v>
      </c>
      <c r="J208" s="47" t="str">
        <f t="shared" si="3"/>
        <v>Medium Population</v>
      </c>
      <c r="L208" s="4"/>
    </row>
    <row r="209" spans="2:12" ht="15.75" customHeight="1">
      <c r="B209" s="45">
        <v>207</v>
      </c>
      <c r="C209" s="42">
        <v>660</v>
      </c>
      <c r="D209" s="42" t="s">
        <v>239</v>
      </c>
      <c r="E209" s="42" t="s">
        <v>13</v>
      </c>
      <c r="F209" s="42">
        <v>15.9</v>
      </c>
      <c r="G209" s="42">
        <v>0</v>
      </c>
      <c r="H209" s="42">
        <v>337520470</v>
      </c>
      <c r="I209" s="43">
        <v>21229.040000000001</v>
      </c>
      <c r="J209" s="47" t="str">
        <f t="shared" si="3"/>
        <v>Less Population</v>
      </c>
      <c r="L209" s="4"/>
    </row>
    <row r="210" spans="2:12" ht="15.75" customHeight="1">
      <c r="B210" s="45">
        <v>208</v>
      </c>
      <c r="C210" s="42">
        <v>729</v>
      </c>
      <c r="D210" s="42" t="s">
        <v>240</v>
      </c>
      <c r="E210" s="42" t="s">
        <v>58</v>
      </c>
      <c r="F210" s="42">
        <v>48109.01</v>
      </c>
      <c r="G210" s="42">
        <v>0</v>
      </c>
      <c r="H210" s="42">
        <v>82887395895</v>
      </c>
      <c r="I210" s="43">
        <v>1722.91</v>
      </c>
      <c r="J210" s="47" t="str">
        <f t="shared" si="3"/>
        <v>Medium Population</v>
      </c>
      <c r="L210" s="4"/>
    </row>
    <row r="211" spans="2:12" ht="15.75" customHeight="1">
      <c r="B211" s="45">
        <v>209</v>
      </c>
      <c r="C211" s="42">
        <v>760</v>
      </c>
      <c r="D211" s="42" t="s">
        <v>241</v>
      </c>
      <c r="E211" s="42" t="s">
        <v>15</v>
      </c>
      <c r="F211" s="42">
        <v>23227.01</v>
      </c>
      <c r="G211" s="42">
        <v>0</v>
      </c>
      <c r="H211" s="42">
        <v>22163075121</v>
      </c>
      <c r="I211" s="43">
        <v>954.19</v>
      </c>
      <c r="J211" s="47" t="str">
        <f t="shared" si="3"/>
        <v>Medium Population</v>
      </c>
      <c r="L211" s="4"/>
    </row>
    <row r="212" spans="2:12" ht="15.75" customHeight="1">
      <c r="B212" s="45">
        <v>210</v>
      </c>
      <c r="C212" s="42">
        <v>788</v>
      </c>
      <c r="D212" s="42" t="s">
        <v>242</v>
      </c>
      <c r="E212" s="42" t="s">
        <v>58</v>
      </c>
      <c r="F212" s="42">
        <v>12458.22</v>
      </c>
      <c r="G212" s="42">
        <v>0</v>
      </c>
      <c r="H212" s="42">
        <v>41703561397</v>
      </c>
      <c r="I212" s="43">
        <v>3347.47</v>
      </c>
      <c r="J212" s="47" t="str">
        <f t="shared" si="3"/>
        <v>Medium Population</v>
      </c>
      <c r="L212" s="4"/>
    </row>
    <row r="213" spans="2:12" ht="15.75" customHeight="1">
      <c r="B213" s="45">
        <v>211</v>
      </c>
      <c r="C213" s="42">
        <v>796</v>
      </c>
      <c r="D213" s="42" t="s">
        <v>243</v>
      </c>
      <c r="E213" s="42" t="s">
        <v>13</v>
      </c>
      <c r="F213" s="42">
        <v>46.06</v>
      </c>
      <c r="G213" s="42">
        <v>0</v>
      </c>
      <c r="H213" s="42">
        <v>917550492</v>
      </c>
      <c r="I213" s="43">
        <v>19919.900000000001</v>
      </c>
      <c r="J213" s="47" t="str">
        <f t="shared" si="3"/>
        <v>Less Population</v>
      </c>
      <c r="L213" s="4"/>
    </row>
    <row r="214" spans="2:12" ht="15.75" customHeight="1">
      <c r="B214" s="45">
        <v>212</v>
      </c>
      <c r="C214" s="42">
        <v>804</v>
      </c>
      <c r="D214" s="42" t="s">
        <v>244</v>
      </c>
      <c r="E214" s="42" t="s">
        <v>22</v>
      </c>
      <c r="F214" s="42">
        <v>36744.629999999997</v>
      </c>
      <c r="G214" s="42">
        <v>0</v>
      </c>
      <c r="H214" s="42">
        <v>93270354852</v>
      </c>
      <c r="I214" s="43">
        <v>2538.34</v>
      </c>
      <c r="J214" s="47" t="str">
        <f t="shared" si="3"/>
        <v>Medium Population</v>
      </c>
      <c r="L214" s="4"/>
    </row>
    <row r="215" spans="2:12" ht="15.75" customHeight="1">
      <c r="L215" s="4"/>
    </row>
    <row r="216" spans="2:12" ht="15.75" customHeight="1">
      <c r="L216" s="4"/>
    </row>
    <row r="217" spans="2:12" ht="15.75" customHeight="1">
      <c r="L217" s="4"/>
    </row>
    <row r="218" spans="2:12" ht="15.75" customHeight="1">
      <c r="L218" s="4"/>
    </row>
    <row r="219" spans="2:12" ht="15.75" customHeight="1">
      <c r="L219" s="4"/>
    </row>
    <row r="220" spans="2:12" ht="15.75" customHeight="1">
      <c r="L220" s="4"/>
    </row>
    <row r="221" spans="2:12" ht="15.75" customHeight="1">
      <c r="L221" s="4"/>
    </row>
    <row r="222" spans="2:12" ht="15.75" customHeight="1">
      <c r="L222" s="4"/>
    </row>
    <row r="223" spans="2:12" ht="15.75" customHeight="1">
      <c r="L223" s="4"/>
    </row>
    <row r="224" spans="2:12" ht="15.75" customHeight="1">
      <c r="L224" s="4"/>
    </row>
    <row r="225" spans="12:12" ht="15.75" customHeight="1">
      <c r="L225" s="4"/>
    </row>
    <row r="226" spans="12:12" ht="15.75" customHeight="1">
      <c r="L226" s="4"/>
    </row>
    <row r="227" spans="12:12" ht="15.75" customHeight="1">
      <c r="L227" s="4"/>
    </row>
    <row r="228" spans="12:12" ht="15.75" customHeight="1">
      <c r="L228" s="4"/>
    </row>
    <row r="229" spans="12:12" ht="15.75" customHeight="1">
      <c r="L229" s="4"/>
    </row>
    <row r="230" spans="12:12" ht="15.75" customHeight="1">
      <c r="L230" s="4"/>
    </row>
    <row r="231" spans="12:12" ht="15.75" customHeight="1">
      <c r="L231" s="4"/>
    </row>
    <row r="232" spans="12:12" ht="15.75" customHeight="1">
      <c r="L232" s="4"/>
    </row>
    <row r="233" spans="12:12" ht="15.75" customHeight="1">
      <c r="L233" s="4"/>
    </row>
    <row r="234" spans="12:12" ht="15.75" customHeight="1">
      <c r="L234" s="4"/>
    </row>
    <row r="235" spans="12:12" ht="15.75" customHeight="1">
      <c r="L235" s="4"/>
    </row>
    <row r="236" spans="12:12" ht="15.75" customHeight="1">
      <c r="L236" s="4"/>
    </row>
    <row r="237" spans="12:12" ht="15.75" customHeight="1">
      <c r="L237" s="4"/>
    </row>
    <row r="238" spans="12:12" ht="15.75" customHeight="1">
      <c r="L238" s="4"/>
    </row>
    <row r="239" spans="12:12" ht="15.75" customHeight="1">
      <c r="L239" s="4"/>
    </row>
    <row r="240" spans="12:12" ht="15.75" customHeight="1">
      <c r="L240" s="4"/>
    </row>
    <row r="241" spans="12:12" ht="15.75" customHeight="1">
      <c r="L241" s="4"/>
    </row>
    <row r="242" spans="12:12" ht="15.75" customHeight="1">
      <c r="L242" s="4"/>
    </row>
    <row r="243" spans="12:12" ht="15.75" customHeight="1">
      <c r="L243" s="4"/>
    </row>
    <row r="244" spans="12:12" ht="15.75" customHeight="1">
      <c r="L244" s="4"/>
    </row>
    <row r="245" spans="12:12" ht="15.75" customHeight="1">
      <c r="L245" s="4"/>
    </row>
    <row r="246" spans="12:12" ht="15.75" customHeight="1">
      <c r="L246" s="4"/>
    </row>
    <row r="247" spans="12:12" ht="15.75" customHeight="1">
      <c r="L247" s="4"/>
    </row>
    <row r="248" spans="12:12" ht="15.75" customHeight="1">
      <c r="L248" s="4"/>
    </row>
    <row r="249" spans="12:12" ht="15.75" customHeight="1">
      <c r="L249" s="4"/>
    </row>
    <row r="250" spans="12:12" ht="15.75" customHeight="1">
      <c r="L250" s="4"/>
    </row>
    <row r="251" spans="12:12" ht="15.75" customHeight="1">
      <c r="L251" s="4"/>
    </row>
    <row r="252" spans="12:12" ht="15.75" customHeight="1">
      <c r="L252" s="4"/>
    </row>
    <row r="253" spans="12:12" ht="15.75" customHeight="1">
      <c r="L253" s="4"/>
    </row>
    <row r="254" spans="12:12" ht="15.75" customHeight="1">
      <c r="L254" s="4"/>
    </row>
    <row r="255" spans="12:12" ht="15.75" customHeight="1">
      <c r="L255" s="4"/>
    </row>
    <row r="256" spans="12:12" ht="15.75" customHeight="1">
      <c r="L256" s="4"/>
    </row>
    <row r="257" spans="12:12" ht="15.75" customHeight="1">
      <c r="L257" s="4"/>
    </row>
    <row r="258" spans="12:12" ht="15.75" customHeight="1">
      <c r="L258" s="4"/>
    </row>
    <row r="259" spans="12:12" ht="15.75" customHeight="1">
      <c r="L259" s="4"/>
    </row>
    <row r="260" spans="12:12" ht="15.75" customHeight="1">
      <c r="L260" s="4"/>
    </row>
    <row r="261" spans="12:12" ht="15.75" customHeight="1">
      <c r="L261" s="4"/>
    </row>
    <row r="262" spans="12:12" ht="15.75" customHeight="1">
      <c r="L262" s="4"/>
    </row>
    <row r="263" spans="12:12" ht="15.75" customHeight="1">
      <c r="L263" s="4"/>
    </row>
    <row r="264" spans="12:12" ht="15.75" customHeight="1">
      <c r="L264" s="4"/>
    </row>
    <row r="265" spans="12:12" ht="15.75" customHeight="1">
      <c r="L265" s="4"/>
    </row>
    <row r="266" spans="12:12" ht="15.75" customHeight="1">
      <c r="L266" s="4"/>
    </row>
    <row r="267" spans="12:12" ht="15.75" customHeight="1">
      <c r="L267" s="4"/>
    </row>
    <row r="268" spans="12:12" ht="15.75" customHeight="1">
      <c r="L268" s="4"/>
    </row>
    <row r="269" spans="12:12" ht="15.75" customHeight="1">
      <c r="L269" s="4"/>
    </row>
    <row r="270" spans="12:12" ht="15.75" customHeight="1">
      <c r="L270" s="4"/>
    </row>
    <row r="271" spans="12:12" ht="15.75" customHeight="1">
      <c r="L271" s="4"/>
    </row>
    <row r="272" spans="12:12" ht="15.75" customHeight="1">
      <c r="L272" s="4"/>
    </row>
    <row r="273" spans="12:12" ht="15.75" customHeight="1">
      <c r="L273" s="4"/>
    </row>
    <row r="274" spans="12:12" ht="15.75" customHeight="1">
      <c r="L274" s="4"/>
    </row>
    <row r="275" spans="12:12" ht="15.75" customHeight="1">
      <c r="L275" s="4"/>
    </row>
    <row r="276" spans="12:12" ht="15.75" customHeight="1">
      <c r="L276" s="4"/>
    </row>
    <row r="277" spans="12:12" ht="15.75" customHeight="1">
      <c r="L277" s="4"/>
    </row>
    <row r="278" spans="12:12" ht="15.75" customHeight="1">
      <c r="L278" s="4"/>
    </row>
    <row r="279" spans="12:12" ht="15.75" customHeight="1">
      <c r="L279" s="4"/>
    </row>
    <row r="280" spans="12:12" ht="15.75" customHeight="1">
      <c r="L280" s="4"/>
    </row>
    <row r="281" spans="12:12" ht="15.75" customHeight="1">
      <c r="L281" s="4"/>
    </row>
    <row r="282" spans="12:12" ht="15.75" customHeight="1">
      <c r="L282" s="4"/>
    </row>
    <row r="283" spans="12:12" ht="15.75" customHeight="1">
      <c r="L283" s="4"/>
    </row>
    <row r="284" spans="12:12" ht="15.75" customHeight="1">
      <c r="L284" s="4"/>
    </row>
    <row r="285" spans="12:12" ht="15.75" customHeight="1">
      <c r="L285" s="4"/>
    </row>
    <row r="286" spans="12:12" ht="15.75" customHeight="1">
      <c r="L286" s="4"/>
    </row>
    <row r="287" spans="12:12" ht="15.75" customHeight="1">
      <c r="L287" s="4"/>
    </row>
    <row r="288" spans="12:12" ht="15.75" customHeight="1">
      <c r="L288" s="4"/>
    </row>
    <row r="289" spans="12:12" ht="15.75" customHeight="1">
      <c r="L289" s="4"/>
    </row>
    <row r="290" spans="12:12" ht="15.75" customHeight="1">
      <c r="L290" s="4"/>
    </row>
    <row r="291" spans="12:12" ht="15.75" customHeight="1">
      <c r="L291" s="4"/>
    </row>
    <row r="292" spans="12:12" ht="15.75" customHeight="1">
      <c r="L292" s="4"/>
    </row>
    <row r="293" spans="12:12" ht="15.75" customHeight="1">
      <c r="L293" s="4"/>
    </row>
    <row r="294" spans="12:12" ht="15.75" customHeight="1">
      <c r="L294" s="4"/>
    </row>
    <row r="295" spans="12:12" ht="15.75" customHeight="1">
      <c r="L295" s="4"/>
    </row>
    <row r="296" spans="12:12" ht="15.75" customHeight="1">
      <c r="L296" s="4"/>
    </row>
    <row r="297" spans="12:12" ht="15.75" customHeight="1">
      <c r="L297" s="4"/>
    </row>
    <row r="298" spans="12:12" ht="15.75" customHeight="1">
      <c r="L298" s="4"/>
    </row>
    <row r="299" spans="12:12" ht="15.75" customHeight="1">
      <c r="L299" s="4"/>
    </row>
    <row r="300" spans="12:12" ht="15.75" customHeight="1">
      <c r="L300" s="4"/>
    </row>
    <row r="301" spans="12:12" ht="15.75" customHeight="1">
      <c r="L301" s="4"/>
    </row>
    <row r="302" spans="12:12" ht="15.75" customHeight="1">
      <c r="L302" s="4"/>
    </row>
    <row r="303" spans="12:12" ht="15.75" customHeight="1">
      <c r="L303" s="4"/>
    </row>
    <row r="304" spans="12:12" ht="15.75" customHeight="1">
      <c r="L304" s="4"/>
    </row>
    <row r="305" spans="12:12" ht="15.75" customHeight="1">
      <c r="L305" s="4"/>
    </row>
    <row r="306" spans="12:12" ht="15.75" customHeight="1">
      <c r="L306" s="4"/>
    </row>
    <row r="307" spans="12:12" ht="15.75" customHeight="1">
      <c r="L307" s="4"/>
    </row>
    <row r="308" spans="12:12" ht="15.75" customHeight="1">
      <c r="L308" s="4"/>
    </row>
    <row r="309" spans="12:12" ht="15.75" customHeight="1">
      <c r="L309" s="4"/>
    </row>
    <row r="310" spans="12:12" ht="15.75" customHeight="1">
      <c r="L310" s="4"/>
    </row>
    <row r="311" spans="12:12" ht="15.75" customHeight="1">
      <c r="L311" s="4"/>
    </row>
    <row r="312" spans="12:12" ht="15.75" customHeight="1">
      <c r="L312" s="4"/>
    </row>
    <row r="313" spans="12:12" ht="15.75" customHeight="1">
      <c r="L313" s="4"/>
    </row>
    <row r="314" spans="12:12" ht="15.75" customHeight="1">
      <c r="L314" s="4"/>
    </row>
    <row r="315" spans="12:12" ht="15.75" customHeight="1">
      <c r="L315" s="4"/>
    </row>
    <row r="316" spans="12:12" ht="15.75" customHeight="1">
      <c r="L316" s="4"/>
    </row>
    <row r="317" spans="12:12" ht="15.75" customHeight="1">
      <c r="L317" s="4"/>
    </row>
    <row r="318" spans="12:12" ht="15.75" customHeight="1">
      <c r="L318" s="4"/>
    </row>
    <row r="319" spans="12:12" ht="15.75" customHeight="1">
      <c r="L319" s="4"/>
    </row>
    <row r="320" spans="12:12" ht="15.75" customHeight="1">
      <c r="L320" s="4"/>
    </row>
    <row r="321" spans="12:12" ht="15.75" customHeight="1">
      <c r="L321" s="4"/>
    </row>
    <row r="322" spans="12:12" ht="15.75" customHeight="1">
      <c r="L322" s="4"/>
    </row>
    <row r="323" spans="12:12" ht="15.75" customHeight="1">
      <c r="L323" s="4"/>
    </row>
    <row r="324" spans="12:12" ht="15.75" customHeight="1">
      <c r="L324" s="4"/>
    </row>
    <row r="325" spans="12:12" ht="15.75" customHeight="1">
      <c r="L325" s="4"/>
    </row>
    <row r="326" spans="12:12" ht="15.75" customHeight="1">
      <c r="L326" s="4"/>
    </row>
    <row r="327" spans="12:12" ht="15.75" customHeight="1">
      <c r="L327" s="4"/>
    </row>
    <row r="328" spans="12:12" ht="15.75" customHeight="1">
      <c r="L328" s="4"/>
    </row>
    <row r="329" spans="12:12" ht="15.75" customHeight="1">
      <c r="L329" s="4"/>
    </row>
    <row r="330" spans="12:12" ht="15.75" customHeight="1">
      <c r="L330" s="4"/>
    </row>
    <row r="331" spans="12:12" ht="15.75" customHeight="1">
      <c r="L331" s="4"/>
    </row>
    <row r="332" spans="12:12" ht="15.75" customHeight="1">
      <c r="L332" s="4"/>
    </row>
    <row r="333" spans="12:12" ht="15.75" customHeight="1">
      <c r="L333" s="4"/>
    </row>
    <row r="334" spans="12:12" ht="15.75" customHeight="1">
      <c r="L334" s="4"/>
    </row>
    <row r="335" spans="12:12" ht="15.75" customHeight="1">
      <c r="L335" s="4"/>
    </row>
    <row r="336" spans="12:12" ht="15.75" customHeight="1">
      <c r="L336" s="4"/>
    </row>
    <row r="337" spans="12:12" ht="15.75" customHeight="1">
      <c r="L337" s="4"/>
    </row>
    <row r="338" spans="12:12" ht="15.75" customHeight="1">
      <c r="L338" s="4"/>
    </row>
    <row r="339" spans="12:12" ht="15.75" customHeight="1">
      <c r="L339" s="4"/>
    </row>
    <row r="340" spans="12:12" ht="15.75" customHeight="1">
      <c r="L340" s="4"/>
    </row>
    <row r="341" spans="12:12" ht="15.75" customHeight="1">
      <c r="L341" s="4"/>
    </row>
    <row r="342" spans="12:12" ht="15.75" customHeight="1">
      <c r="L342" s="4"/>
    </row>
    <row r="343" spans="12:12" ht="15.75" customHeight="1">
      <c r="L343" s="4"/>
    </row>
    <row r="344" spans="12:12" ht="15.75" customHeight="1">
      <c r="L344" s="4"/>
    </row>
    <row r="345" spans="12:12" ht="15.75" customHeight="1">
      <c r="L345" s="4"/>
    </row>
    <row r="346" spans="12:12" ht="15.75" customHeight="1">
      <c r="L346" s="4"/>
    </row>
    <row r="347" spans="12:12" ht="15.75" customHeight="1">
      <c r="L347" s="4"/>
    </row>
    <row r="348" spans="12:12" ht="15.75" customHeight="1">
      <c r="L348" s="4"/>
    </row>
    <row r="349" spans="12:12" ht="15.75" customHeight="1">
      <c r="L349" s="4"/>
    </row>
    <row r="350" spans="12:12" ht="15.75" customHeight="1">
      <c r="L350" s="4"/>
    </row>
    <row r="351" spans="12:12" ht="15.75" customHeight="1">
      <c r="L351" s="4"/>
    </row>
    <row r="352" spans="12:12" ht="15.75" customHeight="1">
      <c r="L352" s="4"/>
    </row>
    <row r="353" spans="12:12" ht="15.75" customHeight="1">
      <c r="L353" s="4"/>
    </row>
    <row r="354" spans="12:12" ht="15.75" customHeight="1">
      <c r="L354" s="4"/>
    </row>
    <row r="355" spans="12:12" ht="15.75" customHeight="1">
      <c r="L355" s="4"/>
    </row>
    <row r="356" spans="12:12" ht="15.75" customHeight="1">
      <c r="L356" s="4"/>
    </row>
    <row r="357" spans="12:12" ht="15.75" customHeight="1">
      <c r="L357" s="4"/>
    </row>
    <row r="358" spans="12:12" ht="15.75" customHeight="1">
      <c r="L358" s="4"/>
    </row>
    <row r="359" spans="12:12" ht="15.75" customHeight="1">
      <c r="L359" s="4"/>
    </row>
    <row r="360" spans="12:12" ht="15.75" customHeight="1">
      <c r="L360" s="4"/>
    </row>
    <row r="361" spans="12:12" ht="15.75" customHeight="1">
      <c r="L361" s="4"/>
    </row>
    <row r="362" spans="12:12" ht="15.75" customHeight="1">
      <c r="L362" s="4"/>
    </row>
    <row r="363" spans="12:12" ht="15.75" customHeight="1">
      <c r="L363" s="4"/>
    </row>
    <row r="364" spans="12:12" ht="15.75" customHeight="1">
      <c r="L364" s="4"/>
    </row>
    <row r="365" spans="12:12" ht="15.75" customHeight="1">
      <c r="L365" s="4"/>
    </row>
    <row r="366" spans="12:12" ht="15.75" customHeight="1">
      <c r="L366" s="4"/>
    </row>
    <row r="367" spans="12:12" ht="15.75" customHeight="1">
      <c r="L367" s="4"/>
    </row>
    <row r="368" spans="12:12" ht="15.75" customHeight="1">
      <c r="L368" s="4"/>
    </row>
    <row r="369" spans="12:12" ht="15.75" customHeight="1">
      <c r="L369" s="4"/>
    </row>
    <row r="370" spans="12:12" ht="15.75" customHeight="1">
      <c r="L370" s="4"/>
    </row>
    <row r="371" spans="12:12" ht="15.75" customHeight="1">
      <c r="L371" s="4"/>
    </row>
    <row r="372" spans="12:12" ht="15.75" customHeight="1">
      <c r="L372" s="4"/>
    </row>
    <row r="373" spans="12:12" ht="15.75" customHeight="1">
      <c r="L373" s="4"/>
    </row>
    <row r="374" spans="12:12" ht="15.75" customHeight="1">
      <c r="L374" s="4"/>
    </row>
    <row r="375" spans="12:12" ht="15.75" customHeight="1">
      <c r="L375" s="4"/>
    </row>
    <row r="376" spans="12:12" ht="15.75" customHeight="1">
      <c r="L376" s="4"/>
    </row>
    <row r="377" spans="12:12" ht="15.75" customHeight="1">
      <c r="L377" s="4"/>
    </row>
    <row r="378" spans="12:12" ht="15.75" customHeight="1">
      <c r="L378" s="4"/>
    </row>
    <row r="379" spans="12:12" ht="15.75" customHeight="1">
      <c r="L379" s="4"/>
    </row>
    <row r="380" spans="12:12" ht="15.75" customHeight="1">
      <c r="L380" s="4"/>
    </row>
    <row r="381" spans="12:12" ht="15.75" customHeight="1">
      <c r="L381" s="4"/>
    </row>
    <row r="382" spans="12:12" ht="15.75" customHeight="1">
      <c r="L382" s="4"/>
    </row>
    <row r="383" spans="12:12" ht="15.75" customHeight="1">
      <c r="L383" s="4"/>
    </row>
    <row r="384" spans="12:12" ht="15.75" customHeight="1">
      <c r="L384" s="4"/>
    </row>
    <row r="385" spans="12:12" ht="15.75" customHeight="1">
      <c r="L385" s="4"/>
    </row>
    <row r="386" spans="12:12" ht="15.75" customHeight="1">
      <c r="L386" s="4"/>
    </row>
    <row r="387" spans="12:12" ht="15.75" customHeight="1">
      <c r="L387" s="4"/>
    </row>
    <row r="388" spans="12:12" ht="15.75" customHeight="1">
      <c r="L388" s="4"/>
    </row>
    <row r="389" spans="12:12" ht="15.75" customHeight="1">
      <c r="L389" s="4"/>
    </row>
    <row r="390" spans="12:12" ht="15.75" customHeight="1">
      <c r="L390" s="4"/>
    </row>
    <row r="391" spans="12:12" ht="15.75" customHeight="1">
      <c r="L391" s="4"/>
    </row>
    <row r="392" spans="12:12" ht="15.75" customHeight="1">
      <c r="L392" s="4"/>
    </row>
    <row r="393" spans="12:12" ht="15.75" customHeight="1">
      <c r="L393" s="4"/>
    </row>
    <row r="394" spans="12:12" ht="15.75" customHeight="1">
      <c r="L394" s="4"/>
    </row>
    <row r="395" spans="12:12" ht="15.75" customHeight="1">
      <c r="L395" s="4"/>
    </row>
    <row r="396" spans="12:12" ht="15.75" customHeight="1">
      <c r="L396" s="4"/>
    </row>
    <row r="397" spans="12:12" ht="15.75" customHeight="1">
      <c r="L397" s="4"/>
    </row>
    <row r="398" spans="12:12" ht="15.75" customHeight="1">
      <c r="L398" s="4"/>
    </row>
    <row r="399" spans="12:12" ht="15.75" customHeight="1">
      <c r="L399" s="4"/>
    </row>
    <row r="400" spans="12:12" ht="15.75" customHeight="1">
      <c r="L400" s="4"/>
    </row>
    <row r="401" spans="12:12" ht="15.75" customHeight="1">
      <c r="L401" s="4"/>
    </row>
    <row r="402" spans="12:12" ht="15.75" customHeight="1">
      <c r="L402" s="4"/>
    </row>
    <row r="403" spans="12:12" ht="15.75" customHeight="1">
      <c r="L403" s="4"/>
    </row>
    <row r="404" spans="12:12" ht="15.75" customHeight="1">
      <c r="L404" s="4"/>
    </row>
    <row r="405" spans="12:12" ht="15.75" customHeight="1">
      <c r="L405" s="4"/>
    </row>
    <row r="406" spans="12:12" ht="15.75" customHeight="1">
      <c r="L406" s="4"/>
    </row>
    <row r="407" spans="12:12" ht="15.75" customHeight="1">
      <c r="L407" s="4"/>
    </row>
    <row r="408" spans="12:12" ht="15.75" customHeight="1">
      <c r="L408" s="4"/>
    </row>
    <row r="409" spans="12:12" ht="15.75" customHeight="1">
      <c r="L409" s="4"/>
    </row>
    <row r="410" spans="12:12" ht="15.75" customHeight="1">
      <c r="L410" s="4"/>
    </row>
    <row r="411" spans="12:12" ht="15.75" customHeight="1">
      <c r="L411" s="4"/>
    </row>
    <row r="412" spans="12:12" ht="15.75" customHeight="1">
      <c r="L412" s="4"/>
    </row>
    <row r="413" spans="12:12" ht="15.75" customHeight="1">
      <c r="L413" s="4"/>
    </row>
    <row r="414" spans="12:12" ht="15.75" customHeight="1">
      <c r="L414" s="4"/>
    </row>
    <row r="415" spans="12:12" ht="15.75" customHeight="1">
      <c r="L415" s="4"/>
    </row>
    <row r="416" spans="12:12" ht="15.75" customHeight="1">
      <c r="L416" s="4"/>
    </row>
    <row r="417" spans="12:12" ht="15.75" customHeight="1">
      <c r="L417" s="4"/>
    </row>
    <row r="418" spans="12:12" ht="15.75" customHeight="1">
      <c r="L418" s="4"/>
    </row>
    <row r="419" spans="12:12" ht="15.75" customHeight="1">
      <c r="L419" s="4"/>
    </row>
    <row r="420" spans="12:12" ht="15.75" customHeight="1">
      <c r="L420" s="4"/>
    </row>
    <row r="421" spans="12:12" ht="15.75" customHeight="1">
      <c r="L421" s="4"/>
    </row>
    <row r="422" spans="12:12" ht="15.75" customHeight="1">
      <c r="L422" s="4"/>
    </row>
    <row r="423" spans="12:12" ht="15.75" customHeight="1">
      <c r="L423" s="4"/>
    </row>
    <row r="424" spans="12:12" ht="15.75" customHeight="1">
      <c r="L424" s="4"/>
    </row>
    <row r="425" spans="12:12" ht="15.75" customHeight="1">
      <c r="L425" s="4"/>
    </row>
    <row r="426" spans="12:12" ht="15.75" customHeight="1">
      <c r="L426" s="4"/>
    </row>
    <row r="427" spans="12:12" ht="15.75" customHeight="1">
      <c r="L427" s="4"/>
    </row>
    <row r="428" spans="12:12" ht="15.75" customHeight="1">
      <c r="L428" s="4"/>
    </row>
    <row r="429" spans="12:12" ht="15.75" customHeight="1">
      <c r="L429" s="4"/>
    </row>
    <row r="430" spans="12:12" ht="15.75" customHeight="1">
      <c r="L430" s="4"/>
    </row>
    <row r="431" spans="12:12" ht="15.75" customHeight="1">
      <c r="L431" s="4"/>
    </row>
    <row r="432" spans="12:12" ht="15.75" customHeight="1">
      <c r="L432" s="4"/>
    </row>
    <row r="433" spans="12:12" ht="15.75" customHeight="1">
      <c r="L433" s="4"/>
    </row>
    <row r="434" spans="12:12" ht="15.75" customHeight="1">
      <c r="L434" s="4"/>
    </row>
    <row r="435" spans="12:12" ht="15.75" customHeight="1">
      <c r="L435" s="4"/>
    </row>
    <row r="436" spans="12:12" ht="15.75" customHeight="1">
      <c r="L436" s="4"/>
    </row>
    <row r="437" spans="12:12" ht="15.75" customHeight="1">
      <c r="L437" s="4"/>
    </row>
    <row r="438" spans="12:12" ht="15.75" customHeight="1">
      <c r="L438" s="4"/>
    </row>
    <row r="439" spans="12:12" ht="15.75" customHeight="1">
      <c r="L439" s="4"/>
    </row>
    <row r="440" spans="12:12" ht="15.75" customHeight="1">
      <c r="L440" s="4"/>
    </row>
    <row r="441" spans="12:12" ht="15.75" customHeight="1">
      <c r="L441" s="4"/>
    </row>
    <row r="442" spans="12:12" ht="15.75" customHeight="1">
      <c r="L442" s="4"/>
    </row>
    <row r="443" spans="12:12" ht="15.75" customHeight="1">
      <c r="L443" s="4"/>
    </row>
    <row r="444" spans="12:12" ht="15.75" customHeight="1">
      <c r="L444" s="4"/>
    </row>
    <row r="445" spans="12:12" ht="15.75" customHeight="1">
      <c r="L445" s="4"/>
    </row>
    <row r="446" spans="12:12" ht="15.75" customHeight="1">
      <c r="L446" s="4"/>
    </row>
    <row r="447" spans="12:12" ht="15.75" customHeight="1">
      <c r="L447" s="4"/>
    </row>
    <row r="448" spans="12:12" ht="15.75" customHeight="1">
      <c r="L448" s="4"/>
    </row>
    <row r="449" spans="12:12" ht="15.75" customHeight="1">
      <c r="L449" s="4"/>
    </row>
    <row r="450" spans="12:12" ht="15.75" customHeight="1">
      <c r="L450" s="4"/>
    </row>
    <row r="451" spans="12:12" ht="15.75" customHeight="1">
      <c r="L451" s="4"/>
    </row>
    <row r="452" spans="12:12" ht="15.75" customHeight="1">
      <c r="L452" s="4"/>
    </row>
    <row r="453" spans="12:12" ht="15.75" customHeight="1">
      <c r="L453" s="4"/>
    </row>
    <row r="454" spans="12:12" ht="15.75" customHeight="1">
      <c r="L454" s="4"/>
    </row>
    <row r="455" spans="12:12" ht="15.75" customHeight="1">
      <c r="L455" s="4"/>
    </row>
    <row r="456" spans="12:12" ht="15.75" customHeight="1">
      <c r="L456" s="4"/>
    </row>
    <row r="457" spans="12:12" ht="15.75" customHeight="1">
      <c r="L457" s="4"/>
    </row>
    <row r="458" spans="12:12" ht="15.75" customHeight="1">
      <c r="L458" s="4"/>
    </row>
    <row r="459" spans="12:12" ht="15.75" customHeight="1">
      <c r="L459" s="4"/>
    </row>
    <row r="460" spans="12:12" ht="15.75" customHeight="1">
      <c r="L460" s="4"/>
    </row>
    <row r="461" spans="12:12" ht="15.75" customHeight="1">
      <c r="L461" s="4"/>
    </row>
    <row r="462" spans="12:12" ht="15.75" customHeight="1">
      <c r="L462" s="4"/>
    </row>
    <row r="463" spans="12:12" ht="15.75" customHeight="1">
      <c r="L463" s="4"/>
    </row>
    <row r="464" spans="12:12" ht="15.75" customHeight="1">
      <c r="L464" s="4"/>
    </row>
    <row r="465" spans="12:12" ht="15.75" customHeight="1">
      <c r="L465" s="4"/>
    </row>
    <row r="466" spans="12:12" ht="15.75" customHeight="1">
      <c r="L466" s="4"/>
    </row>
    <row r="467" spans="12:12" ht="15.75" customHeight="1">
      <c r="L467" s="4"/>
    </row>
    <row r="468" spans="12:12" ht="15.75" customHeight="1">
      <c r="L468" s="4"/>
    </row>
    <row r="469" spans="12:12" ht="15.75" customHeight="1">
      <c r="L469" s="4"/>
    </row>
    <row r="470" spans="12:12" ht="15.75" customHeight="1">
      <c r="L470" s="4"/>
    </row>
    <row r="471" spans="12:12" ht="15.75" customHeight="1">
      <c r="L471" s="4"/>
    </row>
    <row r="472" spans="12:12" ht="15.75" customHeight="1">
      <c r="L472" s="4"/>
    </row>
    <row r="473" spans="12:12" ht="15.75" customHeight="1">
      <c r="L473" s="4"/>
    </row>
    <row r="474" spans="12:12" ht="15.75" customHeight="1">
      <c r="L474" s="4"/>
    </row>
    <row r="475" spans="12:12" ht="15.75" customHeight="1">
      <c r="L475" s="4"/>
    </row>
    <row r="476" spans="12:12" ht="15.75" customHeight="1">
      <c r="L476" s="4"/>
    </row>
    <row r="477" spans="12:12" ht="15.75" customHeight="1">
      <c r="L477" s="4"/>
    </row>
    <row r="478" spans="12:12" ht="15.75" customHeight="1">
      <c r="L478" s="4"/>
    </row>
    <row r="479" spans="12:12" ht="15.75" customHeight="1">
      <c r="L479" s="4"/>
    </row>
    <row r="480" spans="12:12" ht="15.75" customHeight="1">
      <c r="L480" s="4"/>
    </row>
    <row r="481" spans="12:12" ht="15.75" customHeight="1">
      <c r="L481" s="4"/>
    </row>
    <row r="482" spans="12:12" ht="15.75" customHeight="1">
      <c r="L482" s="4"/>
    </row>
    <row r="483" spans="12:12" ht="15.75" customHeight="1">
      <c r="L483" s="4"/>
    </row>
    <row r="484" spans="12:12" ht="15.75" customHeight="1">
      <c r="L484" s="4"/>
    </row>
    <row r="485" spans="12:12" ht="15.75" customHeight="1">
      <c r="L485" s="4"/>
    </row>
    <row r="486" spans="12:12" ht="15.75" customHeight="1">
      <c r="L486" s="4"/>
    </row>
    <row r="487" spans="12:12" ht="15.75" customHeight="1">
      <c r="L487" s="4"/>
    </row>
    <row r="488" spans="12:12" ht="15.75" customHeight="1">
      <c r="L488" s="4"/>
    </row>
    <row r="489" spans="12:12" ht="15.75" customHeight="1">
      <c r="L489" s="4"/>
    </row>
    <row r="490" spans="12:12" ht="15.75" customHeight="1">
      <c r="L490" s="4"/>
    </row>
    <row r="491" spans="12:12" ht="15.75" customHeight="1">
      <c r="L491" s="4"/>
    </row>
    <row r="492" spans="12:12" ht="15.75" customHeight="1">
      <c r="L492" s="4"/>
    </row>
    <row r="493" spans="12:12" ht="15.75" customHeight="1">
      <c r="L493" s="4"/>
    </row>
    <row r="494" spans="12:12" ht="15.75" customHeight="1">
      <c r="L494" s="4"/>
    </row>
    <row r="495" spans="12:12" ht="15.75" customHeight="1">
      <c r="L495" s="4"/>
    </row>
    <row r="496" spans="12:12" ht="15.75" customHeight="1">
      <c r="L496" s="4"/>
    </row>
    <row r="497" spans="12:12" ht="15.75" customHeight="1">
      <c r="L497" s="4"/>
    </row>
    <row r="498" spans="12:12" ht="15.75" customHeight="1">
      <c r="L498" s="4"/>
    </row>
    <row r="499" spans="12:12" ht="15.75" customHeight="1">
      <c r="L499" s="4"/>
    </row>
    <row r="500" spans="12:12" ht="15.75" customHeight="1">
      <c r="L500" s="4"/>
    </row>
    <row r="501" spans="12:12" ht="15.75" customHeight="1">
      <c r="L501" s="4"/>
    </row>
    <row r="502" spans="12:12" ht="15.75" customHeight="1">
      <c r="L502" s="4"/>
    </row>
    <row r="503" spans="12:12" ht="15.75" customHeight="1">
      <c r="L503" s="4"/>
    </row>
    <row r="504" spans="12:12" ht="15.75" customHeight="1">
      <c r="L504" s="4"/>
    </row>
    <row r="505" spans="12:12" ht="15.75" customHeight="1">
      <c r="L505" s="4"/>
    </row>
    <row r="506" spans="12:12" ht="15.75" customHeight="1">
      <c r="L506" s="4"/>
    </row>
    <row r="507" spans="12:12" ht="15.75" customHeight="1">
      <c r="L507" s="4"/>
    </row>
    <row r="508" spans="12:12" ht="15.75" customHeight="1">
      <c r="L508" s="4"/>
    </row>
    <row r="509" spans="12:12" ht="15.75" customHeight="1">
      <c r="L509" s="4"/>
    </row>
    <row r="510" spans="12:12" ht="15.75" customHeight="1">
      <c r="L510" s="4"/>
    </row>
    <row r="511" spans="12:12" ht="15.75" customHeight="1">
      <c r="L511" s="4"/>
    </row>
    <row r="512" spans="12:12" ht="15.75" customHeight="1">
      <c r="L512" s="4"/>
    </row>
    <row r="513" spans="12:12" ht="15.75" customHeight="1">
      <c r="L513" s="4"/>
    </row>
    <row r="514" spans="12:12" ht="15.75" customHeight="1">
      <c r="L514" s="4"/>
    </row>
    <row r="515" spans="12:12" ht="15.75" customHeight="1">
      <c r="L515" s="4"/>
    </row>
    <row r="516" spans="12:12" ht="15.75" customHeight="1">
      <c r="L516" s="4"/>
    </row>
    <row r="517" spans="12:12" ht="15.75" customHeight="1">
      <c r="L517" s="4"/>
    </row>
    <row r="518" spans="12:12" ht="15.75" customHeight="1">
      <c r="L518" s="4"/>
    </row>
    <row r="519" spans="12:12" ht="15.75" customHeight="1">
      <c r="L519" s="4"/>
    </row>
    <row r="520" spans="12:12" ht="15.75" customHeight="1">
      <c r="L520" s="4"/>
    </row>
    <row r="521" spans="12:12" ht="15.75" customHeight="1">
      <c r="L521" s="4"/>
    </row>
    <row r="522" spans="12:12" ht="15.75" customHeight="1">
      <c r="L522" s="4"/>
    </row>
    <row r="523" spans="12:12" ht="15.75" customHeight="1">
      <c r="L523" s="4"/>
    </row>
    <row r="524" spans="12:12" ht="15.75" customHeight="1">
      <c r="L524" s="4"/>
    </row>
    <row r="525" spans="12:12" ht="15.75" customHeight="1">
      <c r="L525" s="4"/>
    </row>
    <row r="526" spans="12:12" ht="15.75" customHeight="1">
      <c r="L526" s="4"/>
    </row>
    <row r="527" spans="12:12" ht="15.75" customHeight="1">
      <c r="L527" s="4"/>
    </row>
    <row r="528" spans="12:12" ht="15.75" customHeight="1">
      <c r="L528" s="4"/>
    </row>
    <row r="529" spans="12:12" ht="15.75" customHeight="1">
      <c r="L529" s="4"/>
    </row>
    <row r="530" spans="12:12" ht="15.75" customHeight="1">
      <c r="L530" s="4"/>
    </row>
    <row r="531" spans="12:12" ht="15.75" customHeight="1">
      <c r="L531" s="4"/>
    </row>
    <row r="532" spans="12:12" ht="15.75" customHeight="1">
      <c r="L532" s="4"/>
    </row>
    <row r="533" spans="12:12" ht="15.75" customHeight="1">
      <c r="L533" s="4"/>
    </row>
    <row r="534" spans="12:12" ht="15.75" customHeight="1">
      <c r="L534" s="4"/>
    </row>
    <row r="535" spans="12:12" ht="15.75" customHeight="1">
      <c r="L535" s="4"/>
    </row>
    <row r="536" spans="12:12" ht="15.75" customHeight="1">
      <c r="L536" s="4"/>
    </row>
    <row r="537" spans="12:12" ht="15.75" customHeight="1">
      <c r="L537" s="4"/>
    </row>
    <row r="538" spans="12:12" ht="15.75" customHeight="1">
      <c r="L538" s="4"/>
    </row>
    <row r="539" spans="12:12" ht="15.75" customHeight="1">
      <c r="L539" s="4"/>
    </row>
    <row r="540" spans="12:12" ht="15.75" customHeight="1">
      <c r="L540" s="4"/>
    </row>
    <row r="541" spans="12:12" ht="15.75" customHeight="1">
      <c r="L541" s="4"/>
    </row>
    <row r="542" spans="12:12" ht="15.75" customHeight="1">
      <c r="L542" s="4"/>
    </row>
    <row r="543" spans="12:12" ht="15.75" customHeight="1">
      <c r="L543" s="4"/>
    </row>
    <row r="544" spans="12:12" ht="15.75" customHeight="1">
      <c r="L544" s="4"/>
    </row>
    <row r="545" spans="12:12" ht="15.75" customHeight="1">
      <c r="L545" s="4"/>
    </row>
    <row r="546" spans="12:12" ht="15.75" customHeight="1">
      <c r="L546" s="4"/>
    </row>
    <row r="547" spans="12:12" ht="15.75" customHeight="1">
      <c r="L547" s="4"/>
    </row>
    <row r="548" spans="12:12" ht="15.75" customHeight="1">
      <c r="L548" s="4"/>
    </row>
    <row r="549" spans="12:12" ht="15.75" customHeight="1">
      <c r="L549" s="4"/>
    </row>
    <row r="550" spans="12:12" ht="15.75" customHeight="1">
      <c r="L550" s="4"/>
    </row>
    <row r="551" spans="12:12" ht="15.75" customHeight="1">
      <c r="L551" s="4"/>
    </row>
    <row r="552" spans="12:12" ht="15.75" customHeight="1">
      <c r="L552" s="4"/>
    </row>
    <row r="553" spans="12:12" ht="15.75" customHeight="1">
      <c r="L553" s="4"/>
    </row>
    <row r="554" spans="12:12" ht="15.75" customHeight="1">
      <c r="L554" s="4"/>
    </row>
    <row r="555" spans="12:12" ht="15.75" customHeight="1">
      <c r="L555" s="4"/>
    </row>
    <row r="556" spans="12:12" ht="15.75" customHeight="1">
      <c r="L556" s="4"/>
    </row>
    <row r="557" spans="12:12" ht="15.75" customHeight="1">
      <c r="L557" s="4"/>
    </row>
    <row r="558" spans="12:12" ht="15.75" customHeight="1">
      <c r="L558" s="4"/>
    </row>
    <row r="559" spans="12:12" ht="15.75" customHeight="1">
      <c r="L559" s="4"/>
    </row>
    <row r="560" spans="12:12" ht="15.75" customHeight="1">
      <c r="L560" s="4"/>
    </row>
    <row r="561" spans="12:12" ht="15.75" customHeight="1">
      <c r="L561" s="4"/>
    </row>
    <row r="562" spans="12:12" ht="15.75" customHeight="1">
      <c r="L562" s="4"/>
    </row>
    <row r="563" spans="12:12" ht="15.75" customHeight="1">
      <c r="L563" s="4"/>
    </row>
    <row r="564" spans="12:12" ht="15.75" customHeight="1">
      <c r="L564" s="4"/>
    </row>
    <row r="565" spans="12:12" ht="15.75" customHeight="1">
      <c r="L565" s="4"/>
    </row>
    <row r="566" spans="12:12" ht="15.75" customHeight="1">
      <c r="L566" s="4"/>
    </row>
    <row r="567" spans="12:12" ht="15.75" customHeight="1">
      <c r="L567" s="4"/>
    </row>
    <row r="568" spans="12:12" ht="15.75" customHeight="1">
      <c r="L568" s="4"/>
    </row>
    <row r="569" spans="12:12" ht="15.75" customHeight="1">
      <c r="L569" s="4"/>
    </row>
    <row r="570" spans="12:12" ht="15.75" customHeight="1">
      <c r="L570" s="4"/>
    </row>
    <row r="571" spans="12:12" ht="15.75" customHeight="1">
      <c r="L571" s="4"/>
    </row>
    <row r="572" spans="12:12" ht="15.75" customHeight="1">
      <c r="L572" s="4"/>
    </row>
    <row r="573" spans="12:12" ht="15.75" customHeight="1">
      <c r="L573" s="4"/>
    </row>
    <row r="574" spans="12:12" ht="15.75" customHeight="1">
      <c r="L574" s="4"/>
    </row>
    <row r="575" spans="12:12" ht="15.75" customHeight="1">
      <c r="L575" s="4"/>
    </row>
    <row r="576" spans="12:12" ht="15.75" customHeight="1">
      <c r="L576" s="4"/>
    </row>
    <row r="577" spans="12:12" ht="15.75" customHeight="1">
      <c r="L577" s="4"/>
    </row>
    <row r="578" spans="12:12" ht="15.75" customHeight="1">
      <c r="L578" s="4"/>
    </row>
    <row r="579" spans="12:12" ht="15.75" customHeight="1">
      <c r="L579" s="4"/>
    </row>
    <row r="580" spans="12:12" ht="15.75" customHeight="1">
      <c r="L580" s="4"/>
    </row>
    <row r="581" spans="12:12" ht="15.75" customHeight="1">
      <c r="L581" s="4"/>
    </row>
    <row r="582" spans="12:12" ht="15.75" customHeight="1">
      <c r="L582" s="4"/>
    </row>
    <row r="583" spans="12:12" ht="15.75" customHeight="1">
      <c r="L583" s="4"/>
    </row>
    <row r="584" spans="12:12" ht="15.75" customHeight="1">
      <c r="L584" s="4"/>
    </row>
    <row r="585" spans="12:12" ht="15.75" customHeight="1">
      <c r="L585" s="4"/>
    </row>
    <row r="586" spans="12:12" ht="15.75" customHeight="1">
      <c r="L586" s="4"/>
    </row>
    <row r="587" spans="12:12" ht="15.75" customHeight="1">
      <c r="L587" s="4"/>
    </row>
    <row r="588" spans="12:12" ht="15.75" customHeight="1">
      <c r="L588" s="4"/>
    </row>
    <row r="589" spans="12:12" ht="15.75" customHeight="1">
      <c r="L589" s="4"/>
    </row>
    <row r="590" spans="12:12" ht="15.75" customHeight="1">
      <c r="L590" s="4"/>
    </row>
    <row r="591" spans="12:12" ht="15.75" customHeight="1">
      <c r="L591" s="4"/>
    </row>
    <row r="592" spans="12:12" ht="15.75" customHeight="1">
      <c r="L592" s="4"/>
    </row>
    <row r="593" spans="12:12" ht="15.75" customHeight="1">
      <c r="L593" s="4"/>
    </row>
    <row r="594" spans="12:12" ht="15.75" customHeight="1">
      <c r="L594" s="4"/>
    </row>
    <row r="595" spans="12:12" ht="15.75" customHeight="1">
      <c r="L595" s="4"/>
    </row>
    <row r="596" spans="12:12" ht="15.75" customHeight="1">
      <c r="L596" s="4"/>
    </row>
    <row r="597" spans="12:12" ht="15.75" customHeight="1">
      <c r="L597" s="4"/>
    </row>
    <row r="598" spans="12:12" ht="15.75" customHeight="1">
      <c r="L598" s="4"/>
    </row>
    <row r="599" spans="12:12" ht="15.75" customHeight="1">
      <c r="L599" s="4"/>
    </row>
    <row r="600" spans="12:12" ht="15.75" customHeight="1">
      <c r="L600" s="4"/>
    </row>
    <row r="601" spans="12:12" ht="15.75" customHeight="1">
      <c r="L601" s="4"/>
    </row>
    <row r="602" spans="12:12" ht="15.75" customHeight="1">
      <c r="L602" s="4"/>
    </row>
    <row r="603" spans="12:12" ht="15.75" customHeight="1">
      <c r="L603" s="4"/>
    </row>
    <row r="604" spans="12:12" ht="15.75" customHeight="1">
      <c r="L604" s="4"/>
    </row>
    <row r="605" spans="12:12" ht="15.75" customHeight="1">
      <c r="L605" s="4"/>
    </row>
    <row r="606" spans="12:12" ht="15.75" customHeight="1">
      <c r="L606" s="4"/>
    </row>
    <row r="607" spans="12:12" ht="15.75" customHeight="1">
      <c r="L607" s="4"/>
    </row>
    <row r="608" spans="12:12" ht="15.75" customHeight="1">
      <c r="L608" s="4"/>
    </row>
    <row r="609" spans="12:12" ht="15.75" customHeight="1">
      <c r="L609" s="4"/>
    </row>
    <row r="610" spans="12:12" ht="15.75" customHeight="1">
      <c r="L610" s="4"/>
    </row>
    <row r="611" spans="12:12" ht="15.75" customHeight="1">
      <c r="L611" s="4"/>
    </row>
    <row r="612" spans="12:12" ht="15.75" customHeight="1">
      <c r="L612" s="4"/>
    </row>
    <row r="613" spans="12:12" ht="15.75" customHeight="1">
      <c r="L613" s="4"/>
    </row>
    <row r="614" spans="12:12" ht="15.75" customHeight="1">
      <c r="L614" s="4"/>
    </row>
    <row r="615" spans="12:12" ht="15.75" customHeight="1">
      <c r="L615" s="4"/>
    </row>
    <row r="616" spans="12:12" ht="15.75" customHeight="1">
      <c r="L616" s="4"/>
    </row>
    <row r="617" spans="12:12" ht="15.75" customHeight="1">
      <c r="L617" s="4"/>
    </row>
    <row r="618" spans="12:12" ht="15.75" customHeight="1">
      <c r="L618" s="4"/>
    </row>
    <row r="619" spans="12:12" ht="15.75" customHeight="1">
      <c r="L619" s="4"/>
    </row>
    <row r="620" spans="12:12" ht="15.75" customHeight="1">
      <c r="L620" s="4"/>
    </row>
    <row r="621" spans="12:12" ht="15.75" customHeight="1">
      <c r="L621" s="4"/>
    </row>
    <row r="622" spans="12:12" ht="15.75" customHeight="1">
      <c r="L622" s="4"/>
    </row>
    <row r="623" spans="12:12" ht="15.75" customHeight="1">
      <c r="L623" s="4"/>
    </row>
    <row r="624" spans="12:12" ht="15.75" customHeight="1">
      <c r="L624" s="4"/>
    </row>
    <row r="625" spans="12:12" ht="15.75" customHeight="1">
      <c r="L625" s="4"/>
    </row>
    <row r="626" spans="12:12" ht="15.75" customHeight="1">
      <c r="L626" s="4"/>
    </row>
    <row r="627" spans="12:12" ht="15.75" customHeight="1">
      <c r="L627" s="4"/>
    </row>
    <row r="628" spans="12:12" ht="15.75" customHeight="1">
      <c r="L628" s="4"/>
    </row>
    <row r="629" spans="12:12" ht="15.75" customHeight="1">
      <c r="L629" s="4"/>
    </row>
    <row r="630" spans="12:12" ht="15.75" customHeight="1">
      <c r="L630" s="4"/>
    </row>
    <row r="631" spans="12:12" ht="15.75" customHeight="1">
      <c r="L631" s="4"/>
    </row>
    <row r="632" spans="12:12" ht="15.75" customHeight="1">
      <c r="L632" s="4"/>
    </row>
    <row r="633" spans="12:12" ht="15.75" customHeight="1">
      <c r="L633" s="4"/>
    </row>
    <row r="634" spans="12:12" ht="15.75" customHeight="1">
      <c r="L634" s="4"/>
    </row>
    <row r="635" spans="12:12" ht="15.75" customHeight="1">
      <c r="L635" s="4"/>
    </row>
    <row r="636" spans="12:12" ht="15.75" customHeight="1">
      <c r="L636" s="4"/>
    </row>
    <row r="637" spans="12:12" ht="15.75" customHeight="1">
      <c r="L637" s="4"/>
    </row>
    <row r="638" spans="12:12" ht="15.75" customHeight="1">
      <c r="L638" s="4"/>
    </row>
    <row r="639" spans="12:12" ht="15.75" customHeight="1">
      <c r="L639" s="4"/>
    </row>
    <row r="640" spans="12:12" ht="15.75" customHeight="1">
      <c r="L640" s="4"/>
    </row>
    <row r="641" spans="12:12" ht="15.75" customHeight="1">
      <c r="L641" s="4"/>
    </row>
    <row r="642" spans="12:12" ht="15.75" customHeight="1">
      <c r="L642" s="4"/>
    </row>
    <row r="643" spans="12:12" ht="15.75" customHeight="1">
      <c r="L643" s="4"/>
    </row>
    <row r="644" spans="12:12" ht="15.75" customHeight="1">
      <c r="L644" s="4"/>
    </row>
    <row r="645" spans="12:12" ht="15.75" customHeight="1">
      <c r="L645" s="4"/>
    </row>
    <row r="646" spans="12:12" ht="15.75" customHeight="1">
      <c r="L646" s="4"/>
    </row>
    <row r="647" spans="12:12" ht="15.75" customHeight="1">
      <c r="L647" s="4"/>
    </row>
    <row r="648" spans="12:12" ht="15.75" customHeight="1">
      <c r="L648" s="4"/>
    </row>
    <row r="649" spans="12:12" ht="15.75" customHeight="1">
      <c r="L649" s="4"/>
    </row>
    <row r="650" spans="12:12" ht="15.75" customHeight="1">
      <c r="L650" s="4"/>
    </row>
    <row r="651" spans="12:12" ht="15.75" customHeight="1">
      <c r="L651" s="4"/>
    </row>
    <row r="652" spans="12:12" ht="15.75" customHeight="1">
      <c r="L652" s="4"/>
    </row>
    <row r="653" spans="12:12" ht="15.75" customHeight="1">
      <c r="L653" s="4"/>
    </row>
    <row r="654" spans="12:12" ht="15.75" customHeight="1">
      <c r="L654" s="4"/>
    </row>
    <row r="655" spans="12:12" ht="15.75" customHeight="1">
      <c r="L655" s="4"/>
    </row>
    <row r="656" spans="12:12" ht="15.75" customHeight="1">
      <c r="L656" s="4"/>
    </row>
    <row r="657" spans="12:12" ht="15.75" customHeight="1">
      <c r="L657" s="4"/>
    </row>
    <row r="658" spans="12:12" ht="15.75" customHeight="1">
      <c r="L658" s="4"/>
    </row>
    <row r="659" spans="12:12" ht="15.75" customHeight="1">
      <c r="L659" s="4"/>
    </row>
    <row r="660" spans="12:12" ht="15.75" customHeight="1">
      <c r="L660" s="4"/>
    </row>
    <row r="661" spans="12:12" ht="15.75" customHeight="1">
      <c r="L661" s="4"/>
    </row>
    <row r="662" spans="12:12" ht="15.75" customHeight="1">
      <c r="L662" s="4"/>
    </row>
    <row r="663" spans="12:12" ht="15.75" customHeight="1">
      <c r="L663" s="4"/>
    </row>
    <row r="664" spans="12:12" ht="15.75" customHeight="1">
      <c r="L664" s="4"/>
    </row>
    <row r="665" spans="12:12" ht="15.75" customHeight="1">
      <c r="L665" s="4"/>
    </row>
    <row r="666" spans="12:12" ht="15.75" customHeight="1">
      <c r="L666" s="4"/>
    </row>
    <row r="667" spans="12:12" ht="15.75" customHeight="1">
      <c r="L667" s="4"/>
    </row>
    <row r="668" spans="12:12" ht="15.75" customHeight="1">
      <c r="L668" s="4"/>
    </row>
    <row r="669" spans="12:12" ht="15.75" customHeight="1">
      <c r="L669" s="4"/>
    </row>
    <row r="670" spans="12:12" ht="15.75" customHeight="1">
      <c r="L670" s="4"/>
    </row>
    <row r="671" spans="12:12" ht="15.75" customHeight="1">
      <c r="L671" s="4"/>
    </row>
    <row r="672" spans="12:12" ht="15.75" customHeight="1">
      <c r="L672" s="4"/>
    </row>
    <row r="673" spans="12:12" ht="15.75" customHeight="1">
      <c r="L673" s="4"/>
    </row>
    <row r="674" spans="12:12" ht="15.75" customHeight="1">
      <c r="L674" s="4"/>
    </row>
    <row r="675" spans="12:12" ht="15.75" customHeight="1">
      <c r="L675" s="4"/>
    </row>
    <row r="676" spans="12:12" ht="15.75" customHeight="1">
      <c r="L676" s="4"/>
    </row>
    <row r="677" spans="12:12" ht="15.75" customHeight="1">
      <c r="L677" s="4"/>
    </row>
    <row r="678" spans="12:12" ht="15.75" customHeight="1">
      <c r="L678" s="4"/>
    </row>
    <row r="679" spans="12:12" ht="15.75" customHeight="1">
      <c r="L679" s="4"/>
    </row>
    <row r="680" spans="12:12" ht="15.75" customHeight="1">
      <c r="L680" s="4"/>
    </row>
    <row r="681" spans="12:12" ht="15.75" customHeight="1">
      <c r="L681" s="4"/>
    </row>
    <row r="682" spans="12:12" ht="15.75" customHeight="1">
      <c r="L682" s="4"/>
    </row>
    <row r="683" spans="12:12" ht="15.75" customHeight="1">
      <c r="L683" s="4"/>
    </row>
    <row r="684" spans="12:12" ht="15.75" customHeight="1">
      <c r="L684" s="4"/>
    </row>
    <row r="685" spans="12:12" ht="15.75" customHeight="1">
      <c r="L685" s="4"/>
    </row>
    <row r="686" spans="12:12" ht="15.75" customHeight="1">
      <c r="L686" s="4"/>
    </row>
    <row r="687" spans="12:12" ht="15.75" customHeight="1">
      <c r="L687" s="4"/>
    </row>
    <row r="688" spans="12:12" ht="15.75" customHeight="1">
      <c r="L688" s="4"/>
    </row>
    <row r="689" spans="12:12" ht="15.75" customHeight="1">
      <c r="L689" s="4"/>
    </row>
    <row r="690" spans="12:12" ht="15.75" customHeight="1">
      <c r="L690" s="4"/>
    </row>
    <row r="691" spans="12:12" ht="15.75" customHeight="1">
      <c r="L691" s="4"/>
    </row>
    <row r="692" spans="12:12" ht="15.75" customHeight="1">
      <c r="L692" s="4"/>
    </row>
    <row r="693" spans="12:12" ht="15.75" customHeight="1">
      <c r="L693" s="4"/>
    </row>
    <row r="694" spans="12:12" ht="15.75" customHeight="1">
      <c r="L694" s="4"/>
    </row>
    <row r="695" spans="12:12" ht="15.75" customHeight="1">
      <c r="L695" s="4"/>
    </row>
    <row r="696" spans="12:12" ht="15.75" customHeight="1">
      <c r="L696" s="4"/>
    </row>
    <row r="697" spans="12:12" ht="15.75" customHeight="1">
      <c r="L697" s="4"/>
    </row>
    <row r="698" spans="12:12" ht="15.75" customHeight="1">
      <c r="L698" s="4"/>
    </row>
    <row r="699" spans="12:12" ht="15.75" customHeight="1">
      <c r="L699" s="4"/>
    </row>
    <row r="700" spans="12:12" ht="15.75" customHeight="1">
      <c r="L700" s="4"/>
    </row>
    <row r="701" spans="12:12" ht="15.75" customHeight="1">
      <c r="L701" s="4"/>
    </row>
    <row r="702" spans="12:12" ht="15.75" customHeight="1">
      <c r="L702" s="4"/>
    </row>
    <row r="703" spans="12:12" ht="15.75" customHeight="1">
      <c r="L703" s="4"/>
    </row>
    <row r="704" spans="12:12" ht="15.75" customHeight="1">
      <c r="L704" s="4"/>
    </row>
    <row r="705" spans="12:12" ht="15.75" customHeight="1">
      <c r="L705" s="4"/>
    </row>
    <row r="706" spans="12:12" ht="15.75" customHeight="1">
      <c r="L706" s="4"/>
    </row>
    <row r="707" spans="12:12" ht="15.75" customHeight="1">
      <c r="L707" s="4"/>
    </row>
    <row r="708" spans="12:12" ht="15.75" customHeight="1">
      <c r="L708" s="4"/>
    </row>
    <row r="709" spans="12:12" ht="15.75" customHeight="1">
      <c r="L709" s="4"/>
    </row>
    <row r="710" spans="12:12" ht="15.75" customHeight="1">
      <c r="L710" s="4"/>
    </row>
    <row r="711" spans="12:12" ht="15.75" customHeight="1">
      <c r="L711" s="4"/>
    </row>
    <row r="712" spans="12:12" ht="15.75" customHeight="1">
      <c r="L712" s="4"/>
    </row>
    <row r="713" spans="12:12" ht="15.75" customHeight="1">
      <c r="L713" s="4"/>
    </row>
    <row r="714" spans="12:12" ht="15.75" customHeight="1">
      <c r="L714" s="4"/>
    </row>
    <row r="715" spans="12:12" ht="15.75" customHeight="1">
      <c r="L715" s="4"/>
    </row>
    <row r="716" spans="12:12" ht="15.75" customHeight="1">
      <c r="L716" s="4"/>
    </row>
    <row r="717" spans="12:12" ht="15.75" customHeight="1">
      <c r="L717" s="4"/>
    </row>
    <row r="718" spans="12:12" ht="15.75" customHeight="1">
      <c r="L718" s="4"/>
    </row>
    <row r="719" spans="12:12" ht="15.75" customHeight="1">
      <c r="L719" s="4"/>
    </row>
    <row r="720" spans="12:12" ht="15.75" customHeight="1">
      <c r="L720" s="4"/>
    </row>
    <row r="721" spans="12:12" ht="15.75" customHeight="1">
      <c r="L721" s="4"/>
    </row>
    <row r="722" spans="12:12" ht="15.75" customHeight="1">
      <c r="L722" s="4"/>
    </row>
    <row r="723" spans="12:12" ht="15.75" customHeight="1">
      <c r="L723" s="4"/>
    </row>
    <row r="724" spans="12:12" ht="15.75" customHeight="1">
      <c r="L724" s="4"/>
    </row>
    <row r="725" spans="12:12" ht="15.75" customHeight="1">
      <c r="L725" s="4"/>
    </row>
    <row r="726" spans="12:12" ht="15.75" customHeight="1">
      <c r="L726" s="4"/>
    </row>
    <row r="727" spans="12:12" ht="15.75" customHeight="1">
      <c r="L727" s="4"/>
    </row>
    <row r="728" spans="12:12" ht="15.75" customHeight="1">
      <c r="L728" s="4"/>
    </row>
    <row r="729" spans="12:12" ht="15.75" customHeight="1">
      <c r="L729" s="4"/>
    </row>
    <row r="730" spans="12:12" ht="15.75" customHeight="1">
      <c r="L730" s="4"/>
    </row>
    <row r="731" spans="12:12" ht="15.75" customHeight="1">
      <c r="L731" s="4"/>
    </row>
    <row r="732" spans="12:12" ht="15.75" customHeight="1">
      <c r="L732" s="4"/>
    </row>
    <row r="733" spans="12:12" ht="15.75" customHeight="1">
      <c r="L733" s="4"/>
    </row>
    <row r="734" spans="12:12" ht="15.75" customHeight="1">
      <c r="L734" s="4"/>
    </row>
    <row r="735" spans="12:12" ht="15.75" customHeight="1">
      <c r="L735" s="4"/>
    </row>
    <row r="736" spans="12:12" ht="15.75" customHeight="1">
      <c r="L736" s="4"/>
    </row>
    <row r="737" spans="12:12" ht="15.75" customHeight="1">
      <c r="L737" s="4"/>
    </row>
    <row r="738" spans="12:12" ht="15.75" customHeight="1">
      <c r="L738" s="4"/>
    </row>
    <row r="739" spans="12:12" ht="15.75" customHeight="1">
      <c r="L739" s="4"/>
    </row>
    <row r="740" spans="12:12" ht="15.75" customHeight="1">
      <c r="L740" s="4"/>
    </row>
    <row r="741" spans="12:12" ht="15.75" customHeight="1">
      <c r="L741" s="4"/>
    </row>
    <row r="742" spans="12:12" ht="15.75" customHeight="1">
      <c r="L742" s="4"/>
    </row>
    <row r="743" spans="12:12" ht="15.75" customHeight="1">
      <c r="L743" s="4"/>
    </row>
    <row r="744" spans="12:12" ht="15.75" customHeight="1">
      <c r="L744" s="4"/>
    </row>
    <row r="745" spans="12:12" ht="15.75" customHeight="1">
      <c r="L745" s="4"/>
    </row>
    <row r="746" spans="12:12" ht="15.75" customHeight="1">
      <c r="L746" s="4"/>
    </row>
    <row r="747" spans="12:12" ht="15.75" customHeight="1">
      <c r="L747" s="4"/>
    </row>
    <row r="748" spans="12:12" ht="15.75" customHeight="1">
      <c r="L748" s="4"/>
    </row>
    <row r="749" spans="12:12" ht="15.75" customHeight="1">
      <c r="L749" s="4"/>
    </row>
    <row r="750" spans="12:12" ht="15.75" customHeight="1">
      <c r="L750" s="4"/>
    </row>
    <row r="751" spans="12:12" ht="15.75" customHeight="1">
      <c r="L751" s="4"/>
    </row>
    <row r="752" spans="12:12" ht="15.75" customHeight="1">
      <c r="L752" s="4"/>
    </row>
    <row r="753" spans="12:12" ht="15.75" customHeight="1">
      <c r="L753" s="4"/>
    </row>
    <row r="754" spans="12:12" ht="15.75" customHeight="1">
      <c r="L754" s="4"/>
    </row>
    <row r="755" spans="12:12" ht="15.75" customHeight="1">
      <c r="L755" s="4"/>
    </row>
    <row r="756" spans="12:12" ht="15.75" customHeight="1">
      <c r="L756" s="4"/>
    </row>
    <row r="757" spans="12:12" ht="15.75" customHeight="1">
      <c r="L757" s="4"/>
    </row>
    <row r="758" spans="12:12" ht="15.75" customHeight="1">
      <c r="L758" s="4"/>
    </row>
    <row r="759" spans="12:12" ht="15.75" customHeight="1">
      <c r="L759" s="4"/>
    </row>
    <row r="760" spans="12:12" ht="15.75" customHeight="1">
      <c r="L760" s="4"/>
    </row>
    <row r="761" spans="12:12" ht="15.75" customHeight="1">
      <c r="L761" s="4"/>
    </row>
    <row r="762" spans="12:12" ht="15.75" customHeight="1">
      <c r="L762" s="4"/>
    </row>
    <row r="763" spans="12:12" ht="15.75" customHeight="1">
      <c r="L763" s="4"/>
    </row>
    <row r="764" spans="12:12" ht="15.75" customHeight="1">
      <c r="L764" s="4"/>
    </row>
    <row r="765" spans="12:12" ht="15.75" customHeight="1">
      <c r="L765" s="4"/>
    </row>
    <row r="766" spans="12:12" ht="15.75" customHeight="1">
      <c r="L766" s="4"/>
    </row>
    <row r="767" spans="12:12" ht="15.75" customHeight="1">
      <c r="L767" s="4"/>
    </row>
    <row r="768" spans="12:12" ht="15.75" customHeight="1">
      <c r="L768" s="4"/>
    </row>
    <row r="769" spans="12:12" ht="15.75" customHeight="1">
      <c r="L769" s="4"/>
    </row>
    <row r="770" spans="12:12" ht="15.75" customHeight="1">
      <c r="L770" s="4"/>
    </row>
    <row r="771" spans="12:12" ht="15.75" customHeight="1">
      <c r="L771" s="4"/>
    </row>
    <row r="772" spans="12:12" ht="15.75" customHeight="1">
      <c r="L772" s="4"/>
    </row>
    <row r="773" spans="12:12" ht="15.75" customHeight="1">
      <c r="L773" s="4"/>
    </row>
    <row r="774" spans="12:12" ht="15.75" customHeight="1">
      <c r="L774" s="4"/>
    </row>
    <row r="775" spans="12:12" ht="15.75" customHeight="1">
      <c r="L775" s="4"/>
    </row>
    <row r="776" spans="12:12" ht="15.75" customHeight="1">
      <c r="L776" s="4"/>
    </row>
    <row r="777" spans="12:12" ht="15.75" customHeight="1">
      <c r="L777" s="4"/>
    </row>
    <row r="778" spans="12:12" ht="15.75" customHeight="1">
      <c r="L778" s="4"/>
    </row>
    <row r="779" spans="12:12" ht="15.75" customHeight="1">
      <c r="L779" s="4"/>
    </row>
    <row r="780" spans="12:12" ht="15.75" customHeight="1">
      <c r="L780" s="4"/>
    </row>
    <row r="781" spans="12:12" ht="15.75" customHeight="1">
      <c r="L781" s="4"/>
    </row>
    <row r="782" spans="12:12" ht="15.75" customHeight="1">
      <c r="L782" s="4"/>
    </row>
    <row r="783" spans="12:12" ht="15.75" customHeight="1">
      <c r="L783" s="4"/>
    </row>
    <row r="784" spans="12:12" ht="15.75" customHeight="1">
      <c r="L784" s="4"/>
    </row>
    <row r="785" spans="12:12" ht="15.75" customHeight="1">
      <c r="L785" s="4"/>
    </row>
    <row r="786" spans="12:12" ht="15.75" customHeight="1">
      <c r="L786" s="4"/>
    </row>
    <row r="787" spans="12:12" ht="15.75" customHeight="1">
      <c r="L787" s="4"/>
    </row>
    <row r="788" spans="12:12" ht="15.75" customHeight="1">
      <c r="L788" s="4"/>
    </row>
    <row r="789" spans="12:12" ht="15.75" customHeight="1">
      <c r="L789" s="4"/>
    </row>
    <row r="790" spans="12:12" ht="15.75" customHeight="1">
      <c r="L790" s="4"/>
    </row>
    <row r="791" spans="12:12" ht="15.75" customHeight="1">
      <c r="L791" s="4"/>
    </row>
    <row r="792" spans="12:12" ht="15.75" customHeight="1">
      <c r="L792" s="4"/>
    </row>
    <row r="793" spans="12:12" ht="15.75" customHeight="1">
      <c r="L793" s="4"/>
    </row>
    <row r="794" spans="12:12" ht="15.75" customHeight="1">
      <c r="L794" s="4"/>
    </row>
    <row r="795" spans="12:12" ht="15.75" customHeight="1">
      <c r="L795" s="4"/>
    </row>
    <row r="796" spans="12:12" ht="15.75" customHeight="1">
      <c r="L796" s="4"/>
    </row>
    <row r="797" spans="12:12" ht="15.75" customHeight="1">
      <c r="L797" s="4"/>
    </row>
    <row r="798" spans="12:12" ht="15.75" customHeight="1">
      <c r="L798" s="4"/>
    </row>
    <row r="799" spans="12:12" ht="15.75" customHeight="1">
      <c r="L799" s="4"/>
    </row>
    <row r="800" spans="12:12" ht="15.75" customHeight="1">
      <c r="L800" s="4"/>
    </row>
    <row r="801" spans="12:12" ht="15.75" customHeight="1">
      <c r="L801" s="4"/>
    </row>
    <row r="802" spans="12:12" ht="15.75" customHeight="1">
      <c r="L802" s="4"/>
    </row>
    <row r="803" spans="12:12" ht="15.75" customHeight="1">
      <c r="L803" s="4"/>
    </row>
    <row r="804" spans="12:12" ht="15.75" customHeight="1">
      <c r="L804" s="4"/>
    </row>
    <row r="805" spans="12:12" ht="15.75" customHeight="1">
      <c r="L805" s="4"/>
    </row>
    <row r="806" spans="12:12" ht="15.75" customHeight="1">
      <c r="L806" s="4"/>
    </row>
    <row r="807" spans="12:12" ht="15.75" customHeight="1">
      <c r="L807" s="4"/>
    </row>
    <row r="808" spans="12:12" ht="15.75" customHeight="1">
      <c r="L808" s="4"/>
    </row>
    <row r="809" spans="12:12" ht="15.75" customHeight="1">
      <c r="L809" s="4"/>
    </row>
    <row r="810" spans="12:12" ht="15.75" customHeight="1">
      <c r="L810" s="4"/>
    </row>
    <row r="811" spans="12:12" ht="15.75" customHeight="1">
      <c r="L811" s="4"/>
    </row>
    <row r="812" spans="12:12" ht="15.75" customHeight="1">
      <c r="L812" s="4"/>
    </row>
    <row r="813" spans="12:12" ht="15.75" customHeight="1">
      <c r="L813" s="4"/>
    </row>
    <row r="814" spans="12:12" ht="15.75" customHeight="1">
      <c r="L814" s="4"/>
    </row>
    <row r="815" spans="12:12" ht="15.75" customHeight="1">
      <c r="L815" s="4"/>
    </row>
    <row r="816" spans="12:12" ht="15.75" customHeight="1">
      <c r="L816" s="4"/>
    </row>
    <row r="817" spans="12:12" ht="15.75" customHeight="1">
      <c r="L817" s="4"/>
    </row>
    <row r="818" spans="12:12" ht="15.75" customHeight="1">
      <c r="L818" s="4"/>
    </row>
    <row r="819" spans="12:12" ht="15.75" customHeight="1">
      <c r="L819" s="4"/>
    </row>
    <row r="820" spans="12:12" ht="15.75" customHeight="1">
      <c r="L820" s="4"/>
    </row>
    <row r="821" spans="12:12" ht="15.75" customHeight="1">
      <c r="L821" s="4"/>
    </row>
    <row r="822" spans="12:12" ht="15.75" customHeight="1">
      <c r="L822" s="4"/>
    </row>
    <row r="823" spans="12:12" ht="15.75" customHeight="1">
      <c r="L823" s="4"/>
    </row>
    <row r="824" spans="12:12" ht="15.75" customHeight="1">
      <c r="L824" s="4"/>
    </row>
    <row r="825" spans="12:12" ht="15.75" customHeight="1">
      <c r="L825" s="4"/>
    </row>
    <row r="826" spans="12:12" ht="15.75" customHeight="1">
      <c r="L826" s="4"/>
    </row>
    <row r="827" spans="12:12" ht="15.75" customHeight="1">
      <c r="L827" s="4"/>
    </row>
    <row r="828" spans="12:12" ht="15.75" customHeight="1">
      <c r="L828" s="4"/>
    </row>
    <row r="829" spans="12:12" ht="15.75" customHeight="1">
      <c r="L829" s="4"/>
    </row>
    <row r="830" spans="12:12" ht="15.75" customHeight="1">
      <c r="L830" s="4"/>
    </row>
    <row r="831" spans="12:12" ht="15.75" customHeight="1">
      <c r="L831" s="4"/>
    </row>
    <row r="832" spans="12:12" ht="15.75" customHeight="1">
      <c r="L832" s="4"/>
    </row>
    <row r="833" spans="12:12" ht="15.75" customHeight="1">
      <c r="L833" s="4"/>
    </row>
    <row r="834" spans="12:12" ht="15.75" customHeight="1">
      <c r="L834" s="4"/>
    </row>
    <row r="835" spans="12:12" ht="15.75" customHeight="1">
      <c r="L835" s="4"/>
    </row>
    <row r="836" spans="12:12" ht="15.75" customHeight="1">
      <c r="L836" s="4"/>
    </row>
    <row r="837" spans="12:12" ht="15.75" customHeight="1">
      <c r="L837" s="4"/>
    </row>
    <row r="838" spans="12:12" ht="15.75" customHeight="1">
      <c r="L838" s="4"/>
    </row>
    <row r="839" spans="12:12" ht="15.75" customHeight="1">
      <c r="L839" s="4"/>
    </row>
    <row r="840" spans="12:12" ht="15.75" customHeight="1">
      <c r="L840" s="4"/>
    </row>
    <row r="841" spans="12:12" ht="15.75" customHeight="1">
      <c r="L841" s="4"/>
    </row>
    <row r="842" spans="12:12" ht="15.75" customHeight="1">
      <c r="L842" s="4"/>
    </row>
    <row r="843" spans="12:12" ht="15.75" customHeight="1">
      <c r="L843" s="4"/>
    </row>
    <row r="844" spans="12:12" ht="15.75" customHeight="1">
      <c r="L844" s="4"/>
    </row>
    <row r="845" spans="12:12" ht="15.75" customHeight="1">
      <c r="L845" s="4"/>
    </row>
    <row r="846" spans="12:12" ht="15.75" customHeight="1">
      <c r="L846" s="4"/>
    </row>
    <row r="847" spans="12:12" ht="15.75" customHeight="1">
      <c r="L847" s="4"/>
    </row>
    <row r="848" spans="12:12" ht="15.75" customHeight="1">
      <c r="L848" s="4"/>
    </row>
    <row r="849" spans="12:12" ht="15.75" customHeight="1">
      <c r="L849" s="4"/>
    </row>
    <row r="850" spans="12:12" ht="15.75" customHeight="1">
      <c r="L850" s="4"/>
    </row>
    <row r="851" spans="12:12" ht="15.75" customHeight="1">
      <c r="L851" s="4"/>
    </row>
    <row r="852" spans="12:12" ht="15.75" customHeight="1">
      <c r="L852" s="4"/>
    </row>
    <row r="853" spans="12:12" ht="15.75" customHeight="1">
      <c r="L853" s="4"/>
    </row>
    <row r="854" spans="12:12" ht="15.75" customHeight="1">
      <c r="L854" s="4"/>
    </row>
    <row r="855" spans="12:12" ht="15.75" customHeight="1">
      <c r="L855" s="4"/>
    </row>
    <row r="856" spans="12:12" ht="15.75" customHeight="1">
      <c r="L856" s="4"/>
    </row>
    <row r="857" spans="12:12" ht="15.75" customHeight="1">
      <c r="L857" s="4"/>
    </row>
    <row r="858" spans="12:12" ht="15.75" customHeight="1">
      <c r="L858" s="4"/>
    </row>
    <row r="859" spans="12:12" ht="15.75" customHeight="1">
      <c r="L859" s="4"/>
    </row>
    <row r="860" spans="12:12" ht="15.75" customHeight="1">
      <c r="L860" s="4"/>
    </row>
    <row r="861" spans="12:12" ht="15.75" customHeight="1">
      <c r="L861" s="4"/>
    </row>
    <row r="862" spans="12:12" ht="15.75" customHeight="1">
      <c r="L862" s="4"/>
    </row>
    <row r="863" spans="12:12" ht="15.75" customHeight="1">
      <c r="L863" s="4"/>
    </row>
    <row r="864" spans="12:12" ht="15.75" customHeight="1">
      <c r="L864" s="4"/>
    </row>
    <row r="865" spans="12:12" ht="15.75" customHeight="1">
      <c r="L865" s="4"/>
    </row>
    <row r="866" spans="12:12" ht="15.75" customHeight="1">
      <c r="L866" s="4"/>
    </row>
    <row r="867" spans="12:12" ht="15.75" customHeight="1">
      <c r="L867" s="4"/>
    </row>
    <row r="868" spans="12:12" ht="15.75" customHeight="1">
      <c r="L868" s="4"/>
    </row>
    <row r="869" spans="12:12" ht="15.75" customHeight="1">
      <c r="L869" s="4"/>
    </row>
    <row r="870" spans="12:12" ht="15.75" customHeight="1">
      <c r="L870" s="4"/>
    </row>
    <row r="871" spans="12:12" ht="15.75" customHeight="1">
      <c r="L871" s="4"/>
    </row>
    <row r="872" spans="12:12" ht="15.75" customHeight="1">
      <c r="L872" s="4"/>
    </row>
    <row r="873" spans="12:12" ht="15.75" customHeight="1">
      <c r="L873" s="4"/>
    </row>
    <row r="874" spans="12:12" ht="15.75" customHeight="1">
      <c r="L874" s="4"/>
    </row>
    <row r="875" spans="12:12" ht="15.75" customHeight="1">
      <c r="L875" s="4"/>
    </row>
    <row r="876" spans="12:12" ht="15.75" customHeight="1">
      <c r="L876" s="4"/>
    </row>
    <row r="877" spans="12:12" ht="15.75" customHeight="1">
      <c r="L877" s="4"/>
    </row>
    <row r="878" spans="12:12" ht="15.75" customHeight="1">
      <c r="L878" s="4"/>
    </row>
    <row r="879" spans="12:12" ht="15.75" customHeight="1">
      <c r="L879" s="4"/>
    </row>
    <row r="880" spans="12:12" ht="15.75" customHeight="1">
      <c r="L880" s="4"/>
    </row>
    <row r="881" spans="12:12" ht="15.75" customHeight="1">
      <c r="L881" s="4"/>
    </row>
    <row r="882" spans="12:12" ht="15.75" customHeight="1">
      <c r="L882" s="4"/>
    </row>
    <row r="883" spans="12:12" ht="15.75" customHeight="1">
      <c r="L883" s="4"/>
    </row>
    <row r="884" spans="12:12" ht="15.75" customHeight="1">
      <c r="L884" s="4"/>
    </row>
    <row r="885" spans="12:12" ht="15.75" customHeight="1">
      <c r="L885" s="4"/>
    </row>
    <row r="886" spans="12:12" ht="15.75" customHeight="1">
      <c r="L886" s="4"/>
    </row>
    <row r="887" spans="12:12" ht="15.75" customHeight="1">
      <c r="L887" s="4"/>
    </row>
    <row r="888" spans="12:12" ht="15.75" customHeight="1">
      <c r="L888" s="4"/>
    </row>
    <row r="889" spans="12:12" ht="15.75" customHeight="1">
      <c r="L889" s="4"/>
    </row>
    <row r="890" spans="12:12" ht="15.75" customHeight="1">
      <c r="L890" s="4"/>
    </row>
    <row r="891" spans="12:12" ht="15.75" customHeight="1">
      <c r="L891" s="4"/>
    </row>
    <row r="892" spans="12:12" ht="15.75" customHeight="1">
      <c r="L892" s="4"/>
    </row>
    <row r="893" spans="12:12" ht="15.75" customHeight="1">
      <c r="L893" s="4"/>
    </row>
    <row r="894" spans="12:12" ht="15.75" customHeight="1">
      <c r="L894" s="4"/>
    </row>
    <row r="895" spans="12:12" ht="15.75" customHeight="1">
      <c r="L895" s="4"/>
    </row>
    <row r="896" spans="12:12" ht="15.75" customHeight="1">
      <c r="L896" s="4"/>
    </row>
    <row r="897" spans="12:12" ht="15.75" customHeight="1">
      <c r="L897" s="4"/>
    </row>
    <row r="898" spans="12:12" ht="15.75" customHeight="1">
      <c r="L898" s="4"/>
    </row>
    <row r="899" spans="12:12" ht="15.75" customHeight="1">
      <c r="L899" s="4"/>
    </row>
    <row r="900" spans="12:12" ht="15.75" customHeight="1">
      <c r="L900" s="4"/>
    </row>
    <row r="901" spans="12:12" ht="15.75" customHeight="1">
      <c r="L901" s="4"/>
    </row>
    <row r="902" spans="12:12" ht="15.75" customHeight="1">
      <c r="L902" s="4"/>
    </row>
    <row r="903" spans="12:12" ht="15.75" customHeight="1">
      <c r="L903" s="4"/>
    </row>
    <row r="904" spans="12:12" ht="15.75" customHeight="1">
      <c r="L904" s="4"/>
    </row>
    <row r="905" spans="12:12" ht="15.75" customHeight="1">
      <c r="L905" s="4"/>
    </row>
    <row r="906" spans="12:12" ht="15.75" customHeight="1">
      <c r="L906" s="4"/>
    </row>
    <row r="907" spans="12:12" ht="15.75" customHeight="1">
      <c r="L907" s="4"/>
    </row>
    <row r="908" spans="12:12" ht="15.75" customHeight="1">
      <c r="L908" s="4"/>
    </row>
    <row r="909" spans="12:12" ht="15.75" customHeight="1">
      <c r="L909" s="4"/>
    </row>
    <row r="910" spans="12:12" ht="15.75" customHeight="1">
      <c r="L910" s="4"/>
    </row>
    <row r="911" spans="12:12" ht="15.75" customHeight="1">
      <c r="L911" s="4"/>
    </row>
    <row r="912" spans="12:12" ht="15.75" customHeight="1">
      <c r="L912" s="4"/>
    </row>
    <row r="913" spans="12:12" ht="15.75" customHeight="1">
      <c r="L913" s="4"/>
    </row>
    <row r="914" spans="12:12" ht="15.75" customHeight="1">
      <c r="L914" s="4"/>
    </row>
    <row r="915" spans="12:12" ht="15.75" customHeight="1">
      <c r="L915" s="4"/>
    </row>
    <row r="916" spans="12:12" ht="15.75" customHeight="1">
      <c r="L916" s="4"/>
    </row>
    <row r="917" spans="12:12" ht="15.75" customHeight="1">
      <c r="L917" s="4"/>
    </row>
    <row r="918" spans="12:12" ht="15.75" customHeight="1">
      <c r="L918" s="4"/>
    </row>
    <row r="919" spans="12:12" ht="15.75" customHeight="1">
      <c r="L919" s="4"/>
    </row>
    <row r="920" spans="12:12" ht="15.75" customHeight="1">
      <c r="L920" s="4"/>
    </row>
    <row r="921" spans="12:12" ht="15.75" customHeight="1">
      <c r="L921" s="4"/>
    </row>
    <row r="922" spans="12:12" ht="15.75" customHeight="1">
      <c r="L922" s="4"/>
    </row>
    <row r="923" spans="12:12" ht="15.75" customHeight="1">
      <c r="L923" s="4"/>
    </row>
    <row r="924" spans="12:12" ht="15.75" customHeight="1">
      <c r="L924" s="4"/>
    </row>
    <row r="925" spans="12:12" ht="15.75" customHeight="1">
      <c r="L925" s="4"/>
    </row>
    <row r="926" spans="12:12" ht="15.75" customHeight="1">
      <c r="L926" s="4"/>
    </row>
    <row r="927" spans="12:12" ht="15.75" customHeight="1">
      <c r="L927" s="4"/>
    </row>
    <row r="928" spans="12:12" ht="15.75" customHeight="1">
      <c r="L928" s="4"/>
    </row>
    <row r="929" spans="12:12" ht="15.75" customHeight="1">
      <c r="L929" s="4"/>
    </row>
    <row r="930" spans="12:12" ht="15.75" customHeight="1">
      <c r="L930" s="4"/>
    </row>
    <row r="931" spans="12:12" ht="15.75" customHeight="1">
      <c r="L931" s="4"/>
    </row>
    <row r="932" spans="12:12" ht="15.75" customHeight="1">
      <c r="L932" s="4"/>
    </row>
    <row r="933" spans="12:12" ht="15.75" customHeight="1">
      <c r="L933" s="4"/>
    </row>
    <row r="934" spans="12:12" ht="15.75" customHeight="1">
      <c r="L934" s="4"/>
    </row>
    <row r="935" spans="12:12" ht="15.75" customHeight="1">
      <c r="L935" s="4"/>
    </row>
    <row r="936" spans="12:12" ht="15.75" customHeight="1">
      <c r="L936" s="4"/>
    </row>
    <row r="937" spans="12:12" ht="15.75" customHeight="1">
      <c r="L937" s="4"/>
    </row>
    <row r="938" spans="12:12" ht="15.75" customHeight="1">
      <c r="L938" s="4"/>
    </row>
    <row r="939" spans="12:12" ht="15.75" customHeight="1">
      <c r="L939" s="4"/>
    </row>
    <row r="940" spans="12:12" ht="15.75" customHeight="1">
      <c r="L940" s="4"/>
    </row>
    <row r="941" spans="12:12" ht="15.75" customHeight="1">
      <c r="L941" s="4"/>
    </row>
    <row r="942" spans="12:12" ht="15.75" customHeight="1">
      <c r="L942" s="4"/>
    </row>
    <row r="943" spans="12:12" ht="15.75" customHeight="1">
      <c r="L943" s="4"/>
    </row>
    <row r="944" spans="12:12" ht="15.75" customHeight="1">
      <c r="L944" s="4"/>
    </row>
    <row r="945" spans="12:12" ht="15.75" customHeight="1">
      <c r="L945" s="4"/>
    </row>
    <row r="946" spans="12:12" ht="15.75" customHeight="1">
      <c r="L946" s="4"/>
    </row>
    <row r="947" spans="12:12" ht="15.75" customHeight="1">
      <c r="L947" s="4"/>
    </row>
    <row r="948" spans="12:12" ht="15.75" customHeight="1">
      <c r="L948" s="4"/>
    </row>
    <row r="949" spans="12:12" ht="15.75" customHeight="1">
      <c r="L949" s="4"/>
    </row>
    <row r="950" spans="12:12" ht="15.75" customHeight="1">
      <c r="L950" s="4"/>
    </row>
    <row r="951" spans="12:12" ht="15.75" customHeight="1">
      <c r="L951" s="4"/>
    </row>
    <row r="952" spans="12:12" ht="15.75" customHeight="1">
      <c r="L952" s="4"/>
    </row>
    <row r="953" spans="12:12" ht="15.75" customHeight="1">
      <c r="L953" s="4"/>
    </row>
    <row r="954" spans="12:12" ht="15.75" customHeight="1">
      <c r="L954" s="4"/>
    </row>
    <row r="955" spans="12:12" ht="15.75" customHeight="1">
      <c r="L955" s="4"/>
    </row>
    <row r="956" spans="12:12" ht="15.75" customHeight="1">
      <c r="L956" s="4"/>
    </row>
    <row r="957" spans="12:12" ht="15.75" customHeight="1">
      <c r="L957" s="4"/>
    </row>
    <row r="958" spans="12:12" ht="15.75" customHeight="1">
      <c r="L958" s="4"/>
    </row>
    <row r="959" spans="12:12" ht="15.75" customHeight="1">
      <c r="L959" s="4"/>
    </row>
    <row r="960" spans="12:12" ht="15.75" customHeight="1">
      <c r="L960" s="4"/>
    </row>
    <row r="961" spans="12:12" ht="15.75" customHeight="1">
      <c r="L961" s="4"/>
    </row>
    <row r="962" spans="12:12" ht="15.75" customHeight="1">
      <c r="L962" s="4"/>
    </row>
    <row r="963" spans="12:12" ht="15.75" customHeight="1">
      <c r="L963" s="4"/>
    </row>
    <row r="964" spans="12:12" ht="15.75" customHeight="1">
      <c r="L964" s="4"/>
    </row>
    <row r="965" spans="12:12" ht="15.75" customHeight="1">
      <c r="L965" s="4"/>
    </row>
    <row r="966" spans="12:12" ht="15.75" customHeight="1">
      <c r="L966" s="4"/>
    </row>
    <row r="967" spans="12:12" ht="15.75" customHeight="1">
      <c r="L967" s="4"/>
    </row>
    <row r="968" spans="12:12" ht="15.75" customHeight="1">
      <c r="L968" s="4"/>
    </row>
    <row r="969" spans="12:12" ht="15.75" customHeight="1">
      <c r="L969" s="4"/>
    </row>
    <row r="970" spans="12:12" ht="15.75" customHeight="1">
      <c r="L970" s="4"/>
    </row>
    <row r="971" spans="12:12" ht="15.75" customHeight="1">
      <c r="L971" s="4"/>
    </row>
    <row r="972" spans="12:12" ht="15.75" customHeight="1">
      <c r="L972" s="4"/>
    </row>
    <row r="973" spans="12:12" ht="15.75" customHeight="1">
      <c r="L973" s="4"/>
    </row>
    <row r="974" spans="12:12" ht="15.75" customHeight="1">
      <c r="L974" s="4"/>
    </row>
    <row r="975" spans="12:12" ht="15.75" customHeight="1">
      <c r="L975" s="4"/>
    </row>
    <row r="976" spans="12:12" ht="15.75" customHeight="1">
      <c r="L976" s="4"/>
    </row>
    <row r="977" spans="12:12" ht="15.75" customHeight="1">
      <c r="L977" s="4"/>
    </row>
    <row r="978" spans="12:12" ht="15.75" customHeight="1">
      <c r="L978" s="4"/>
    </row>
    <row r="979" spans="12:12" ht="15.75" customHeight="1">
      <c r="L979" s="4"/>
    </row>
    <row r="980" spans="12:12" ht="15.75" customHeight="1">
      <c r="L980" s="4"/>
    </row>
    <row r="981" spans="12:12" ht="15.75" customHeight="1">
      <c r="L981" s="4"/>
    </row>
    <row r="982" spans="12:12" ht="15.75" customHeight="1">
      <c r="L982" s="4"/>
    </row>
    <row r="983" spans="12:12" ht="15.75" customHeight="1">
      <c r="L983" s="4"/>
    </row>
    <row r="984" spans="12:12" ht="15.75" customHeight="1">
      <c r="L984" s="4"/>
    </row>
    <row r="985" spans="12:12" ht="15.75" customHeight="1">
      <c r="L985" s="4"/>
    </row>
    <row r="986" spans="12:12" ht="15.75" customHeight="1">
      <c r="L986" s="4"/>
    </row>
    <row r="987" spans="12:12" ht="15.75" customHeight="1">
      <c r="L987" s="4"/>
    </row>
    <row r="988" spans="12:12" ht="15.75" customHeight="1">
      <c r="L988" s="4"/>
    </row>
    <row r="989" spans="12:12" ht="15.75" customHeight="1">
      <c r="L989" s="4"/>
    </row>
    <row r="990" spans="12:12" ht="15.75" customHeight="1">
      <c r="L990" s="4"/>
    </row>
    <row r="991" spans="12:12" ht="15.75" customHeight="1">
      <c r="L991" s="4"/>
    </row>
    <row r="992" spans="12:12" ht="15.75" customHeight="1">
      <c r="L992" s="4"/>
    </row>
    <row r="993" spans="12:12" ht="15.75" customHeight="1">
      <c r="L993" s="4"/>
    </row>
    <row r="994" spans="12:12" ht="15.75" customHeight="1">
      <c r="L994" s="4"/>
    </row>
    <row r="995" spans="12:12" ht="15.75" customHeight="1">
      <c r="L995" s="4"/>
    </row>
    <row r="996" spans="12:12" ht="15.75" customHeight="1">
      <c r="L996" s="4"/>
    </row>
    <row r="997" spans="12:12" ht="15.75" customHeight="1">
      <c r="L997" s="4"/>
    </row>
    <row r="998" spans="12:12" ht="15.75" customHeight="1">
      <c r="L998" s="4"/>
    </row>
    <row r="999" spans="12:12" ht="15.75" customHeight="1">
      <c r="L999" s="4"/>
    </row>
    <row r="1000" spans="12:12" ht="15.75" customHeight="1">
      <c r="L1000" s="4"/>
    </row>
    <row r="1001" spans="12:12" ht="15.75" customHeight="1">
      <c r="L1001" s="4"/>
    </row>
  </sheetData>
  <conditionalFormatting sqref="D3:D214">
    <cfRule type="expression" dxfId="3" priority="7" stopIfTrue="1">
      <formula>I3&gt;60000</formula>
    </cfRule>
  </conditionalFormatting>
  <conditionalFormatting sqref="E3:E214">
    <cfRule type="containsText" dxfId="2" priority="5" operator="containsText" text="Asia">
      <formula>NOT(ISERROR(SEARCH("Asia",E3)))</formula>
    </cfRule>
  </conditionalFormatting>
  <conditionalFormatting sqref="F3:F214">
    <cfRule type="colorScale" priority="11">
      <colorScale>
        <cfvo type="min"/>
        <cfvo type="percentile" val="50"/>
        <cfvo type="max"/>
        <color rgb="FF00B050"/>
        <color rgb="FFFFFF00"/>
        <color rgb="FFFF0000"/>
      </colorScale>
    </cfRule>
  </conditionalFormatting>
  <conditionalFormatting sqref="I3:I214">
    <cfRule type="cellIs" dxfId="1" priority="1" operator="greaterThan">
      <formula>1000</formula>
    </cfRule>
    <cfRule type="cellIs" dxfId="0" priority="2" operator="lessThan">
      <formula>1000</formula>
    </cfRule>
  </conditionalFormatting>
  <pageMargins left="0.7" right="0.7" top="0.75" bottom="0.75" header="0" footer="0"/>
  <pageSetup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L3" sqref="L3"/>
    </sheetView>
  </sheetViews>
  <sheetFormatPr defaultColWidth="14.42578125" defaultRowHeight="15" customHeight="1"/>
  <cols>
    <col min="1" max="2" width="9.28515625" customWidth="1"/>
    <col min="3" max="3" width="11" customWidth="1"/>
    <col min="4" max="4" width="13.140625" customWidth="1"/>
    <col min="5" max="6" width="9.28515625" customWidth="1"/>
    <col min="7" max="7" width="13.140625" customWidth="1"/>
    <col min="8" max="8" width="12.85546875" customWidth="1"/>
    <col min="9" max="9" width="20.28515625" bestFit="1" customWidth="1"/>
    <col min="10" max="10" width="34.42578125" customWidth="1"/>
    <col min="11" max="11" width="44.28515625" customWidth="1"/>
    <col min="12" max="12" width="9.140625" customWidth="1"/>
    <col min="13" max="13" width="42.140625" bestFit="1" customWidth="1"/>
    <col min="14" max="14" width="78" customWidth="1"/>
    <col min="15" max="15" width="22" customWidth="1"/>
    <col min="16" max="20" width="9.140625" customWidth="1"/>
    <col min="21" max="27" width="8.7109375" customWidth="1"/>
  </cols>
  <sheetData>
    <row r="1" spans="1:27" ht="16.5" customHeight="1">
      <c r="A1" s="7"/>
      <c r="B1" s="7"/>
      <c r="C1" s="7"/>
      <c r="D1" s="7"/>
      <c r="E1" s="7"/>
      <c r="F1" s="7"/>
      <c r="G1" s="8"/>
      <c r="H1" s="8"/>
      <c r="I1" s="8"/>
      <c r="J1" s="8"/>
      <c r="K1" s="8"/>
      <c r="L1" s="8"/>
      <c r="M1" s="9"/>
      <c r="N1" s="10"/>
      <c r="O1" s="10"/>
      <c r="P1" s="10"/>
      <c r="Q1" s="10"/>
      <c r="R1" s="10"/>
      <c r="S1" s="10"/>
      <c r="T1" s="10"/>
      <c r="U1" s="10"/>
      <c r="V1" s="10"/>
      <c r="W1" s="10"/>
      <c r="X1" s="10"/>
      <c r="Y1" s="10"/>
      <c r="Z1" s="10"/>
      <c r="AA1" s="10"/>
    </row>
    <row r="2" spans="1:27" ht="16.5" customHeight="1">
      <c r="A2" s="7"/>
      <c r="B2" s="58" t="s">
        <v>5</v>
      </c>
      <c r="C2" s="58" t="s">
        <v>245</v>
      </c>
      <c r="D2" s="58" t="s">
        <v>246</v>
      </c>
      <c r="E2" s="58" t="s">
        <v>247</v>
      </c>
      <c r="F2" s="58" t="s">
        <v>248</v>
      </c>
      <c r="G2" s="59" t="s">
        <v>249</v>
      </c>
      <c r="H2" s="59" t="s">
        <v>250</v>
      </c>
      <c r="I2" s="59" t="s">
        <v>251</v>
      </c>
      <c r="J2" s="59" t="s">
        <v>252</v>
      </c>
      <c r="K2" s="59" t="s">
        <v>343</v>
      </c>
      <c r="L2" s="59" t="s">
        <v>254</v>
      </c>
      <c r="M2" s="60" t="s">
        <v>253</v>
      </c>
      <c r="N2" s="10"/>
      <c r="O2" s="10"/>
      <c r="P2" s="10"/>
      <c r="Q2" s="10"/>
      <c r="R2" s="10"/>
      <c r="S2" s="10"/>
      <c r="T2" s="10"/>
      <c r="U2" s="10"/>
      <c r="V2" s="10"/>
      <c r="W2" s="10"/>
      <c r="X2" s="10"/>
      <c r="Y2" s="10"/>
      <c r="Z2" s="10"/>
      <c r="AA2" s="10"/>
    </row>
    <row r="3" spans="1:27" ht="16.5" customHeight="1">
      <c r="A3" s="11"/>
      <c r="B3" s="61">
        <v>14</v>
      </c>
      <c r="C3" s="61" t="s">
        <v>284</v>
      </c>
      <c r="D3" s="62">
        <v>34896</v>
      </c>
      <c r="E3" s="61" t="s">
        <v>258</v>
      </c>
      <c r="F3" s="61">
        <v>83</v>
      </c>
      <c r="G3" s="52" t="str">
        <f t="shared" ref="G3:G22" si="0">LEFT(C3,FIND(" ",C3)-1)</f>
        <v>Rachel</v>
      </c>
      <c r="H3" s="52" t="str">
        <f>RIGHT('Problem 2'!$C3,LEN('Problem 2'!$C3)-FIND(" ",'Problem 2'!$C3))</f>
        <v>Rodriguez</v>
      </c>
      <c r="I3" s="52" t="str">
        <f t="shared" ref="I3:I22" si="1">_xlfn.CONCAT(G3,".",H3,"@gmail.com")</f>
        <v>Rachel.Rodriguez@gmail.com</v>
      </c>
      <c r="J3" s="63">
        <f t="shared" ref="J3:J22" si="2">F3/100</f>
        <v>0.83</v>
      </c>
      <c r="K3" s="52">
        <f t="shared" ref="K3:K22" si="3">RANK(F3,$F$3:$F$22,0)</f>
        <v>13</v>
      </c>
      <c r="L3" s="52">
        <f t="shared" ref="L3:L22" ca="1" si="4">DATEDIF(D3,TODAY(),"Y")</f>
        <v>28</v>
      </c>
      <c r="M3" s="64" cm="1">
        <f t="array" ref="M3">SUMPRODUCT((--('Problem 2'!$E3='Problem 2'!$E$3:$E$22)),(--('Problem 2'!$F3&lt;'Problem 2'!$F$3:$F$22)))+1</f>
        <v>5</v>
      </c>
      <c r="N3" s="10"/>
      <c r="O3" s="10"/>
      <c r="P3" s="10"/>
      <c r="Q3" s="10"/>
      <c r="R3" s="10"/>
      <c r="S3" s="10"/>
      <c r="T3" s="10"/>
      <c r="U3" s="10"/>
      <c r="V3" s="10"/>
      <c r="W3" s="10"/>
      <c r="X3" s="10"/>
      <c r="Y3" s="10"/>
      <c r="Z3" s="10"/>
      <c r="AA3" s="10"/>
    </row>
    <row r="4" spans="1:27" ht="16.5" customHeight="1">
      <c r="A4" s="11"/>
      <c r="B4" s="51">
        <v>2</v>
      </c>
      <c r="C4" s="51" t="s">
        <v>257</v>
      </c>
      <c r="D4" s="65">
        <v>33684</v>
      </c>
      <c r="E4" s="51" t="s">
        <v>258</v>
      </c>
      <c r="F4" s="51">
        <v>85</v>
      </c>
      <c r="G4" s="52" t="str">
        <f t="shared" si="0"/>
        <v>Jane</v>
      </c>
      <c r="H4" s="52" t="str">
        <f>RIGHT('Problem 2'!$C4,LEN('Problem 2'!$C4)-FIND(" ",'Problem 2'!$C4))</f>
        <v>Doe</v>
      </c>
      <c r="I4" s="52" t="str">
        <f t="shared" si="1"/>
        <v>Jane.Doe@gmail.com</v>
      </c>
      <c r="J4" s="63">
        <f t="shared" si="2"/>
        <v>0.85</v>
      </c>
      <c r="K4" s="52">
        <f t="shared" si="3"/>
        <v>10</v>
      </c>
      <c r="L4" s="52">
        <f t="shared" ca="1" si="4"/>
        <v>31</v>
      </c>
      <c r="M4" s="66" cm="1">
        <f t="array" ref="M4">SUMPRODUCT((--('Problem 2'!$E4='Problem 2'!$E$3:$E$22)),(--('Problem 2'!$F4&lt;'Problem 2'!$F$3:$F$22)))+1</f>
        <v>4</v>
      </c>
      <c r="N4" s="10"/>
      <c r="O4" s="10"/>
      <c r="P4" s="10"/>
      <c r="Q4" s="10"/>
      <c r="R4" s="10"/>
      <c r="S4" s="10"/>
      <c r="T4" s="10"/>
      <c r="U4" s="10"/>
      <c r="V4" s="10"/>
      <c r="W4" s="10"/>
      <c r="X4" s="10"/>
      <c r="Y4" s="10"/>
      <c r="Z4" s="10"/>
      <c r="AA4" s="10"/>
    </row>
    <row r="5" spans="1:27" ht="16.5" customHeight="1">
      <c r="A5" s="11"/>
      <c r="B5" s="61">
        <v>18</v>
      </c>
      <c r="C5" s="61" t="s">
        <v>289</v>
      </c>
      <c r="D5" s="62">
        <v>33141</v>
      </c>
      <c r="E5" s="61" t="s">
        <v>258</v>
      </c>
      <c r="F5" s="61">
        <v>89</v>
      </c>
      <c r="G5" s="52" t="str">
        <f t="shared" si="0"/>
        <v>Madison</v>
      </c>
      <c r="H5" s="52" t="str">
        <f>RIGHT('Problem 2'!$C5,LEN('Problem 2'!$C5)-FIND(" ",'Problem 2'!$C5))</f>
        <v>Lee</v>
      </c>
      <c r="I5" s="52" t="str">
        <f t="shared" si="1"/>
        <v>Madison.Lee@gmail.com</v>
      </c>
      <c r="J5" s="63">
        <f t="shared" si="2"/>
        <v>0.89</v>
      </c>
      <c r="K5" s="52">
        <f t="shared" si="3"/>
        <v>5</v>
      </c>
      <c r="L5" s="52">
        <f t="shared" ca="1" si="4"/>
        <v>33</v>
      </c>
      <c r="M5" s="64" cm="1">
        <f t="array" ref="M5">SUMPRODUCT((--('Problem 2'!$E5='Problem 2'!$E$3:$E$22)),(--('Problem 2'!$F5&lt;'Problem 2'!$F$3:$F$22)))+1</f>
        <v>3</v>
      </c>
      <c r="N5" s="10"/>
      <c r="O5" s="10"/>
      <c r="P5" s="10"/>
      <c r="Q5" s="10"/>
      <c r="R5" s="10"/>
      <c r="S5" s="10"/>
      <c r="T5" s="10"/>
      <c r="U5" s="10"/>
      <c r="V5" s="10"/>
      <c r="W5" s="10"/>
      <c r="X5" s="10"/>
      <c r="Y5" s="10"/>
      <c r="Z5" s="10"/>
      <c r="AA5" s="10"/>
    </row>
    <row r="6" spans="1:27" ht="16.5" customHeight="1">
      <c r="A6" s="11"/>
      <c r="B6" s="51">
        <v>10</v>
      </c>
      <c r="C6" s="51" t="s">
        <v>276</v>
      </c>
      <c r="D6" s="65">
        <v>33522</v>
      </c>
      <c r="E6" s="51" t="s">
        <v>258</v>
      </c>
      <c r="F6" s="51">
        <v>90</v>
      </c>
      <c r="G6" s="52" t="str">
        <f t="shared" si="0"/>
        <v>Jennifer</v>
      </c>
      <c r="H6" s="52" t="str">
        <f>RIGHT('Problem 2'!$C6,LEN('Problem 2'!$C6)-FIND(" ",'Problem 2'!$C6))</f>
        <v>Davis</v>
      </c>
      <c r="I6" s="52" t="str">
        <f t="shared" si="1"/>
        <v>Jennifer.Davis@gmail.com</v>
      </c>
      <c r="J6" s="63">
        <f t="shared" si="2"/>
        <v>0.9</v>
      </c>
      <c r="K6" s="52">
        <f t="shared" si="3"/>
        <v>4</v>
      </c>
      <c r="L6" s="52">
        <f t="shared" ca="1" si="4"/>
        <v>32</v>
      </c>
      <c r="M6" s="66" cm="1">
        <f t="array" ref="M6">SUMPRODUCT((--('Problem 2'!$E6='Problem 2'!$E$3:$E$22)),(--('Problem 2'!$F6&lt;'Problem 2'!$F$3:$F$22)))+1</f>
        <v>2</v>
      </c>
      <c r="N6" s="12" t="s">
        <v>263</v>
      </c>
      <c r="O6" s="13" t="s">
        <v>264</v>
      </c>
      <c r="P6" s="10"/>
      <c r="Q6" s="10"/>
      <c r="R6" s="10"/>
      <c r="S6" s="10"/>
      <c r="T6" s="10"/>
      <c r="U6" s="10"/>
      <c r="V6" s="10"/>
      <c r="W6" s="10"/>
      <c r="X6" s="10"/>
      <c r="Y6" s="10"/>
      <c r="Z6" s="10"/>
      <c r="AA6" s="10"/>
    </row>
    <row r="7" spans="1:27" ht="16.5" customHeight="1">
      <c r="A7" s="11"/>
      <c r="B7" s="61">
        <v>6</v>
      </c>
      <c r="C7" s="61" t="s">
        <v>268</v>
      </c>
      <c r="D7" s="62">
        <v>34673</v>
      </c>
      <c r="E7" s="61" t="s">
        <v>258</v>
      </c>
      <c r="F7" s="61">
        <v>92</v>
      </c>
      <c r="G7" s="52" t="str">
        <f t="shared" si="0"/>
        <v>Emily</v>
      </c>
      <c r="H7" s="52" t="str">
        <f>RIGHT('Problem 2'!$C7,LEN('Problem 2'!$C7)-FIND(" ",'Problem 2'!$C7))</f>
        <v>Chen</v>
      </c>
      <c r="I7" s="52" t="str">
        <f t="shared" si="1"/>
        <v>Emily.Chen@gmail.com</v>
      </c>
      <c r="J7" s="63">
        <f t="shared" si="2"/>
        <v>0.92</v>
      </c>
      <c r="K7" s="52">
        <f t="shared" si="3"/>
        <v>1</v>
      </c>
      <c r="L7" s="52">
        <f t="shared" ca="1" si="4"/>
        <v>28</v>
      </c>
      <c r="M7" s="64" cm="1">
        <f t="array" ref="M7">SUMPRODUCT((--('Problem 2'!$E7='Problem 2'!$E$3:$E$22)),(--('Problem 2'!$F7&lt;'Problem 2'!$F$3:$F$22)))+1</f>
        <v>1</v>
      </c>
      <c r="N7" s="14" t="s">
        <v>266</v>
      </c>
      <c r="O7" s="15" t="s">
        <v>267</v>
      </c>
      <c r="P7" s="10"/>
      <c r="Q7" s="10"/>
      <c r="R7" s="10"/>
      <c r="S7" s="10"/>
      <c r="T7" s="10"/>
      <c r="U7" s="10"/>
      <c r="V7" s="10"/>
      <c r="W7" s="10"/>
      <c r="X7" s="10"/>
      <c r="Y7" s="10"/>
      <c r="Z7" s="10"/>
      <c r="AA7" s="10"/>
    </row>
    <row r="8" spans="1:27" ht="16.5" customHeight="1">
      <c r="A8" s="11"/>
      <c r="B8" s="51">
        <v>12</v>
      </c>
      <c r="C8" s="51" t="s">
        <v>280</v>
      </c>
      <c r="D8" s="65">
        <v>33088</v>
      </c>
      <c r="E8" s="51" t="s">
        <v>262</v>
      </c>
      <c r="F8" s="51">
        <v>72</v>
      </c>
      <c r="G8" s="52" t="str">
        <f t="shared" si="0"/>
        <v>Samantha</v>
      </c>
      <c r="H8" s="52" t="str">
        <f>RIGHT('Problem 2'!$C8,LEN('Problem 2'!$C8)-FIND(" ",'Problem 2'!$C8))</f>
        <v>Brown</v>
      </c>
      <c r="I8" s="52" t="str">
        <f t="shared" si="1"/>
        <v>Samantha.Brown@gmail.com</v>
      </c>
      <c r="J8" s="63">
        <f t="shared" si="2"/>
        <v>0.72</v>
      </c>
      <c r="K8" s="52">
        <f t="shared" si="3"/>
        <v>20</v>
      </c>
      <c r="L8" s="52">
        <f t="shared" ca="1" si="4"/>
        <v>33</v>
      </c>
      <c r="M8" s="66" cm="1">
        <f t="array" ref="M8">SUMPRODUCT((--('Problem 2'!$E8='Problem 2'!$E$3:$E$22)),(--('Problem 2'!$F8&lt;'Problem 2'!$F$3:$F$22)))+1</f>
        <v>5</v>
      </c>
      <c r="N8" s="14" t="s">
        <v>269</v>
      </c>
      <c r="O8" s="15" t="s">
        <v>267</v>
      </c>
      <c r="P8" s="10"/>
      <c r="Q8" s="10"/>
      <c r="R8" s="10"/>
      <c r="S8" s="10"/>
      <c r="T8" s="10"/>
      <c r="U8" s="10"/>
      <c r="V8" s="10"/>
      <c r="W8" s="10"/>
      <c r="X8" s="10"/>
      <c r="Y8" s="10"/>
      <c r="Z8" s="10"/>
      <c r="AA8" s="10"/>
    </row>
    <row r="9" spans="1:27" ht="16.5" customHeight="1">
      <c r="A9" s="11"/>
      <c r="B9" s="61">
        <v>4</v>
      </c>
      <c r="C9" s="61" t="s">
        <v>261</v>
      </c>
      <c r="D9" s="62">
        <v>34758</v>
      </c>
      <c r="E9" s="61" t="s">
        <v>262</v>
      </c>
      <c r="F9" s="61">
        <v>76</v>
      </c>
      <c r="G9" s="52" t="str">
        <f t="shared" si="0"/>
        <v>Sarah</v>
      </c>
      <c r="H9" s="52" t="str">
        <f>RIGHT('Problem 2'!$C9,LEN('Problem 2'!$C9)-FIND(" ",'Problem 2'!$C9))</f>
        <v>Lee</v>
      </c>
      <c r="I9" s="52" t="str">
        <f t="shared" si="1"/>
        <v>Sarah.Lee@gmail.com</v>
      </c>
      <c r="J9" s="63">
        <f t="shared" si="2"/>
        <v>0.76</v>
      </c>
      <c r="K9" s="52">
        <f t="shared" si="3"/>
        <v>19</v>
      </c>
      <c r="L9" s="52">
        <f t="shared" ca="1" si="4"/>
        <v>28</v>
      </c>
      <c r="M9" s="64" cm="1">
        <f t="array" ref="M9">SUMPRODUCT((--('Problem 2'!$E9='Problem 2'!$E$3:$E$22)),(--('Problem 2'!$F9&lt;'Problem 2'!$F$3:$F$22)))+1</f>
        <v>4</v>
      </c>
      <c r="N9" s="14" t="s">
        <v>271</v>
      </c>
      <c r="O9" s="15" t="s">
        <v>267</v>
      </c>
      <c r="P9" s="10"/>
      <c r="Q9" s="10"/>
      <c r="R9" s="10"/>
      <c r="S9" s="10"/>
      <c r="T9" s="10"/>
      <c r="U9" s="10"/>
      <c r="V9" s="10"/>
      <c r="W9" s="10"/>
      <c r="X9" s="10"/>
      <c r="Y9" s="10"/>
      <c r="Z9" s="10"/>
      <c r="AA9" s="10"/>
    </row>
    <row r="10" spans="1:27" ht="16.5" customHeight="1">
      <c r="A10" s="11"/>
      <c r="B10" s="51">
        <v>20</v>
      </c>
      <c r="C10" s="51" t="s">
        <v>291</v>
      </c>
      <c r="D10" s="65">
        <v>34337</v>
      </c>
      <c r="E10" s="51" t="s">
        <v>262</v>
      </c>
      <c r="F10" s="51">
        <v>77</v>
      </c>
      <c r="G10" s="52" t="str">
        <f t="shared" si="0"/>
        <v>Isabella</v>
      </c>
      <c r="H10" s="52" t="str">
        <f>RIGHT('Problem 2'!$C10,LEN('Problem 2'!$C10)-FIND(" ",'Problem 2'!$C10))</f>
        <v>Nguyen</v>
      </c>
      <c r="I10" s="52" t="str">
        <f t="shared" si="1"/>
        <v>Isabella.Nguyen@gmail.com</v>
      </c>
      <c r="J10" s="63">
        <f t="shared" si="2"/>
        <v>0.77</v>
      </c>
      <c r="K10" s="52">
        <f t="shared" si="3"/>
        <v>18</v>
      </c>
      <c r="L10" s="52">
        <f t="shared" ca="1" si="4"/>
        <v>29</v>
      </c>
      <c r="M10" s="66" cm="1">
        <f t="array" ref="M10">SUMPRODUCT((--('Problem 2'!$E10='Problem 2'!$E$3:$E$22)),(--('Problem 2'!$F10&lt;'Problem 2'!$F$3:$F$22)))+1</f>
        <v>3</v>
      </c>
      <c r="N10" s="14" t="s">
        <v>273</v>
      </c>
      <c r="O10" s="15" t="s">
        <v>267</v>
      </c>
      <c r="P10" s="10"/>
      <c r="Q10" s="10"/>
      <c r="R10" s="10"/>
      <c r="S10" s="10"/>
      <c r="T10" s="10"/>
      <c r="U10" s="10"/>
      <c r="V10" s="10"/>
      <c r="W10" s="10"/>
      <c r="X10" s="10"/>
      <c r="Y10" s="10"/>
      <c r="Z10" s="10"/>
      <c r="AA10" s="10"/>
    </row>
    <row r="11" spans="1:27" ht="16.5" customHeight="1">
      <c r="A11" s="11"/>
      <c r="B11" s="61">
        <v>16</v>
      </c>
      <c r="C11" s="61" t="s">
        <v>287</v>
      </c>
      <c r="D11" s="62">
        <v>34292</v>
      </c>
      <c r="E11" s="61" t="s">
        <v>262</v>
      </c>
      <c r="F11" s="61">
        <v>78</v>
      </c>
      <c r="G11" s="52" t="str">
        <f t="shared" si="0"/>
        <v>Olivia</v>
      </c>
      <c r="H11" s="52" t="str">
        <f>RIGHT('Problem 2'!$C11,LEN('Problem 2'!$C11)-FIND(" ",'Problem 2'!$C11))</f>
        <v>Kim</v>
      </c>
      <c r="I11" s="52" t="str">
        <f t="shared" si="1"/>
        <v>Olivia.Kim@gmail.com</v>
      </c>
      <c r="J11" s="63">
        <f t="shared" si="2"/>
        <v>0.78</v>
      </c>
      <c r="K11" s="52">
        <f t="shared" si="3"/>
        <v>16</v>
      </c>
      <c r="L11" s="52">
        <f t="shared" ca="1" si="4"/>
        <v>29</v>
      </c>
      <c r="M11" s="64" cm="1">
        <f t="array" ref="M11">SUMPRODUCT((--('Problem 2'!$E11='Problem 2'!$E$3:$E$22)),(--('Problem 2'!$F11&lt;'Problem 2'!$F$3:$F$22)))+1</f>
        <v>2</v>
      </c>
      <c r="N11" s="14" t="s">
        <v>275</v>
      </c>
      <c r="O11" s="15" t="s">
        <v>267</v>
      </c>
      <c r="P11" s="10"/>
      <c r="Q11" s="10"/>
      <c r="R11" s="10"/>
      <c r="S11" s="10"/>
      <c r="T11" s="10"/>
      <c r="U11" s="10"/>
      <c r="V11" s="10"/>
      <c r="W11" s="10"/>
      <c r="X11" s="10"/>
      <c r="Y11" s="10"/>
      <c r="Z11" s="10"/>
      <c r="AA11" s="10"/>
    </row>
    <row r="12" spans="1:27" ht="16.5" customHeight="1">
      <c r="A12" s="11"/>
      <c r="B12" s="51">
        <v>8</v>
      </c>
      <c r="C12" s="51" t="s">
        <v>272</v>
      </c>
      <c r="D12" s="65">
        <v>35172</v>
      </c>
      <c r="E12" s="51" t="s">
        <v>262</v>
      </c>
      <c r="F12" s="51">
        <v>79</v>
      </c>
      <c r="G12" s="52" t="str">
        <f t="shared" si="0"/>
        <v>Jessica</v>
      </c>
      <c r="H12" s="52" t="str">
        <f>RIGHT('Problem 2'!$C12,LEN('Problem 2'!$C12)-FIND(" ",'Problem 2'!$C12))</f>
        <v>Lee</v>
      </c>
      <c r="I12" s="52" t="str">
        <f t="shared" si="1"/>
        <v>Jessica.Lee@gmail.com</v>
      </c>
      <c r="J12" s="63">
        <f t="shared" si="2"/>
        <v>0.79</v>
      </c>
      <c r="K12" s="52">
        <f t="shared" si="3"/>
        <v>15</v>
      </c>
      <c r="L12" s="52">
        <f t="shared" ca="1" si="4"/>
        <v>27</v>
      </c>
      <c r="M12" s="66" cm="1">
        <f t="array" ref="M12">SUMPRODUCT((--('Problem 2'!$E12='Problem 2'!$E$3:$E$22)),(--('Problem 2'!$F12&lt;'Problem 2'!$F$3:$F$22)))+1</f>
        <v>1</v>
      </c>
      <c r="N12" s="14" t="s">
        <v>277</v>
      </c>
      <c r="O12" s="15" t="s">
        <v>267</v>
      </c>
      <c r="P12" s="10"/>
      <c r="Q12" s="10"/>
      <c r="R12" s="10"/>
      <c r="S12" s="10"/>
      <c r="T12" s="10"/>
      <c r="U12" s="10"/>
      <c r="V12" s="10"/>
      <c r="W12" s="10"/>
      <c r="X12" s="10"/>
      <c r="Y12" s="10"/>
      <c r="Z12" s="10"/>
      <c r="AA12" s="10"/>
    </row>
    <row r="13" spans="1:27" ht="16.5" customHeight="1">
      <c r="A13" s="11"/>
      <c r="B13" s="61">
        <v>1</v>
      </c>
      <c r="C13" s="61" t="s">
        <v>255</v>
      </c>
      <c r="D13" s="62">
        <v>33039</v>
      </c>
      <c r="E13" s="61" t="s">
        <v>256</v>
      </c>
      <c r="F13" s="61">
        <v>78</v>
      </c>
      <c r="G13" s="52" t="str">
        <f t="shared" si="0"/>
        <v>John</v>
      </c>
      <c r="H13" s="52" t="str">
        <f>RIGHT('Problem 2'!$C13,LEN('Problem 2'!$C13)-FIND(" ",'Problem 2'!$C13))</f>
        <v>Smith</v>
      </c>
      <c r="I13" s="52" t="str">
        <f t="shared" si="1"/>
        <v>John.Smith@gmail.com</v>
      </c>
      <c r="J13" s="63">
        <f t="shared" si="2"/>
        <v>0.78</v>
      </c>
      <c r="K13" s="52">
        <f t="shared" si="3"/>
        <v>16</v>
      </c>
      <c r="L13" s="52">
        <f t="shared" ca="1" si="4"/>
        <v>33</v>
      </c>
      <c r="M13" s="64" cm="1">
        <f t="array" ref="M13">SUMPRODUCT((--('Problem 2'!$E13='Problem 2'!$E$3:$E$22)),(--('Problem 2'!$F13&lt;'Problem 2'!$F$3:$F$22)))+1</f>
        <v>5</v>
      </c>
      <c r="N13" s="14" t="s">
        <v>279</v>
      </c>
      <c r="O13" s="16">
        <f>COUNTIF(E3:E22,"Math")</f>
        <v>5</v>
      </c>
      <c r="U13" s="10"/>
      <c r="V13" s="10"/>
      <c r="W13" s="10"/>
      <c r="X13" s="10"/>
      <c r="Y13" s="10"/>
      <c r="Z13" s="10"/>
      <c r="AA13" s="10"/>
    </row>
    <row r="14" spans="1:27" ht="16.5" customHeight="1">
      <c r="A14" s="11"/>
      <c r="B14" s="51">
        <v>9</v>
      </c>
      <c r="C14" s="51" t="s">
        <v>274</v>
      </c>
      <c r="D14" s="65">
        <v>33977</v>
      </c>
      <c r="E14" s="51" t="s">
        <v>256</v>
      </c>
      <c r="F14" s="51">
        <v>86</v>
      </c>
      <c r="G14" s="52" t="str">
        <f t="shared" si="0"/>
        <v>Michael</v>
      </c>
      <c r="H14" s="52" t="str">
        <f>RIGHT('Problem 2'!$C14,LEN('Problem 2'!$C14)-FIND(" ",'Problem 2'!$C14))</f>
        <v>Nguyen</v>
      </c>
      <c r="I14" s="52" t="str">
        <f t="shared" si="1"/>
        <v>Michael.Nguyen@gmail.com</v>
      </c>
      <c r="J14" s="63">
        <f t="shared" si="2"/>
        <v>0.86</v>
      </c>
      <c r="K14" s="52">
        <f t="shared" si="3"/>
        <v>9</v>
      </c>
      <c r="L14" s="52">
        <f t="shared" ca="1" si="4"/>
        <v>30</v>
      </c>
      <c r="M14" s="66" cm="1">
        <f t="array" ref="M14">SUMPRODUCT((--('Problem 2'!$E14='Problem 2'!$E$3:$E$22)),(--('Problem 2'!$F14&lt;'Problem 2'!$F$3:$F$22)))+1</f>
        <v>4</v>
      </c>
      <c r="N14" s="14" t="s">
        <v>281</v>
      </c>
      <c r="O14" s="16">
        <f>COUNTIFS(C3:C22,"C12",F3:F22,"&gt;F12")</f>
        <v>0</v>
      </c>
      <c r="U14" s="10"/>
      <c r="V14" s="10"/>
      <c r="W14" s="10"/>
      <c r="X14" s="10"/>
      <c r="Y14" s="10"/>
      <c r="Z14" s="10"/>
      <c r="AA14" s="10"/>
    </row>
    <row r="15" spans="1:27" ht="16.5" customHeight="1">
      <c r="A15" s="11"/>
      <c r="B15" s="61">
        <v>17</v>
      </c>
      <c r="C15" s="61" t="s">
        <v>288</v>
      </c>
      <c r="D15" s="62">
        <v>35096</v>
      </c>
      <c r="E15" s="61" t="s">
        <v>256</v>
      </c>
      <c r="F15" s="61">
        <v>88</v>
      </c>
      <c r="G15" s="52" t="str">
        <f t="shared" si="0"/>
        <v>Daniel</v>
      </c>
      <c r="H15" s="52" t="str">
        <f>RIGHT('Problem 2'!$C15,LEN('Problem 2'!$C15)-FIND(" ",'Problem 2'!$C15))</f>
        <v>Chen</v>
      </c>
      <c r="I15" s="52" t="str">
        <f t="shared" si="1"/>
        <v>Daniel.Chen@gmail.com</v>
      </c>
      <c r="J15" s="63">
        <f t="shared" si="2"/>
        <v>0.88</v>
      </c>
      <c r="K15" s="52">
        <f t="shared" si="3"/>
        <v>7</v>
      </c>
      <c r="L15" s="52">
        <f t="shared" ca="1" si="4"/>
        <v>27</v>
      </c>
      <c r="M15" s="64" cm="1">
        <f t="array" ref="M15">SUMPRODUCT((--('Problem 2'!$E15='Problem 2'!$E$3:$E$22)),(--('Problem 2'!$F15&lt;'Problem 2'!$F$3:$F$22)))+1</f>
        <v>3</v>
      </c>
      <c r="N15" s="14" t="s">
        <v>283</v>
      </c>
      <c r="O15" s="16">
        <f>COUNTIF(C3:C22,"*Lee*")</f>
        <v>4</v>
      </c>
      <c r="U15" s="10"/>
      <c r="V15" s="10"/>
      <c r="W15" s="10"/>
      <c r="X15" s="10"/>
      <c r="Y15" s="10"/>
      <c r="Z15" s="10"/>
      <c r="AA15" s="10"/>
    </row>
    <row r="16" spans="1:27" ht="16.5" customHeight="1">
      <c r="A16" s="11"/>
      <c r="B16" s="51">
        <v>5</v>
      </c>
      <c r="C16" s="51" t="s">
        <v>265</v>
      </c>
      <c r="D16" s="65">
        <v>34222</v>
      </c>
      <c r="E16" s="51" t="s">
        <v>256</v>
      </c>
      <c r="F16" s="51">
        <v>89</v>
      </c>
      <c r="G16" s="52" t="str">
        <f t="shared" si="0"/>
        <v>David</v>
      </c>
      <c r="H16" s="52" t="str">
        <f>RIGHT('Problem 2'!$C16,LEN('Problem 2'!$C16)-FIND(" ",'Problem 2'!$C16))</f>
        <v>Kim</v>
      </c>
      <c r="I16" s="52" t="str">
        <f t="shared" si="1"/>
        <v>David.Kim@gmail.com</v>
      </c>
      <c r="J16" s="63">
        <f t="shared" si="2"/>
        <v>0.89</v>
      </c>
      <c r="K16" s="52">
        <f t="shared" si="3"/>
        <v>5</v>
      </c>
      <c r="L16" s="52">
        <f t="shared" ca="1" si="4"/>
        <v>30</v>
      </c>
      <c r="M16" s="66" cm="1">
        <f t="array" ref="M16">SUMPRODUCT((--('Problem 2'!$E16='Problem 2'!$E$3:$E$22)),(--('Problem 2'!$F16&lt;'Problem 2'!$F$3:$F$22)))+1</f>
        <v>2</v>
      </c>
      <c r="N16" s="14" t="s">
        <v>285</v>
      </c>
      <c r="O16" s="16">
        <f>COUNTIF(C3:C22,"*s")</f>
        <v>2</v>
      </c>
      <c r="U16" s="10"/>
      <c r="V16" s="10"/>
      <c r="W16" s="10"/>
      <c r="X16" s="10"/>
      <c r="Y16" s="10"/>
      <c r="Z16" s="10"/>
      <c r="AA16" s="10"/>
    </row>
    <row r="17" spans="1:27" ht="16.5" customHeight="1">
      <c r="A17" s="11"/>
      <c r="B17" s="61">
        <v>13</v>
      </c>
      <c r="C17" s="61" t="s">
        <v>282</v>
      </c>
      <c r="D17" s="62">
        <v>33967</v>
      </c>
      <c r="E17" s="61" t="s">
        <v>256</v>
      </c>
      <c r="F17" s="61">
        <v>91</v>
      </c>
      <c r="G17" s="52" t="str">
        <f t="shared" si="0"/>
        <v>Kevin</v>
      </c>
      <c r="H17" s="52" t="str">
        <f>RIGHT('Problem 2'!$C17,LEN('Problem 2'!$C17)-FIND(" ",'Problem 2'!$C17))</f>
        <v>Patel</v>
      </c>
      <c r="I17" s="52" t="str">
        <f t="shared" si="1"/>
        <v>Kevin.Patel@gmail.com</v>
      </c>
      <c r="J17" s="63">
        <f t="shared" si="2"/>
        <v>0.91</v>
      </c>
      <c r="K17" s="52">
        <f t="shared" si="3"/>
        <v>3</v>
      </c>
      <c r="L17" s="52">
        <f t="shared" ca="1" si="4"/>
        <v>30</v>
      </c>
      <c r="M17" s="64" cm="1">
        <f t="array" ref="M17">SUMPRODUCT((--('Problem 2'!$E17='Problem 2'!$E$3:$E$22)),(--('Problem 2'!$F17&lt;'Problem 2'!$F$3:$F$22)))+1</f>
        <v>1</v>
      </c>
      <c r="N17" s="17"/>
      <c r="U17" s="10"/>
      <c r="V17" s="10"/>
      <c r="W17" s="10"/>
      <c r="X17" s="10"/>
      <c r="Y17" s="10"/>
      <c r="Z17" s="10"/>
      <c r="AA17" s="10"/>
    </row>
    <row r="18" spans="1:27" ht="16.5" customHeight="1">
      <c r="A18" s="11"/>
      <c r="B18" s="51">
        <v>7</v>
      </c>
      <c r="C18" s="51" t="s">
        <v>270</v>
      </c>
      <c r="D18" s="65">
        <v>33807</v>
      </c>
      <c r="E18" s="51" t="s">
        <v>260</v>
      </c>
      <c r="F18" s="51">
        <v>81</v>
      </c>
      <c r="G18" s="52" t="str">
        <f t="shared" si="0"/>
        <v>Alex</v>
      </c>
      <c r="H18" s="52" t="str">
        <f>RIGHT('Problem 2'!$C18,LEN('Problem 2'!$C18)-FIND(" ",'Problem 2'!$C18))</f>
        <v>Rodriguez</v>
      </c>
      <c r="I18" s="52" t="str">
        <f t="shared" si="1"/>
        <v>Alex.Rodriguez@gmail.com</v>
      </c>
      <c r="J18" s="63">
        <f t="shared" si="2"/>
        <v>0.81</v>
      </c>
      <c r="K18" s="52">
        <f t="shared" si="3"/>
        <v>14</v>
      </c>
      <c r="L18" s="52">
        <f t="shared" ca="1" si="4"/>
        <v>31</v>
      </c>
      <c r="M18" s="66" cm="1">
        <f t="array" ref="M18">SUMPRODUCT((--('Problem 2'!$E18='Problem 2'!$E$3:$E$22)),(--('Problem 2'!$F18&lt;'Problem 2'!$F$3:$F$22)))+1</f>
        <v>5</v>
      </c>
      <c r="N18" s="10"/>
      <c r="O18" s="10"/>
      <c r="P18" s="10"/>
      <c r="Q18" s="10"/>
      <c r="R18" s="10"/>
      <c r="S18" s="10"/>
      <c r="T18" s="10"/>
      <c r="U18" s="10"/>
      <c r="V18" s="10"/>
      <c r="W18" s="10"/>
      <c r="X18" s="10"/>
      <c r="Y18" s="10"/>
      <c r="Z18" s="10"/>
      <c r="AA18" s="10"/>
    </row>
    <row r="19" spans="1:27" ht="16.5" customHeight="1">
      <c r="A19" s="11"/>
      <c r="B19" s="61">
        <v>19</v>
      </c>
      <c r="C19" s="61" t="s">
        <v>290</v>
      </c>
      <c r="D19" s="62">
        <v>33767</v>
      </c>
      <c r="E19" s="61" t="s">
        <v>260</v>
      </c>
      <c r="F19" s="61">
        <v>84</v>
      </c>
      <c r="G19" s="52" t="str">
        <f t="shared" si="0"/>
        <v>Ethan</v>
      </c>
      <c r="H19" s="52" t="str">
        <f>RIGHT('Problem 2'!$C19,LEN('Problem 2'!$C19)-FIND(" ",'Problem 2'!$C19))</f>
        <v>Davis</v>
      </c>
      <c r="I19" s="52" t="str">
        <f t="shared" si="1"/>
        <v>Ethan.Davis@gmail.com</v>
      </c>
      <c r="J19" s="63">
        <f t="shared" si="2"/>
        <v>0.84</v>
      </c>
      <c r="K19" s="52">
        <f t="shared" si="3"/>
        <v>12</v>
      </c>
      <c r="L19" s="52">
        <f t="shared" ca="1" si="4"/>
        <v>31</v>
      </c>
      <c r="M19" s="64" cm="1">
        <f t="array" ref="M19">SUMPRODUCT((--('Problem 2'!$E19='Problem 2'!$E$3:$E$22)),(--('Problem 2'!$F19&lt;'Problem 2'!$F$3:$F$22)))+1</f>
        <v>4</v>
      </c>
      <c r="N19" s="10"/>
      <c r="O19" s="10"/>
      <c r="P19" s="10"/>
      <c r="Q19" s="10"/>
      <c r="R19" s="10"/>
      <c r="S19" s="10"/>
      <c r="T19" s="10"/>
      <c r="U19" s="10"/>
      <c r="V19" s="10"/>
      <c r="W19" s="10"/>
      <c r="X19" s="10"/>
      <c r="Y19" s="10"/>
      <c r="Z19" s="10"/>
      <c r="AA19" s="10"/>
    </row>
    <row r="20" spans="1:27" ht="16.5" customHeight="1">
      <c r="A20" s="11"/>
      <c r="B20" s="51">
        <v>15</v>
      </c>
      <c r="C20" s="51" t="s">
        <v>286</v>
      </c>
      <c r="D20" s="65">
        <v>33342</v>
      </c>
      <c r="E20" s="51" t="s">
        <v>260</v>
      </c>
      <c r="F20" s="51">
        <v>85</v>
      </c>
      <c r="G20" s="52" t="str">
        <f t="shared" si="0"/>
        <v>Andrew</v>
      </c>
      <c r="H20" s="52" t="str">
        <f>RIGHT('Problem 2'!$C20,LEN('Problem 2'!$C20)-FIND(" ",'Problem 2'!$C20))</f>
        <v>Lee</v>
      </c>
      <c r="I20" s="52" t="str">
        <f t="shared" si="1"/>
        <v>Andrew.Lee@gmail.com</v>
      </c>
      <c r="J20" s="63">
        <f t="shared" si="2"/>
        <v>0.85</v>
      </c>
      <c r="K20" s="52">
        <f t="shared" si="3"/>
        <v>10</v>
      </c>
      <c r="L20" s="52">
        <f t="shared" ca="1" si="4"/>
        <v>32</v>
      </c>
      <c r="M20" s="66" cm="1">
        <f t="array" ref="M20">SUMPRODUCT((--('Problem 2'!$E20='Problem 2'!$E$3:$E$22)),(--('Problem 2'!$F20&lt;'Problem 2'!$F$3:$F$22)))+1</f>
        <v>3</v>
      </c>
      <c r="N20" s="10"/>
      <c r="O20" s="10"/>
      <c r="P20" s="10"/>
      <c r="Q20" s="10"/>
      <c r="R20" s="10"/>
      <c r="S20" s="10"/>
      <c r="T20" s="10"/>
      <c r="U20" s="10"/>
      <c r="V20" s="10"/>
      <c r="W20" s="10"/>
      <c r="X20" s="10"/>
      <c r="Y20" s="10"/>
      <c r="Z20" s="10"/>
      <c r="AA20" s="10"/>
    </row>
    <row r="21" spans="1:27" ht="16.5" customHeight="1">
      <c r="A21" s="11"/>
      <c r="B21" s="61">
        <v>11</v>
      </c>
      <c r="C21" s="61" t="s">
        <v>278</v>
      </c>
      <c r="D21" s="62">
        <v>34461</v>
      </c>
      <c r="E21" s="61" t="s">
        <v>260</v>
      </c>
      <c r="F21" s="61">
        <v>87</v>
      </c>
      <c r="G21" s="52" t="str">
        <f t="shared" si="0"/>
        <v>Robert</v>
      </c>
      <c r="H21" s="52" t="str">
        <f>RIGHT('Problem 2'!$C21,LEN('Problem 2'!$C21)-FIND(" ",'Problem 2'!$C21))</f>
        <v>Kim</v>
      </c>
      <c r="I21" s="52" t="str">
        <f t="shared" si="1"/>
        <v>Robert.Kim@gmail.com</v>
      </c>
      <c r="J21" s="63">
        <f t="shared" si="2"/>
        <v>0.87</v>
      </c>
      <c r="K21" s="52">
        <f t="shared" si="3"/>
        <v>8</v>
      </c>
      <c r="L21" s="52">
        <f t="shared" ca="1" si="4"/>
        <v>29</v>
      </c>
      <c r="M21" s="64" cm="1">
        <f t="array" ref="M21">SUMPRODUCT((--('Problem 2'!$E21='Problem 2'!$E$3:$E$22)),(--('Problem 2'!$F21&lt;'Problem 2'!$F$3:$F$22)))+1</f>
        <v>2</v>
      </c>
      <c r="N21" s="10"/>
      <c r="O21" s="10"/>
      <c r="P21" s="10"/>
      <c r="Q21" s="10"/>
      <c r="R21" s="10"/>
      <c r="S21" s="10"/>
      <c r="T21" s="10"/>
      <c r="U21" s="10"/>
      <c r="V21" s="10"/>
      <c r="W21" s="10"/>
      <c r="X21" s="10"/>
      <c r="Y21" s="10"/>
      <c r="Z21" s="10"/>
      <c r="AA21" s="10"/>
    </row>
    <row r="22" spans="1:27" ht="16.5" customHeight="1">
      <c r="A22" s="11"/>
      <c r="B22" s="49">
        <v>3</v>
      </c>
      <c r="C22" s="49" t="s">
        <v>259</v>
      </c>
      <c r="D22" s="67">
        <v>33544</v>
      </c>
      <c r="E22" s="49" t="s">
        <v>260</v>
      </c>
      <c r="F22" s="49">
        <v>92</v>
      </c>
      <c r="G22" s="50" t="str">
        <f t="shared" si="0"/>
        <v>Mike</v>
      </c>
      <c r="H22" s="50" t="str">
        <f>RIGHT('Problem 2'!$C22,LEN('Problem 2'!$C22)-FIND(" ",'Problem 2'!$C22))</f>
        <v>Johnson</v>
      </c>
      <c r="I22" s="50" t="str">
        <f t="shared" si="1"/>
        <v>Mike.Johnson@gmail.com</v>
      </c>
      <c r="J22" s="68">
        <f t="shared" si="2"/>
        <v>0.92</v>
      </c>
      <c r="K22" s="50">
        <f t="shared" si="3"/>
        <v>1</v>
      </c>
      <c r="L22" s="50">
        <f t="shared" ca="1" si="4"/>
        <v>32</v>
      </c>
      <c r="M22" s="69" cm="1">
        <f t="array" ref="M22">SUMPRODUCT((--('Problem 2'!$E22='Problem 2'!$E$3:$E$22)),(--('Problem 2'!$F22&lt;'Problem 2'!$F$3:$F$22)))+1</f>
        <v>1</v>
      </c>
      <c r="N22" s="10"/>
      <c r="O22" s="10"/>
      <c r="P22" s="10"/>
      <c r="Q22" s="10"/>
      <c r="R22" s="10"/>
      <c r="S22" s="10"/>
      <c r="T22" s="10"/>
      <c r="U22" s="10"/>
      <c r="V22" s="10"/>
      <c r="W22" s="10"/>
      <c r="X22" s="10"/>
      <c r="Y22" s="10"/>
      <c r="Z22" s="10"/>
      <c r="AA22" s="10"/>
    </row>
    <row r="23" spans="1:27" ht="16.5" customHeight="1">
      <c r="A23" s="10"/>
      <c r="B23" s="10"/>
      <c r="C23" s="10"/>
      <c r="D23" s="10"/>
      <c r="E23" s="10"/>
      <c r="F23" s="10"/>
      <c r="G23" s="39"/>
      <c r="H23" s="10"/>
      <c r="I23" s="10"/>
      <c r="J23" s="10"/>
      <c r="K23" s="10"/>
      <c r="L23" s="10"/>
      <c r="M23" s="10"/>
      <c r="N23" s="10"/>
      <c r="O23" s="10"/>
      <c r="P23" s="10"/>
      <c r="Q23" s="10"/>
      <c r="R23" s="10"/>
      <c r="S23" s="10"/>
      <c r="T23" s="10"/>
      <c r="U23" s="10"/>
      <c r="V23" s="10"/>
      <c r="W23" s="10"/>
      <c r="X23" s="10"/>
      <c r="Y23" s="10"/>
      <c r="Z23" s="10"/>
      <c r="AA23" s="10"/>
    </row>
    <row r="24" spans="1:27" ht="16.5" customHeight="1">
      <c r="A24" s="10"/>
      <c r="B24" s="10"/>
      <c r="C24" s="10"/>
      <c r="D24" s="10"/>
      <c r="E24" s="10"/>
      <c r="F24" s="10"/>
      <c r="G24" s="39"/>
      <c r="H24" s="10"/>
      <c r="I24" s="10"/>
      <c r="J24" s="10"/>
      <c r="K24" s="10"/>
      <c r="L24" s="10"/>
      <c r="M24" s="10"/>
      <c r="N24" s="10"/>
      <c r="O24" s="10"/>
      <c r="P24" s="10"/>
      <c r="Q24" s="10"/>
      <c r="R24" s="10"/>
      <c r="S24" s="10"/>
      <c r="T24" s="10"/>
      <c r="U24" s="10"/>
      <c r="V24" s="10"/>
      <c r="W24" s="10"/>
      <c r="X24" s="10"/>
      <c r="Y24" s="10"/>
      <c r="Z24" s="10"/>
      <c r="AA24" s="10"/>
    </row>
    <row r="25" spans="1:27" ht="16.5" customHeight="1">
      <c r="A25" s="10"/>
      <c r="B25" s="10"/>
      <c r="C25" s="10"/>
      <c r="D25" s="10"/>
      <c r="E25" s="10"/>
      <c r="F25" s="10"/>
      <c r="G25" s="39"/>
      <c r="H25" s="10"/>
      <c r="I25" s="10"/>
      <c r="J25" s="10"/>
      <c r="K25" s="10"/>
      <c r="L25" s="10"/>
      <c r="M25" s="10"/>
      <c r="N25" s="10"/>
      <c r="O25" s="10"/>
      <c r="P25" s="10"/>
      <c r="Q25" s="10"/>
      <c r="R25" s="10"/>
      <c r="S25" s="10"/>
      <c r="T25" s="10"/>
      <c r="U25" s="10"/>
      <c r="V25" s="10"/>
      <c r="W25" s="10"/>
      <c r="X25" s="10"/>
      <c r="Y25" s="10"/>
      <c r="Z25" s="10"/>
      <c r="AA25" s="10"/>
    </row>
    <row r="26" spans="1:27" ht="16.5" customHeight="1">
      <c r="A26" s="10"/>
      <c r="B26" s="10"/>
      <c r="C26" s="10"/>
      <c r="D26" s="10"/>
      <c r="E26" s="10"/>
      <c r="F26" s="10"/>
      <c r="G26" s="39"/>
      <c r="H26" s="10"/>
      <c r="I26" s="39"/>
      <c r="J26" s="10"/>
      <c r="K26" s="10"/>
      <c r="L26" s="10"/>
      <c r="M26" s="10"/>
      <c r="N26" s="10"/>
      <c r="O26" s="10"/>
      <c r="P26" s="10"/>
      <c r="Q26" s="10"/>
      <c r="R26" s="10"/>
      <c r="S26" s="10"/>
      <c r="T26" s="10"/>
      <c r="U26" s="10"/>
      <c r="V26" s="10"/>
      <c r="W26" s="10"/>
      <c r="X26" s="10"/>
      <c r="Y26" s="10"/>
      <c r="Z26" s="10"/>
      <c r="AA26" s="10"/>
    </row>
    <row r="27" spans="1:27" ht="16.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ht="16.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ht="16.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ht="16.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ht="16.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ht="16.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16.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ht="16.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ht="16.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ht="16.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ht="16.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ht="16.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ht="16.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ht="16.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ht="16.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ht="16.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ht="16.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ht="16.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16.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6.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6.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16.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ht="16.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16.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16.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16.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6.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6.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6.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6.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6.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6.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6.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6.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6.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6.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6.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6.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6.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6.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6.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6.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6.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6.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6.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6.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6.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6.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6.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6.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6.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6.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6.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6.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6.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6.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6.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6.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6.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6.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6.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6.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6.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6.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6.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6.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6.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6.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6.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6.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6.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6.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6.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6.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6.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6.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6.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6.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6.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6.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6.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6.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6.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6.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6.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6.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6.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6.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6.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6.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6.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6.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6.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6.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6.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6.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6.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6.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6.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6.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6.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6.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6.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6.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6.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6.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6.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6.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6.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6.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6.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6.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6.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6.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6.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6.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6.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6.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6.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6.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6.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6.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6.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6.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6.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6.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6.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6.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6.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6.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6.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6.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6.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6.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6.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6.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6.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6.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6.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6.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6.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6.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6.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6.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6.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6.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6.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6.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6.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6.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6.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6.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6.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6.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6.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6.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6.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6.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6.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6.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6.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6.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6.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6.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6.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6.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6.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6.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6.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6.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6.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6.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6.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6.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6.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6.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6.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6.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6.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6.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6.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6.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6.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6.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6.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6.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6.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6.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6.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6.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6.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6.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6.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6.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6.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6.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6.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6.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6.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6.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6.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6.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6.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6.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6.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6.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6.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6.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6.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6.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6.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6.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6.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6.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6.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6.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6.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6.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6.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6.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6.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6.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6.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6.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6.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6.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6.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6.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6.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6.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6.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6.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6.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6.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6.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6.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6.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6.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6.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6.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6.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6.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6.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6.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6.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6.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6.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6.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6.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6.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6.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6.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6.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6.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6.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6.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6.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6.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6.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6.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6.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6.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6.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6.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6.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6.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6.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6.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6.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6.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6.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6.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6.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6.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6.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6.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6.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6.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6.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6.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6.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6.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6.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6.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6.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6.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6.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6.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6.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6.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6.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6.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6.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6.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6.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6.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6.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6.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6.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6.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6.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6.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6.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6.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6.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6.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6.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6.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6.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6.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6.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6.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6.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6.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6.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6.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6.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6.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6.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6.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6.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6.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6.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6.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6.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6.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6.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6.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6.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6.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6.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6.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6.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6.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6.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6.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6.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6.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6.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6.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6.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6.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6.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6.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6.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6.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6.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6.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6.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6.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6.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6.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6.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6.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6.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6.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6.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6.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6.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6.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6.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6.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6.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6.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6.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6.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6.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6.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6.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6.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6.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6.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6.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6.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6.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6.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6.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6.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6.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6.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6.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6.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6.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6.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6.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6.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6.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6.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6.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6.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6.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6.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6.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6.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6.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6.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6.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6.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6.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6.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6.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6.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6.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6.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6.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6.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6.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6.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6.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6.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6.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6.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6.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6.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6.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6.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6.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6.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6.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6.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6.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6.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6.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6.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6.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6.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6.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6.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6.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6.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6.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6.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6.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6.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6.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6.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6.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6.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6.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6.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6.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6.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6.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6.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6.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6.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6.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6.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6.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6.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6.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6.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6.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6.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6.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6.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6.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6.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6.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6.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6.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6.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6.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6.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6.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6.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6.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6.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6.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6.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6.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6.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6.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6.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6.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6.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6.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6.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6.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6.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6.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6.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6.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6.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6.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6.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6.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6.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6.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6.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6.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6.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6.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6.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6.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6.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6.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6.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6.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6.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6.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6.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6.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6.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6.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6.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6.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6.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6.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6.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6.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6.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6.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6.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6.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6.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6.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6.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6.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6.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6.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6.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6.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6.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6.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6.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6.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6.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6.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6.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6.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6.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6.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6.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6.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6.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6.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6.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6.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6.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6.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6.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6.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6.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6.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6.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6.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6.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6.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6.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6.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6.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6.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6.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6.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6.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6.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6.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6.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6.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6.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6.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6.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6.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6.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6.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6.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6.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6.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6.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6.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6.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6.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6.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6.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6.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6.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6.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6.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6.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6.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6.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6.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6.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6.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6.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6.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6.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6.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6.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6.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6.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6.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6.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6.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6.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6.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6.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6.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6.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6.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6.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6.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6.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6.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6.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6.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6.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6.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6.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6.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6.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6.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6.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6.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6.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6.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6.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6.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6.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6.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6.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6.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6.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6.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6.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6.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6.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6.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6.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6.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6.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6.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6.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6.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6.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6.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6.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6.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6.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6.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6.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6.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6.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6.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6.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6.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6.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6.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6.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6.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6.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6.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6.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6.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6.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6.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6.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6.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6.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6.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6.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6.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6.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6.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6.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6.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6.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6.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6.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6.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6.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6.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6.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6.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6.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6.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6.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6.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6.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6.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6.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6.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6.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6.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6.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6.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6.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6.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6.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6.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6.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6.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6.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6.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6.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6.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6.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6.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6.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6.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6.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6.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6.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6.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6.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6.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6.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6.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6.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6.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6.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6.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6.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6.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6.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6.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6.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6.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6.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6.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6.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6.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6.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6.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6.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6.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6.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6.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6.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6.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6.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6.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6.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6.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6.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6.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6.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6.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6.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6.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6.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6.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6.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6.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6.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6.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6.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6.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6.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6.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6.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6.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6.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1"/>
  <sheetViews>
    <sheetView tabSelected="1" workbookViewId="0">
      <selection activeCell="K3" sqref="K3"/>
    </sheetView>
  </sheetViews>
  <sheetFormatPr defaultColWidth="14.42578125" defaultRowHeight="15" customHeight="1"/>
  <cols>
    <col min="1" max="2" width="13.28515625" customWidth="1"/>
    <col min="3" max="3" width="11.42578125" customWidth="1"/>
    <col min="4" max="5" width="8.7109375" customWidth="1"/>
    <col min="6" max="6" width="11.140625" customWidth="1"/>
    <col min="7" max="7" width="10.85546875" customWidth="1"/>
    <col min="8" max="8" width="27.85546875" bestFit="1" customWidth="1"/>
    <col min="9" max="9" width="32.140625" customWidth="1"/>
    <col min="10" max="10" width="42.28515625" customWidth="1"/>
    <col min="11" max="12" width="8.7109375" customWidth="1"/>
    <col min="13" max="13" width="80.5703125" customWidth="1"/>
    <col min="14" max="14" width="27.42578125" customWidth="1"/>
    <col min="15" max="27" width="8.7109375" customWidth="1"/>
  </cols>
  <sheetData>
    <row r="1" spans="1:14">
      <c r="A1" s="7"/>
      <c r="B1" s="7"/>
      <c r="C1" s="7"/>
      <c r="D1" s="7"/>
      <c r="E1" s="7"/>
      <c r="F1" s="8"/>
      <c r="G1" s="8"/>
      <c r="H1" s="8"/>
      <c r="I1" s="8"/>
      <c r="J1" s="8"/>
    </row>
    <row r="2" spans="1:14">
      <c r="A2" s="7"/>
      <c r="B2" s="53" t="s">
        <v>245</v>
      </c>
      <c r="C2" s="53" t="s">
        <v>246</v>
      </c>
      <c r="D2" s="53" t="s">
        <v>247</v>
      </c>
      <c r="E2" s="53" t="s">
        <v>248</v>
      </c>
      <c r="F2" s="54" t="s">
        <v>249</v>
      </c>
      <c r="G2" s="54" t="s">
        <v>250</v>
      </c>
      <c r="H2" s="54" t="s">
        <v>251</v>
      </c>
      <c r="I2" s="54" t="s">
        <v>252</v>
      </c>
      <c r="J2" s="54" t="s">
        <v>253</v>
      </c>
    </row>
    <row r="3" spans="1:14">
      <c r="A3" s="11"/>
      <c r="B3" s="48" t="s">
        <v>255</v>
      </c>
      <c r="C3" s="57" cm="1">
        <f t="array" ref="C3:C22">VLOOKUP('Problem 3'!B3:B22,'Problem 2'!C3:D22,2,FALSE)</f>
        <v>33039</v>
      </c>
      <c r="D3" s="55" t="str" cm="1">
        <f t="array" ref="D3:D22">VLOOKUP('Problem 3'!B3:B22,'Problem 2'!C3:E22,3,FALSE)</f>
        <v>Math</v>
      </c>
      <c r="E3" s="55" cm="1">
        <f t="array" ref="E3:E22">VLOOKUP(B3:B22,'Problem 2'!C3:F22,4,FALSE)</f>
        <v>78</v>
      </c>
      <c r="F3" s="55" t="str">
        <f>INDEX('Problem 2'!$B$2:$M$22,MATCH('Problem 3'!B3,'Problem 2'!$C$2:$C$22,0),MATCH('Problem 3'!$F$2,'Problem 2'!$B$2:$M$2,0))</f>
        <v>John</v>
      </c>
      <c r="G3" s="55" t="str">
        <f>INDEX('Problem 2'!$B$2:$M$22,MATCH('Problem 3'!B3,'Problem 2'!$C$2:$C$22,0),MATCH($G$2,'Problem 2'!$B$2:$M$2,0))</f>
        <v>Smith</v>
      </c>
      <c r="H3" s="55" t="str">
        <f>INDEX('Problem 2'!$B$2:$M$22,MATCH('Problem 3'!B3,'Problem 2'!$C$2:$C$22,0),MATCH('Problem 3'!$H$2,'Problem 2'!$B$2:$M$2,0))</f>
        <v>John.Smith@gmail.com</v>
      </c>
      <c r="I3" s="70">
        <f>INDEX('Problem 2'!$B$2:$M$22,MATCH('Problem 3'!B3,'Problem 2'!$C$2:$C$22,0),MATCH('Problem 3'!$I$2,'Problem 2'!$B$2:$M$2,0))</f>
        <v>0.78</v>
      </c>
      <c r="J3" s="55">
        <f>INDEX('Problem 2'!$B$2:$M$22,MATCH('Problem 3'!B3,'Problem 2'!$C$2:$C$22,0),MATCH('Problem 3'!$J$2,'Problem 2'!$B$2:$M$2,0))</f>
        <v>5</v>
      </c>
    </row>
    <row r="4" spans="1:14">
      <c r="A4" s="11"/>
      <c r="B4" s="48" t="s">
        <v>257</v>
      </c>
      <c r="C4" s="57">
        <v>33684</v>
      </c>
      <c r="D4" s="55" t="str">
        <v>English</v>
      </c>
      <c r="E4" s="55">
        <v>85</v>
      </c>
      <c r="F4" s="55" t="str">
        <f>INDEX('Problem 2'!$B$2:$M$22,MATCH('Problem 3'!B4,'Problem 2'!$C$2:$C$22,0),MATCH('Problem 3'!$F$2,'Problem 2'!$B$2:$M$2,0))</f>
        <v>Jane</v>
      </c>
      <c r="G4" s="55" t="str">
        <f>INDEX('Problem 2'!$B$2:$M$22,MATCH('Problem 3'!B4,'Problem 2'!$C$2:$C$22,0),MATCH($G$2,'Problem 2'!$B$2:$M$2,0))</f>
        <v>Doe</v>
      </c>
      <c r="H4" s="55" t="str">
        <f>INDEX('Problem 2'!$B$2:$M$22,MATCH('Problem 3'!B4,'Problem 2'!$C$2:$C$22,0),MATCH('Problem 3'!$H$2,'Problem 2'!$B$2:$M$2,0))</f>
        <v>Jane.Doe@gmail.com</v>
      </c>
      <c r="I4" s="70">
        <f>INDEX('Problem 2'!$B$2:$M$22,MATCH('Problem 3'!B4,'Problem 2'!$C$2:$C$22,0),MATCH('Problem 3'!$I$2,'Problem 2'!$B$2:$M$2,0))</f>
        <v>0.85</v>
      </c>
      <c r="J4" s="55">
        <f>INDEX('Problem 2'!$B$2:$M$22,MATCH('Problem 3'!B4,'Problem 2'!$C$2:$C$22,0),MATCH('Problem 3'!$J$2,'Problem 2'!$B$2:$M$2,0))</f>
        <v>4</v>
      </c>
    </row>
    <row r="5" spans="1:14">
      <c r="A5" s="11"/>
      <c r="B5" s="48" t="s">
        <v>259</v>
      </c>
      <c r="C5" s="57">
        <v>33544</v>
      </c>
      <c r="D5" s="55" t="str">
        <v>Science</v>
      </c>
      <c r="E5" s="55">
        <v>92</v>
      </c>
      <c r="F5" s="55" t="str">
        <f>INDEX('Problem 2'!$B$2:$M$22,MATCH('Problem 3'!B5,'Problem 2'!$C$2:$C$22,0),MATCH('Problem 3'!$F$2,'Problem 2'!$B$2:$M$2,0))</f>
        <v>Mike</v>
      </c>
      <c r="G5" s="55" t="str">
        <f>INDEX('Problem 2'!$B$2:$M$22,MATCH('Problem 3'!B5,'Problem 2'!$C$2:$C$22,0),MATCH($G$2,'Problem 2'!$B$2:$M$2,0))</f>
        <v>Johnson</v>
      </c>
      <c r="H5" s="55" t="str">
        <f>INDEX('Problem 2'!$B$2:$M$22,MATCH('Problem 3'!B5,'Problem 2'!$C$2:$C$22,0),MATCH('Problem 3'!$H$2,'Problem 2'!$B$2:$M$2,0))</f>
        <v>Mike.Johnson@gmail.com</v>
      </c>
      <c r="I5" s="70">
        <f>INDEX('Problem 2'!$B$2:$M$22,MATCH('Problem 3'!B5,'Problem 2'!$C$2:$C$22,0),MATCH('Problem 3'!$I$2,'Problem 2'!$B$2:$M$2,0))</f>
        <v>0.92</v>
      </c>
      <c r="J5" s="55">
        <f>INDEX('Problem 2'!$B$2:$M$22,MATCH('Problem 3'!B5,'Problem 2'!$C$2:$C$22,0),MATCH('Problem 3'!$J$2,'Problem 2'!$B$2:$M$2,0))</f>
        <v>1</v>
      </c>
    </row>
    <row r="6" spans="1:14">
      <c r="A6" s="11"/>
      <c r="B6" s="48" t="s">
        <v>261</v>
      </c>
      <c r="C6" s="57">
        <v>34758</v>
      </c>
      <c r="D6" s="55" t="str">
        <v>History</v>
      </c>
      <c r="E6" s="55">
        <v>76</v>
      </c>
      <c r="F6" s="55" t="str">
        <f>INDEX('Problem 2'!$B$2:$M$22,MATCH('Problem 3'!B6,'Problem 2'!$C$2:$C$22,0),MATCH('Problem 3'!$F$2,'Problem 2'!$B$2:$M$2,0))</f>
        <v>Sarah</v>
      </c>
      <c r="G6" s="55" t="str">
        <f>INDEX('Problem 2'!$B$2:$M$22,MATCH('Problem 3'!B6,'Problem 2'!$C$2:$C$22,0),MATCH($G$2,'Problem 2'!$B$2:$M$2,0))</f>
        <v>Lee</v>
      </c>
      <c r="H6" s="55" t="str">
        <f>INDEX('Problem 2'!$B$2:$M$22,MATCH('Problem 3'!B6,'Problem 2'!$C$2:$C$22,0),MATCH('Problem 3'!$H$2,'Problem 2'!$B$2:$M$2,0))</f>
        <v>Sarah.Lee@gmail.com</v>
      </c>
      <c r="I6" s="70">
        <f>INDEX('Problem 2'!$B$2:$M$22,MATCH('Problem 3'!B6,'Problem 2'!$C$2:$C$22,0),MATCH('Problem 3'!$I$2,'Problem 2'!$B$2:$M$2,0))</f>
        <v>0.76</v>
      </c>
      <c r="J6" s="55">
        <f>INDEX('Problem 2'!$B$2:$M$22,MATCH('Problem 3'!B6,'Problem 2'!$C$2:$C$22,0),MATCH('Problem 3'!$J$2,'Problem 2'!$B$2:$M$2,0))</f>
        <v>4</v>
      </c>
      <c r="M6" s="18" t="s">
        <v>263</v>
      </c>
      <c r="N6" s="18" t="s">
        <v>264</v>
      </c>
    </row>
    <row r="7" spans="1:14">
      <c r="A7" s="11"/>
      <c r="B7" s="48" t="s">
        <v>265</v>
      </c>
      <c r="C7" s="57">
        <v>34222</v>
      </c>
      <c r="D7" s="55" t="str">
        <v>Math</v>
      </c>
      <c r="E7" s="55">
        <v>89</v>
      </c>
      <c r="F7" s="55" t="str">
        <f>INDEX('Problem 2'!$B$2:$M$22,MATCH('Problem 3'!B7,'Problem 2'!$C$2:$C$22,0),MATCH('Problem 3'!$F$2,'Problem 2'!$B$2:$M$2,0))</f>
        <v>David</v>
      </c>
      <c r="G7" s="55" t="str">
        <f>INDEX('Problem 2'!$B$2:$M$22,MATCH('Problem 3'!B7,'Problem 2'!$C$2:$C$22,0),MATCH($G$2,'Problem 2'!$B$2:$M$2,0))</f>
        <v>Kim</v>
      </c>
      <c r="H7" s="55" t="str">
        <f>INDEX('Problem 2'!$B$2:$M$22,MATCH('Problem 3'!B7,'Problem 2'!$C$2:$C$22,0),MATCH('Problem 3'!$H$2,'Problem 2'!$B$2:$M$2,0))</f>
        <v>David.Kim@gmail.com</v>
      </c>
      <c r="I7" s="70">
        <f>INDEX('Problem 2'!$B$2:$M$22,MATCH('Problem 3'!B7,'Problem 2'!$C$2:$C$22,0),MATCH('Problem 3'!$I$2,'Problem 2'!$B$2:$M$2,0))</f>
        <v>0.89</v>
      </c>
      <c r="J7" s="55">
        <f>INDEX('Problem 2'!$B$2:$M$22,MATCH('Problem 3'!B7,'Problem 2'!$C$2:$C$22,0),MATCH('Problem 3'!$J$2,'Problem 2'!$B$2:$M$2,0))</f>
        <v>2</v>
      </c>
      <c r="M7" s="19" t="s">
        <v>292</v>
      </c>
      <c r="N7" s="6" t="s">
        <v>20</v>
      </c>
    </row>
    <row r="8" spans="1:14">
      <c r="A8" s="11"/>
      <c r="B8" s="48" t="s">
        <v>268</v>
      </c>
      <c r="C8" s="57">
        <v>34673</v>
      </c>
      <c r="D8" s="55" t="str">
        <v>English</v>
      </c>
      <c r="E8" s="55">
        <v>92</v>
      </c>
      <c r="F8" s="55" t="str">
        <f>INDEX('Problem 2'!$B$2:$M$22,MATCH('Problem 3'!B8,'Problem 2'!$C$2:$C$22,0),MATCH('Problem 3'!$F$2,'Problem 2'!$B$2:$M$2,0))</f>
        <v>Emily</v>
      </c>
      <c r="G8" s="55" t="str">
        <f>INDEX('Problem 2'!$B$2:$M$22,MATCH('Problem 3'!B8,'Problem 2'!$C$2:$C$22,0),MATCH($G$2,'Problem 2'!$B$2:$M$2,0))</f>
        <v>Chen</v>
      </c>
      <c r="H8" s="55" t="str">
        <f>INDEX('Problem 2'!$B$2:$M$22,MATCH('Problem 3'!B8,'Problem 2'!$C$2:$C$22,0),MATCH('Problem 3'!$H$2,'Problem 2'!$B$2:$M$2,0))</f>
        <v>Emily.Chen@gmail.com</v>
      </c>
      <c r="I8" s="70">
        <f>INDEX('Problem 2'!$B$2:$M$22,MATCH('Problem 3'!B8,'Problem 2'!$C$2:$C$22,0),MATCH('Problem 3'!$I$2,'Problem 2'!$B$2:$M$2,0))</f>
        <v>0.92</v>
      </c>
      <c r="J8" s="55">
        <f>INDEX('Problem 2'!$B$2:$M$22,MATCH('Problem 3'!B8,'Problem 2'!$C$2:$C$22,0),MATCH('Problem 3'!$J$2,'Problem 2'!$B$2:$M$2,0))</f>
        <v>1</v>
      </c>
      <c r="M8" s="19" t="s">
        <v>293</v>
      </c>
      <c r="N8" s="6" t="s">
        <v>20</v>
      </c>
    </row>
    <row r="9" spans="1:14">
      <c r="A9" s="11"/>
      <c r="B9" s="48" t="s">
        <v>270</v>
      </c>
      <c r="C9" s="57">
        <v>33807</v>
      </c>
      <c r="D9" s="55" t="str">
        <v>Science</v>
      </c>
      <c r="E9" s="55">
        <v>81</v>
      </c>
      <c r="F9" s="55" t="str">
        <f>INDEX('Problem 2'!$B$2:$M$22,MATCH('Problem 3'!B9,'Problem 2'!$C$2:$C$22,0),MATCH('Problem 3'!$F$2,'Problem 2'!$B$2:$M$2,0))</f>
        <v>Alex</v>
      </c>
      <c r="G9" s="55" t="str">
        <f>INDEX('Problem 2'!$B$2:$M$22,MATCH('Problem 3'!B9,'Problem 2'!$C$2:$C$22,0),MATCH($G$2,'Problem 2'!$B$2:$M$2,0))</f>
        <v>Rodriguez</v>
      </c>
      <c r="H9" s="55" t="str">
        <f>INDEX('Problem 2'!$B$2:$M$22,MATCH('Problem 3'!B9,'Problem 2'!$C$2:$C$22,0),MATCH('Problem 3'!$H$2,'Problem 2'!$B$2:$M$2,0))</f>
        <v>Alex.Rodriguez@gmail.com</v>
      </c>
      <c r="I9" s="70">
        <f>INDEX('Problem 2'!$B$2:$M$22,MATCH('Problem 3'!B9,'Problem 2'!$C$2:$C$22,0),MATCH('Problem 3'!$I$2,'Problem 2'!$B$2:$M$2,0))</f>
        <v>0.81</v>
      </c>
      <c r="J9" s="55">
        <f>INDEX('Problem 2'!$B$2:$M$22,MATCH('Problem 3'!B9,'Problem 2'!$C$2:$C$22,0),MATCH('Problem 3'!$J$2,'Problem 2'!$B$2:$M$2,0))</f>
        <v>5</v>
      </c>
    </row>
    <row r="10" spans="1:14">
      <c r="A10" s="11"/>
      <c r="B10" s="48" t="s">
        <v>272</v>
      </c>
      <c r="C10" s="57">
        <v>35172</v>
      </c>
      <c r="D10" s="55" t="str">
        <v>History</v>
      </c>
      <c r="E10" s="55">
        <v>79</v>
      </c>
      <c r="F10" s="55" t="str">
        <f>INDEX('Problem 2'!$B$2:$M$22,MATCH('Problem 3'!B10,'Problem 2'!$C$2:$C$22,0),MATCH('Problem 3'!$F$2,'Problem 2'!$B$2:$M$2,0))</f>
        <v>Jessica</v>
      </c>
      <c r="G10" s="55" t="str">
        <f>INDEX('Problem 2'!$B$2:$M$22,MATCH('Problem 3'!B10,'Problem 2'!$C$2:$C$22,0),MATCH($G$2,'Problem 2'!$B$2:$M$2,0))</f>
        <v>Lee</v>
      </c>
      <c r="H10" s="55" t="str">
        <f>INDEX('Problem 2'!$B$2:$M$22,MATCH('Problem 3'!B10,'Problem 2'!$C$2:$C$22,0),MATCH('Problem 3'!$H$2,'Problem 2'!$B$2:$M$2,0))</f>
        <v>Jessica.Lee@gmail.com</v>
      </c>
      <c r="I10" s="70">
        <f>INDEX('Problem 2'!$B$2:$M$22,MATCH('Problem 3'!B10,'Problem 2'!$C$2:$C$22,0),MATCH('Problem 3'!$I$2,'Problem 2'!$B$2:$M$2,0))</f>
        <v>0.79</v>
      </c>
      <c r="J10" s="55">
        <f>INDEX('Problem 2'!$B$2:$M$22,MATCH('Problem 3'!B10,'Problem 2'!$C$2:$C$22,0),MATCH('Problem 3'!$J$2,'Problem 2'!$B$2:$M$2,0))</f>
        <v>1</v>
      </c>
    </row>
    <row r="11" spans="1:14">
      <c r="A11" s="11"/>
      <c r="B11" s="48" t="s">
        <v>274</v>
      </c>
      <c r="C11" s="57">
        <v>33977</v>
      </c>
      <c r="D11" s="55" t="str">
        <v>Math</v>
      </c>
      <c r="E11" s="55">
        <v>86</v>
      </c>
      <c r="F11" s="55" t="str">
        <f>INDEX('Problem 2'!$B$2:$M$22,MATCH('Problem 3'!B11,'Problem 2'!$C$2:$C$22,0),MATCH('Problem 3'!$F$2,'Problem 2'!$B$2:$M$2,0))</f>
        <v>Michael</v>
      </c>
      <c r="G11" s="55" t="str">
        <f>INDEX('Problem 2'!$B$2:$M$22,MATCH('Problem 3'!B11,'Problem 2'!$C$2:$C$22,0),MATCH($G$2,'Problem 2'!$B$2:$M$2,0))</f>
        <v>Nguyen</v>
      </c>
      <c r="H11" s="55" t="str">
        <f>INDEX('Problem 2'!$B$2:$M$22,MATCH('Problem 3'!B11,'Problem 2'!$C$2:$C$22,0),MATCH('Problem 3'!$H$2,'Problem 2'!$B$2:$M$2,0))</f>
        <v>Michael.Nguyen@gmail.com</v>
      </c>
      <c r="I11" s="70">
        <f>INDEX('Problem 2'!$B$2:$M$22,MATCH('Problem 3'!B11,'Problem 2'!$C$2:$C$22,0),MATCH('Problem 3'!$I$2,'Problem 2'!$B$2:$M$2,0))</f>
        <v>0.86</v>
      </c>
      <c r="J11" s="55">
        <f>INDEX('Problem 2'!$B$2:$M$22,MATCH('Problem 3'!B11,'Problem 2'!$C$2:$C$22,0),MATCH('Problem 3'!$J$2,'Problem 2'!$B$2:$M$2,0))</f>
        <v>4</v>
      </c>
    </row>
    <row r="12" spans="1:14">
      <c r="A12" s="11"/>
      <c r="B12" s="48" t="s">
        <v>276</v>
      </c>
      <c r="C12" s="57">
        <v>33522</v>
      </c>
      <c r="D12" s="55" t="str">
        <v>English</v>
      </c>
      <c r="E12" s="55">
        <v>90</v>
      </c>
      <c r="F12" s="55" t="str">
        <f>INDEX('Problem 2'!$B$2:$M$22,MATCH('Problem 3'!B12,'Problem 2'!$C$2:$C$22,0),MATCH('Problem 3'!$F$2,'Problem 2'!$B$2:$M$2,0))</f>
        <v>Jennifer</v>
      </c>
      <c r="G12" s="55" t="str">
        <f>INDEX('Problem 2'!$B$2:$M$22,MATCH('Problem 3'!B12,'Problem 2'!$C$2:$C$22,0),MATCH($G$2,'Problem 2'!$B$2:$M$2,0))</f>
        <v>Davis</v>
      </c>
      <c r="H12" s="55" t="str">
        <f>INDEX('Problem 2'!$B$2:$M$22,MATCH('Problem 3'!B12,'Problem 2'!$C$2:$C$22,0),MATCH('Problem 3'!$H$2,'Problem 2'!$B$2:$M$2,0))</f>
        <v>Jennifer.Davis@gmail.com</v>
      </c>
      <c r="I12" s="70">
        <f>INDEX('Problem 2'!$B$2:$M$22,MATCH('Problem 3'!B12,'Problem 2'!$C$2:$C$22,0),MATCH('Problem 3'!$I$2,'Problem 2'!$B$2:$M$2,0))</f>
        <v>0.9</v>
      </c>
      <c r="J12" s="55">
        <f>INDEX('Problem 2'!$B$2:$M$22,MATCH('Problem 3'!B12,'Problem 2'!$C$2:$C$22,0),MATCH('Problem 3'!$J$2,'Problem 2'!$B$2:$M$2,0))</f>
        <v>2</v>
      </c>
    </row>
    <row r="13" spans="1:14">
      <c r="A13" s="11"/>
      <c r="B13" s="48" t="s">
        <v>278</v>
      </c>
      <c r="C13" s="57">
        <v>34461</v>
      </c>
      <c r="D13" s="55" t="str">
        <v>Science</v>
      </c>
      <c r="E13" s="55">
        <v>87</v>
      </c>
      <c r="F13" s="55" t="str">
        <f>INDEX('Problem 2'!$B$2:$M$22,MATCH('Problem 3'!B13,'Problem 2'!$C$2:$C$22,0),MATCH('Problem 3'!$F$2,'Problem 2'!$B$2:$M$2,0))</f>
        <v>Robert</v>
      </c>
      <c r="G13" s="55" t="str">
        <f>INDEX('Problem 2'!$B$2:$M$22,MATCH('Problem 3'!B13,'Problem 2'!$C$2:$C$22,0),MATCH($G$2,'Problem 2'!$B$2:$M$2,0))</f>
        <v>Kim</v>
      </c>
      <c r="H13" s="55" t="str">
        <f>INDEX('Problem 2'!$B$2:$M$22,MATCH('Problem 3'!B13,'Problem 2'!$C$2:$C$22,0),MATCH('Problem 3'!$H$2,'Problem 2'!$B$2:$M$2,0))</f>
        <v>Robert.Kim@gmail.com</v>
      </c>
      <c r="I13" s="70">
        <f>INDEX('Problem 2'!$B$2:$M$22,MATCH('Problem 3'!B13,'Problem 2'!$C$2:$C$22,0),MATCH('Problem 3'!$I$2,'Problem 2'!$B$2:$M$2,0))</f>
        <v>0.87</v>
      </c>
      <c r="J13" s="55">
        <f>INDEX('Problem 2'!$B$2:$M$22,MATCH('Problem 3'!B13,'Problem 2'!$C$2:$C$22,0),MATCH('Problem 3'!$J$2,'Problem 2'!$B$2:$M$2,0))</f>
        <v>2</v>
      </c>
    </row>
    <row r="14" spans="1:14">
      <c r="A14" s="11"/>
      <c r="B14" s="48" t="s">
        <v>280</v>
      </c>
      <c r="C14" s="57">
        <v>33088</v>
      </c>
      <c r="D14" s="55" t="str">
        <v>History</v>
      </c>
      <c r="E14" s="55">
        <v>72</v>
      </c>
      <c r="F14" s="55" t="str">
        <f>INDEX('Problem 2'!$B$2:$M$22,MATCH('Problem 3'!B14,'Problem 2'!$C$2:$C$22,0),MATCH('Problem 3'!$F$2,'Problem 2'!$B$2:$M$2,0))</f>
        <v>Samantha</v>
      </c>
      <c r="G14" s="55" t="str">
        <f>INDEX('Problem 2'!$B$2:$M$22,MATCH('Problem 3'!B14,'Problem 2'!$C$2:$C$22,0),MATCH($G$2,'Problem 2'!$B$2:$M$2,0))</f>
        <v>Brown</v>
      </c>
      <c r="H14" s="55" t="str">
        <f>INDEX('Problem 2'!$B$2:$M$22,MATCH('Problem 3'!B14,'Problem 2'!$C$2:$C$22,0),MATCH('Problem 3'!$H$2,'Problem 2'!$B$2:$M$2,0))</f>
        <v>Samantha.Brown@gmail.com</v>
      </c>
      <c r="I14" s="70">
        <f>INDEX('Problem 2'!$B$2:$M$22,MATCH('Problem 3'!B14,'Problem 2'!$C$2:$C$22,0),MATCH('Problem 3'!$I$2,'Problem 2'!$B$2:$M$2,0))</f>
        <v>0.72</v>
      </c>
      <c r="J14" s="55">
        <f>INDEX('Problem 2'!$B$2:$M$22,MATCH('Problem 3'!B14,'Problem 2'!$C$2:$C$22,0),MATCH('Problem 3'!$J$2,'Problem 2'!$B$2:$M$2,0))</f>
        <v>5</v>
      </c>
    </row>
    <row r="15" spans="1:14">
      <c r="A15" s="11"/>
      <c r="B15" s="48" t="s">
        <v>282</v>
      </c>
      <c r="C15" s="57">
        <v>33967</v>
      </c>
      <c r="D15" s="55" t="str">
        <v>Math</v>
      </c>
      <c r="E15" s="55">
        <v>91</v>
      </c>
      <c r="F15" s="55" t="str">
        <f>INDEX('Problem 2'!$B$2:$M$22,MATCH('Problem 3'!B15,'Problem 2'!$C$2:$C$22,0),MATCH('Problem 3'!$F$2,'Problem 2'!$B$2:$M$2,0))</f>
        <v>Kevin</v>
      </c>
      <c r="G15" s="55" t="str">
        <f>INDEX('Problem 2'!$B$2:$M$22,MATCH('Problem 3'!B15,'Problem 2'!$C$2:$C$22,0),MATCH($G$2,'Problem 2'!$B$2:$M$2,0))</f>
        <v>Patel</v>
      </c>
      <c r="H15" s="55" t="str">
        <f>INDEX('Problem 2'!$B$2:$M$22,MATCH('Problem 3'!B15,'Problem 2'!$C$2:$C$22,0),MATCH('Problem 3'!$H$2,'Problem 2'!$B$2:$M$2,0))</f>
        <v>Kevin.Patel@gmail.com</v>
      </c>
      <c r="I15" s="70">
        <f>INDEX('Problem 2'!$B$2:$M$22,MATCH('Problem 3'!B15,'Problem 2'!$C$2:$C$22,0),MATCH('Problem 3'!$I$2,'Problem 2'!$B$2:$M$2,0))</f>
        <v>0.91</v>
      </c>
      <c r="J15" s="55">
        <f>INDEX('Problem 2'!$B$2:$M$22,MATCH('Problem 3'!B15,'Problem 2'!$C$2:$C$22,0),MATCH('Problem 3'!$J$2,'Problem 2'!$B$2:$M$2,0))</f>
        <v>1</v>
      </c>
    </row>
    <row r="16" spans="1:14">
      <c r="A16" s="11"/>
      <c r="B16" s="48" t="s">
        <v>284</v>
      </c>
      <c r="C16" s="57">
        <v>34896</v>
      </c>
      <c r="D16" s="55" t="str">
        <v>English</v>
      </c>
      <c r="E16" s="55">
        <v>83</v>
      </c>
      <c r="F16" s="55" t="str">
        <f>INDEX('Problem 2'!$B$2:$M$22,MATCH('Problem 3'!B16,'Problem 2'!$C$2:$C$22,0),MATCH('Problem 3'!$F$2,'Problem 2'!$B$2:$M$2,0))</f>
        <v>Rachel</v>
      </c>
      <c r="G16" s="55" t="str">
        <f>INDEX('Problem 2'!$B$2:$M$22,MATCH('Problem 3'!B16,'Problem 2'!$C$2:$C$22,0),MATCH($G$2,'Problem 2'!$B$2:$M$2,0))</f>
        <v>Rodriguez</v>
      </c>
      <c r="H16" s="55" t="str">
        <f>INDEX('Problem 2'!$B$2:$M$22,MATCH('Problem 3'!B16,'Problem 2'!$C$2:$C$22,0),MATCH('Problem 3'!$H$2,'Problem 2'!$B$2:$M$2,0))</f>
        <v>Rachel.Rodriguez@gmail.com</v>
      </c>
      <c r="I16" s="70">
        <f>INDEX('Problem 2'!$B$2:$M$22,MATCH('Problem 3'!B16,'Problem 2'!$C$2:$C$22,0),MATCH('Problem 3'!$I$2,'Problem 2'!$B$2:$M$2,0))</f>
        <v>0.83</v>
      </c>
      <c r="J16" s="55">
        <f>INDEX('Problem 2'!$B$2:$M$22,MATCH('Problem 3'!B16,'Problem 2'!$C$2:$C$22,0),MATCH('Problem 3'!$J$2,'Problem 2'!$B$2:$M$2,0))</f>
        <v>5</v>
      </c>
    </row>
    <row r="17" spans="1:10">
      <c r="A17" s="11"/>
      <c r="B17" s="48" t="s">
        <v>286</v>
      </c>
      <c r="C17" s="57">
        <v>33342</v>
      </c>
      <c r="D17" s="55" t="str">
        <v>Science</v>
      </c>
      <c r="E17" s="55">
        <v>85</v>
      </c>
      <c r="F17" s="55" t="str">
        <f>INDEX('Problem 2'!$B$2:$M$22,MATCH('Problem 3'!B17,'Problem 2'!$C$2:$C$22,0),MATCH('Problem 3'!$F$2,'Problem 2'!$B$2:$M$2,0))</f>
        <v>Andrew</v>
      </c>
      <c r="G17" s="55" t="str">
        <f>INDEX('Problem 2'!$B$2:$M$22,MATCH('Problem 3'!B17,'Problem 2'!$C$2:$C$22,0),MATCH($G$2,'Problem 2'!$B$2:$M$2,0))</f>
        <v>Lee</v>
      </c>
      <c r="H17" s="55" t="str">
        <f>INDEX('Problem 2'!$B$2:$M$22,MATCH('Problem 3'!B17,'Problem 2'!$C$2:$C$22,0),MATCH('Problem 3'!$H$2,'Problem 2'!$B$2:$M$2,0))</f>
        <v>Andrew.Lee@gmail.com</v>
      </c>
      <c r="I17" s="70">
        <f>INDEX('Problem 2'!$B$2:$M$22,MATCH('Problem 3'!B17,'Problem 2'!$C$2:$C$22,0),MATCH('Problem 3'!$I$2,'Problem 2'!$B$2:$M$2,0))</f>
        <v>0.85</v>
      </c>
      <c r="J17" s="55">
        <f>INDEX('Problem 2'!$B$2:$M$22,MATCH('Problem 3'!B17,'Problem 2'!$C$2:$C$22,0),MATCH('Problem 3'!$J$2,'Problem 2'!$B$2:$M$2,0))</f>
        <v>3</v>
      </c>
    </row>
    <row r="18" spans="1:10">
      <c r="A18" s="11"/>
      <c r="B18" s="48" t="s">
        <v>287</v>
      </c>
      <c r="C18" s="57">
        <v>34292</v>
      </c>
      <c r="D18" s="55" t="str">
        <v>History</v>
      </c>
      <c r="E18" s="55">
        <v>78</v>
      </c>
      <c r="F18" s="55" t="str">
        <f>INDEX('Problem 2'!$B$2:$M$22,MATCH('Problem 3'!B18,'Problem 2'!$C$2:$C$22,0),MATCH('Problem 3'!$F$2,'Problem 2'!$B$2:$M$2,0))</f>
        <v>Olivia</v>
      </c>
      <c r="G18" s="55" t="str">
        <f>INDEX('Problem 2'!$B$2:$M$22,MATCH('Problem 3'!B18,'Problem 2'!$C$2:$C$22,0),MATCH($G$2,'Problem 2'!$B$2:$M$2,0))</f>
        <v>Kim</v>
      </c>
      <c r="H18" s="55" t="str">
        <f>INDEX('Problem 2'!$B$2:$M$22,MATCH('Problem 3'!B18,'Problem 2'!$C$2:$C$22,0),MATCH('Problem 3'!$H$2,'Problem 2'!$B$2:$M$2,0))</f>
        <v>Olivia.Kim@gmail.com</v>
      </c>
      <c r="I18" s="70">
        <f>INDEX('Problem 2'!$B$2:$M$22,MATCH('Problem 3'!B18,'Problem 2'!$C$2:$C$22,0),MATCH('Problem 3'!$I$2,'Problem 2'!$B$2:$M$2,0))</f>
        <v>0.78</v>
      </c>
      <c r="J18" s="55">
        <f>INDEX('Problem 2'!$B$2:$M$22,MATCH('Problem 3'!B18,'Problem 2'!$C$2:$C$22,0),MATCH('Problem 3'!$J$2,'Problem 2'!$B$2:$M$2,0))</f>
        <v>2</v>
      </c>
    </row>
    <row r="19" spans="1:10">
      <c r="A19" s="11"/>
      <c r="B19" s="48" t="s">
        <v>288</v>
      </c>
      <c r="C19" s="57">
        <v>35096</v>
      </c>
      <c r="D19" s="55" t="str">
        <v>Math</v>
      </c>
      <c r="E19" s="55">
        <v>88</v>
      </c>
      <c r="F19" s="55" t="str">
        <f>INDEX('Problem 2'!$B$2:$M$22,MATCH('Problem 3'!B19,'Problem 2'!$C$2:$C$22,0),MATCH('Problem 3'!$F$2,'Problem 2'!$B$2:$M$2,0))</f>
        <v>Daniel</v>
      </c>
      <c r="G19" s="55" t="str">
        <f>INDEX('Problem 2'!$B$2:$M$22,MATCH('Problem 3'!B19,'Problem 2'!$C$2:$C$22,0),MATCH($G$2,'Problem 2'!$B$2:$M$2,0))</f>
        <v>Chen</v>
      </c>
      <c r="H19" s="55" t="str">
        <f>INDEX('Problem 2'!$B$2:$M$22,MATCH('Problem 3'!B19,'Problem 2'!$C$2:$C$22,0),MATCH('Problem 3'!$H$2,'Problem 2'!$B$2:$M$2,0))</f>
        <v>Daniel.Chen@gmail.com</v>
      </c>
      <c r="I19" s="70">
        <f>INDEX('Problem 2'!$B$2:$M$22,MATCH('Problem 3'!B19,'Problem 2'!$C$2:$C$22,0),MATCH('Problem 3'!$I$2,'Problem 2'!$B$2:$M$2,0))</f>
        <v>0.88</v>
      </c>
      <c r="J19" s="55">
        <f>INDEX('Problem 2'!$B$2:$M$22,MATCH('Problem 3'!B19,'Problem 2'!$C$2:$C$22,0),MATCH('Problem 3'!$J$2,'Problem 2'!$B$2:$M$2,0))</f>
        <v>3</v>
      </c>
    </row>
    <row r="20" spans="1:10">
      <c r="A20" s="11"/>
      <c r="B20" s="48" t="s">
        <v>289</v>
      </c>
      <c r="C20" s="57">
        <v>33141</v>
      </c>
      <c r="D20" s="55" t="str">
        <v>English</v>
      </c>
      <c r="E20" s="55">
        <v>89</v>
      </c>
      <c r="F20" s="55" t="str">
        <f>INDEX('Problem 2'!$B$2:$M$22,MATCH('Problem 3'!B20,'Problem 2'!$C$2:$C$22,0),MATCH('Problem 3'!$F$2,'Problem 2'!$B$2:$M$2,0))</f>
        <v>Madison</v>
      </c>
      <c r="G20" s="55" t="str">
        <f>INDEX('Problem 2'!$B$2:$M$22,MATCH('Problem 3'!B20,'Problem 2'!$C$2:$C$22,0),MATCH($G$2,'Problem 2'!$B$2:$M$2,0))</f>
        <v>Lee</v>
      </c>
      <c r="H20" s="55" t="str">
        <f>INDEX('Problem 2'!$B$2:$M$22,MATCH('Problem 3'!B20,'Problem 2'!$C$2:$C$22,0),MATCH('Problem 3'!$H$2,'Problem 2'!$B$2:$M$2,0))</f>
        <v>Madison.Lee@gmail.com</v>
      </c>
      <c r="I20" s="70">
        <f>INDEX('Problem 2'!$B$2:$M$22,MATCH('Problem 3'!B20,'Problem 2'!$C$2:$C$22,0),MATCH('Problem 3'!$I$2,'Problem 2'!$B$2:$M$2,0))</f>
        <v>0.89</v>
      </c>
      <c r="J20" s="55">
        <f>INDEX('Problem 2'!$B$2:$M$22,MATCH('Problem 3'!B20,'Problem 2'!$C$2:$C$22,0),MATCH('Problem 3'!$J$2,'Problem 2'!$B$2:$M$2,0))</f>
        <v>3</v>
      </c>
    </row>
    <row r="21" spans="1:10">
      <c r="A21" s="11"/>
      <c r="B21" s="48" t="s">
        <v>290</v>
      </c>
      <c r="C21" s="57">
        <v>33767</v>
      </c>
      <c r="D21" s="55" t="str">
        <v>Science</v>
      </c>
      <c r="E21" s="55">
        <v>84</v>
      </c>
      <c r="F21" s="55" t="str">
        <f>INDEX('Problem 2'!$B$2:$M$22,MATCH('Problem 3'!B21,'Problem 2'!$C$2:$C$22,0),MATCH('Problem 3'!$F$2,'Problem 2'!$B$2:$M$2,0))</f>
        <v>Ethan</v>
      </c>
      <c r="G21" s="55" t="str">
        <f>INDEX('Problem 2'!$B$2:$M$22,MATCH('Problem 3'!B21,'Problem 2'!$C$2:$C$22,0),MATCH($G$2,'Problem 2'!$B$2:$M$2,0))</f>
        <v>Davis</v>
      </c>
      <c r="H21" s="55" t="str">
        <f>INDEX('Problem 2'!$B$2:$M$22,MATCH('Problem 3'!B21,'Problem 2'!$C$2:$C$22,0),MATCH('Problem 3'!$H$2,'Problem 2'!$B$2:$M$2,0))</f>
        <v>Ethan.Davis@gmail.com</v>
      </c>
      <c r="I21" s="70">
        <f>INDEX('Problem 2'!$B$2:$M$22,MATCH('Problem 3'!B21,'Problem 2'!$C$2:$C$22,0),MATCH('Problem 3'!$I$2,'Problem 2'!$B$2:$M$2,0))</f>
        <v>0.84</v>
      </c>
      <c r="J21" s="55">
        <f>INDEX('Problem 2'!$B$2:$M$22,MATCH('Problem 3'!B21,'Problem 2'!$C$2:$C$22,0),MATCH('Problem 3'!$J$2,'Problem 2'!$B$2:$M$2,0))</f>
        <v>4</v>
      </c>
    </row>
    <row r="22" spans="1:10" ht="15.75" customHeight="1">
      <c r="A22" s="11"/>
      <c r="B22" s="48" t="s">
        <v>291</v>
      </c>
      <c r="C22" s="57">
        <v>34337</v>
      </c>
      <c r="D22" s="55" t="str">
        <v>History</v>
      </c>
      <c r="E22" s="55">
        <v>77</v>
      </c>
      <c r="F22" s="55" t="str">
        <f>INDEX('Problem 2'!$B$2:$M$22,MATCH('Problem 3'!B22,'Problem 2'!$C$2:$C$22,0),MATCH('Problem 3'!$F$2,'Problem 2'!$B$2:$M$2,0))</f>
        <v>Isabella</v>
      </c>
      <c r="G22" s="55" t="str">
        <f>INDEX('Problem 2'!$B$2:$M$22,MATCH('Problem 3'!B22,'Problem 2'!$C$2:$C$22,0),MATCH($G$2,'Problem 2'!$B$2:$M$2,0))</f>
        <v>Nguyen</v>
      </c>
      <c r="H22" s="55" t="str">
        <f>INDEX('Problem 2'!$B$2:$M$22,MATCH('Problem 3'!B22,'Problem 2'!$C$2:$C$22,0),MATCH('Problem 3'!$H$2,'Problem 2'!$B$2:$M$2,0))</f>
        <v>Isabella.Nguyen@gmail.com</v>
      </c>
      <c r="I22" s="70">
        <f>INDEX('Problem 2'!$B$2:$M$22,MATCH('Problem 3'!B22,'Problem 2'!$C$2:$C$22,0),MATCH('Problem 3'!$I$2,'Problem 2'!$B$2:$M$2,0))</f>
        <v>0.77</v>
      </c>
      <c r="J22" s="55">
        <f>INDEX('Problem 2'!$B$2:$M$22,MATCH('Problem 3'!B22,'Problem 2'!$C$2:$C$22,0),MATCH('Problem 3'!$J$2,'Problem 2'!$B$2:$M$2,0))</f>
        <v>3</v>
      </c>
    </row>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02"/>
  <sheetViews>
    <sheetView topLeftCell="B1" workbookViewId="0">
      <selection activeCell="M10" sqref="M10"/>
    </sheetView>
  </sheetViews>
  <sheetFormatPr defaultColWidth="14.42578125" defaultRowHeight="15" customHeight="1"/>
  <cols>
    <col min="1" max="2" width="12.140625" customWidth="1"/>
    <col min="3" max="3" width="14.5703125" customWidth="1"/>
    <col min="4" max="4" width="30.42578125" customWidth="1"/>
    <col min="5" max="5" width="11.5703125" customWidth="1"/>
    <col min="6" max="6" width="12.28515625" customWidth="1"/>
    <col min="7" max="7" width="17" customWidth="1"/>
    <col min="8" max="8" width="25.140625" customWidth="1"/>
    <col min="9" max="9" width="13.42578125" bestFit="1" customWidth="1"/>
    <col min="10" max="10" width="17.28515625" bestFit="1" customWidth="1"/>
    <col min="11" max="11" width="11.5703125" customWidth="1"/>
    <col min="12" max="12" width="14" customWidth="1"/>
    <col min="13" max="27" width="8.7109375" customWidth="1"/>
  </cols>
  <sheetData>
    <row r="1" spans="1:12">
      <c r="A1" s="20"/>
      <c r="B1" s="20"/>
      <c r="C1" s="20"/>
      <c r="D1" s="20"/>
      <c r="E1" s="20"/>
      <c r="F1" s="20"/>
      <c r="G1" s="20"/>
    </row>
    <row r="2" spans="1:12">
      <c r="A2" s="20"/>
      <c r="B2" s="74" t="s">
        <v>263</v>
      </c>
      <c r="C2" s="72"/>
      <c r="D2" s="72"/>
      <c r="E2" s="72"/>
      <c r="F2" s="72"/>
      <c r="G2" s="73"/>
      <c r="H2" s="21" t="s">
        <v>264</v>
      </c>
    </row>
    <row r="3" spans="1:12">
      <c r="A3" s="20"/>
      <c r="B3" s="71" t="s">
        <v>294</v>
      </c>
      <c r="C3" s="72"/>
      <c r="D3" s="72"/>
      <c r="E3" s="72"/>
      <c r="F3" s="72"/>
      <c r="G3" s="73"/>
      <c r="H3" s="22" t="s">
        <v>295</v>
      </c>
    </row>
    <row r="4" spans="1:12">
      <c r="A4" s="20"/>
      <c r="B4" s="71" t="s">
        <v>296</v>
      </c>
      <c r="C4" s="72"/>
      <c r="D4" s="72"/>
      <c r="E4" s="72"/>
      <c r="F4" s="72"/>
      <c r="G4" s="73"/>
      <c r="H4" s="22" t="s">
        <v>295</v>
      </c>
    </row>
    <row r="5" spans="1:12">
      <c r="A5" s="20"/>
      <c r="B5" s="71" t="s">
        <v>297</v>
      </c>
      <c r="C5" s="72"/>
      <c r="D5" s="72"/>
      <c r="E5" s="72"/>
      <c r="F5" s="72"/>
      <c r="G5" s="73"/>
      <c r="H5" s="22" t="s">
        <v>295</v>
      </c>
    </row>
    <row r="6" spans="1:12">
      <c r="A6" s="20"/>
      <c r="B6" s="71" t="s">
        <v>298</v>
      </c>
      <c r="C6" s="72"/>
      <c r="D6" s="72"/>
      <c r="E6" s="72"/>
      <c r="F6" s="72"/>
      <c r="G6" s="73"/>
      <c r="H6" s="22" t="s">
        <v>295</v>
      </c>
    </row>
    <row r="7" spans="1:12">
      <c r="A7" s="20"/>
      <c r="B7" s="71" t="s">
        <v>299</v>
      </c>
      <c r="C7" s="72"/>
      <c r="D7" s="72"/>
      <c r="E7" s="72"/>
      <c r="F7" s="72"/>
      <c r="G7" s="73"/>
      <c r="H7" s="22" t="s">
        <v>295</v>
      </c>
    </row>
    <row r="9" spans="1:12" ht="15.75">
      <c r="A9" s="23"/>
      <c r="B9" s="24" t="s">
        <v>300</v>
      </c>
      <c r="C9" s="24" t="s">
        <v>301</v>
      </c>
      <c r="D9" s="24" t="s">
        <v>251</v>
      </c>
      <c r="E9" s="24" t="s">
        <v>302</v>
      </c>
      <c r="F9" s="24" t="s">
        <v>303</v>
      </c>
      <c r="G9" s="24" t="s">
        <v>304</v>
      </c>
      <c r="H9" s="24" t="s">
        <v>305</v>
      </c>
      <c r="I9" s="24" t="s">
        <v>306</v>
      </c>
      <c r="J9" s="24" t="s">
        <v>307</v>
      </c>
      <c r="K9" s="24" t="s">
        <v>308</v>
      </c>
      <c r="L9" s="24" t="s">
        <v>309</v>
      </c>
    </row>
    <row r="10" spans="1:12">
      <c r="A10" s="25"/>
      <c r="B10" s="26">
        <v>1</v>
      </c>
      <c r="C10" s="26" t="s">
        <v>255</v>
      </c>
      <c r="D10" s="27" t="s">
        <v>310</v>
      </c>
      <c r="E10" s="26" t="s">
        <v>311</v>
      </c>
      <c r="F10" s="28">
        <v>43221</v>
      </c>
      <c r="G10" s="28">
        <v>44681</v>
      </c>
      <c r="H10" s="29" t="str">
        <f>DATEDIF(F10,G10,"Y") &amp; "years"&amp; DATEDIF(F10,G10,"YM")&amp; "months"</f>
        <v>3years11months</v>
      </c>
      <c r="I10" s="29">
        <f>DATEDIF(F10,G10,"M")</f>
        <v>47</v>
      </c>
      <c r="J10" s="29">
        <f>NETWORKDAYS(F10,G10,24)</f>
        <v>1044</v>
      </c>
      <c r="K10" s="29" t="str">
        <f>TEXT(F10,"dddd")</f>
        <v>Tuesday</v>
      </c>
      <c r="L10" s="29" t="str">
        <f>TEXT(F10,"mmm")</f>
        <v>May</v>
      </c>
    </row>
    <row r="11" spans="1:12">
      <c r="A11" s="25"/>
      <c r="B11" s="30">
        <v>2</v>
      </c>
      <c r="C11" s="30" t="s">
        <v>257</v>
      </c>
      <c r="D11" s="31" t="s">
        <v>312</v>
      </c>
      <c r="E11" s="30" t="s">
        <v>313</v>
      </c>
      <c r="F11" s="32">
        <v>42931</v>
      </c>
      <c r="G11" s="32">
        <v>44957</v>
      </c>
      <c r="H11" s="29" t="str">
        <f t="shared" ref="H11:H27" si="0">DATEDIF(F11,G11,"Y") &amp; "years"&amp; DATEDIF(F11,G11,"YM")&amp; "months"</f>
        <v>5years6months</v>
      </c>
      <c r="I11" s="29">
        <f t="shared" ref="I11:I27" si="1">DATEDIF(F11,G11,"M")</f>
        <v>66</v>
      </c>
      <c r="J11" s="29">
        <f t="shared" ref="J11:J27" si="2">NETWORKDAYS(F11,G11,24)</f>
        <v>1447</v>
      </c>
      <c r="K11" s="29" t="str">
        <f t="shared" ref="K11:K27" si="3">TEXT(F11,"dddd")</f>
        <v>Saturday</v>
      </c>
      <c r="L11" s="29" t="str">
        <f t="shared" ref="L11:L27" si="4">TEXT(F11,"mmm")</f>
        <v>Jul</v>
      </c>
    </row>
    <row r="12" spans="1:12">
      <c r="A12" s="25"/>
      <c r="B12" s="30">
        <v>3</v>
      </c>
      <c r="C12" s="30" t="s">
        <v>259</v>
      </c>
      <c r="D12" s="31" t="s">
        <v>314</v>
      </c>
      <c r="E12" s="30" t="s">
        <v>315</v>
      </c>
      <c r="F12" s="32">
        <v>43524</v>
      </c>
      <c r="G12" s="32">
        <v>45366</v>
      </c>
      <c r="H12" s="29" t="str">
        <f t="shared" si="0"/>
        <v>5years0months</v>
      </c>
      <c r="I12" s="29">
        <f t="shared" si="1"/>
        <v>60</v>
      </c>
      <c r="J12" s="29">
        <f t="shared" si="2"/>
        <v>1317</v>
      </c>
      <c r="K12" s="29" t="str">
        <f t="shared" si="3"/>
        <v>Thursday</v>
      </c>
      <c r="L12" s="29" t="str">
        <f t="shared" si="4"/>
        <v>Feb</v>
      </c>
    </row>
    <row r="13" spans="1:12">
      <c r="A13" s="25"/>
      <c r="B13" s="30">
        <v>4</v>
      </c>
      <c r="C13" s="30" t="s">
        <v>261</v>
      </c>
      <c r="D13" s="31" t="s">
        <v>316</v>
      </c>
      <c r="E13" s="30" t="s">
        <v>317</v>
      </c>
      <c r="F13" s="32">
        <v>42623</v>
      </c>
      <c r="G13" s="32">
        <v>44804</v>
      </c>
      <c r="H13" s="29" t="str">
        <f t="shared" si="0"/>
        <v>5years11months</v>
      </c>
      <c r="I13" s="29">
        <f t="shared" si="1"/>
        <v>71</v>
      </c>
      <c r="J13" s="29">
        <f t="shared" si="2"/>
        <v>1558</v>
      </c>
      <c r="K13" s="29" t="str">
        <f t="shared" si="3"/>
        <v>Saturday</v>
      </c>
      <c r="L13" s="29" t="str">
        <f t="shared" si="4"/>
        <v>Sep</v>
      </c>
    </row>
    <row r="14" spans="1:12">
      <c r="A14" s="25"/>
      <c r="B14" s="30">
        <v>5</v>
      </c>
      <c r="C14" s="30" t="s">
        <v>265</v>
      </c>
      <c r="D14" s="31" t="s">
        <v>318</v>
      </c>
      <c r="E14" s="30" t="s">
        <v>319</v>
      </c>
      <c r="F14" s="32">
        <v>43804</v>
      </c>
      <c r="G14" s="32">
        <v>45808</v>
      </c>
      <c r="H14" s="29" t="str">
        <f t="shared" si="0"/>
        <v>5years5months</v>
      </c>
      <c r="I14" s="29">
        <f t="shared" si="1"/>
        <v>65</v>
      </c>
      <c r="J14" s="29">
        <f t="shared" si="2"/>
        <v>1432</v>
      </c>
      <c r="K14" s="29" t="str">
        <f t="shared" si="3"/>
        <v>Thursday</v>
      </c>
      <c r="L14" s="29" t="str">
        <f t="shared" si="4"/>
        <v>Dec</v>
      </c>
    </row>
    <row r="15" spans="1:12">
      <c r="A15" s="25"/>
      <c r="B15" s="30">
        <v>6</v>
      </c>
      <c r="C15" s="30" t="s">
        <v>268</v>
      </c>
      <c r="D15" s="31" t="s">
        <v>320</v>
      </c>
      <c r="E15" s="30" t="s">
        <v>311</v>
      </c>
      <c r="F15" s="32">
        <v>42938</v>
      </c>
      <c r="G15" s="32">
        <v>45291</v>
      </c>
      <c r="H15" s="29" t="str">
        <f t="shared" si="0"/>
        <v>6years5months</v>
      </c>
      <c r="I15" s="29">
        <f t="shared" si="1"/>
        <v>77</v>
      </c>
      <c r="J15" s="29">
        <f t="shared" si="2"/>
        <v>1680</v>
      </c>
      <c r="K15" s="29" t="str">
        <f t="shared" si="3"/>
        <v>Saturday</v>
      </c>
      <c r="L15" s="29" t="str">
        <f t="shared" si="4"/>
        <v>Jul</v>
      </c>
    </row>
    <row r="16" spans="1:12">
      <c r="A16" s="25"/>
      <c r="B16" s="30">
        <v>7</v>
      </c>
      <c r="C16" s="30" t="s">
        <v>270</v>
      </c>
      <c r="D16" s="31" t="s">
        <v>321</v>
      </c>
      <c r="E16" s="30" t="s">
        <v>313</v>
      </c>
      <c r="F16" s="32">
        <v>43207</v>
      </c>
      <c r="G16" s="32">
        <v>45350</v>
      </c>
      <c r="H16" s="29" t="str">
        <f t="shared" si="0"/>
        <v>5years10months</v>
      </c>
      <c r="I16" s="29">
        <f t="shared" si="1"/>
        <v>70</v>
      </c>
      <c r="J16" s="29">
        <f t="shared" si="2"/>
        <v>1532</v>
      </c>
      <c r="K16" s="29" t="str">
        <f t="shared" si="3"/>
        <v>Tuesday</v>
      </c>
      <c r="L16" s="29" t="str">
        <f t="shared" si="4"/>
        <v>Apr</v>
      </c>
    </row>
    <row r="17" spans="1:12">
      <c r="A17" s="25"/>
      <c r="B17" s="30">
        <v>8</v>
      </c>
      <c r="C17" s="30" t="s">
        <v>272</v>
      </c>
      <c r="D17" s="31" t="s">
        <v>322</v>
      </c>
      <c r="E17" s="30" t="s">
        <v>315</v>
      </c>
      <c r="F17" s="32">
        <v>43473</v>
      </c>
      <c r="G17" s="32">
        <v>45565</v>
      </c>
      <c r="H17" s="29" t="str">
        <f t="shared" si="0"/>
        <v>5years8months</v>
      </c>
      <c r="I17" s="29">
        <f t="shared" si="1"/>
        <v>68</v>
      </c>
      <c r="J17" s="29">
        <f t="shared" si="2"/>
        <v>1495</v>
      </c>
      <c r="K17" s="29" t="str">
        <f t="shared" si="3"/>
        <v>Tuesday</v>
      </c>
      <c r="L17" s="29" t="str">
        <f t="shared" si="4"/>
        <v>Jan</v>
      </c>
    </row>
    <row r="18" spans="1:12">
      <c r="A18" s="25"/>
      <c r="B18" s="30">
        <v>9</v>
      </c>
      <c r="C18" s="30" t="s">
        <v>274</v>
      </c>
      <c r="D18" s="31" t="s">
        <v>323</v>
      </c>
      <c r="E18" s="30" t="s">
        <v>317</v>
      </c>
      <c r="F18" s="32">
        <v>42654</v>
      </c>
      <c r="G18" s="32">
        <v>44773</v>
      </c>
      <c r="H18" s="29" t="str">
        <f t="shared" si="0"/>
        <v>5years9months</v>
      </c>
      <c r="I18" s="29">
        <f t="shared" si="1"/>
        <v>69</v>
      </c>
      <c r="J18" s="29">
        <f t="shared" si="2"/>
        <v>1514</v>
      </c>
      <c r="K18" s="29" t="str">
        <f t="shared" si="3"/>
        <v>Tuesday</v>
      </c>
      <c r="L18" s="29" t="str">
        <f t="shared" si="4"/>
        <v>Oct</v>
      </c>
    </row>
    <row r="19" spans="1:12">
      <c r="A19" s="25"/>
      <c r="B19" s="30">
        <v>10</v>
      </c>
      <c r="C19" s="30" t="s">
        <v>276</v>
      </c>
      <c r="D19" s="31" t="s">
        <v>324</v>
      </c>
      <c r="E19" s="30" t="s">
        <v>319</v>
      </c>
      <c r="F19" s="32">
        <v>42862</v>
      </c>
      <c r="G19" s="32">
        <v>45169</v>
      </c>
      <c r="H19" s="29" t="str">
        <f t="shared" si="0"/>
        <v>6years3months</v>
      </c>
      <c r="I19" s="29">
        <f t="shared" si="1"/>
        <v>75</v>
      </c>
      <c r="J19" s="29">
        <f t="shared" si="2"/>
        <v>1649</v>
      </c>
      <c r="K19" s="29" t="str">
        <f t="shared" si="3"/>
        <v>Sunday</v>
      </c>
      <c r="L19" s="29" t="str">
        <f t="shared" si="4"/>
        <v>May</v>
      </c>
    </row>
    <row r="20" spans="1:12">
      <c r="A20" s="25"/>
      <c r="B20" s="30">
        <v>11</v>
      </c>
      <c r="C20" s="30" t="s">
        <v>278</v>
      </c>
      <c r="D20" s="31" t="s">
        <v>325</v>
      </c>
      <c r="E20" s="30" t="s">
        <v>311</v>
      </c>
      <c r="F20" s="32">
        <v>43315</v>
      </c>
      <c r="G20" s="32">
        <v>45412</v>
      </c>
      <c r="H20" s="29" t="str">
        <f t="shared" si="0"/>
        <v>5years8months</v>
      </c>
      <c r="I20" s="29">
        <f t="shared" si="1"/>
        <v>68</v>
      </c>
      <c r="J20" s="29">
        <f t="shared" si="2"/>
        <v>1498</v>
      </c>
      <c r="K20" s="29" t="str">
        <f t="shared" si="3"/>
        <v>Friday</v>
      </c>
      <c r="L20" s="29" t="str">
        <f t="shared" si="4"/>
        <v>Aug</v>
      </c>
    </row>
    <row r="21" spans="1:12">
      <c r="A21" s="25"/>
      <c r="B21" s="30">
        <v>12</v>
      </c>
      <c r="C21" s="30" t="s">
        <v>280</v>
      </c>
      <c r="D21" s="31" t="s">
        <v>326</v>
      </c>
      <c r="E21" s="30" t="s">
        <v>313</v>
      </c>
      <c r="F21" s="32">
        <v>42733</v>
      </c>
      <c r="G21" s="32">
        <v>45107</v>
      </c>
      <c r="H21" s="29" t="str">
        <f t="shared" si="0"/>
        <v>6years6months</v>
      </c>
      <c r="I21" s="29">
        <f t="shared" si="1"/>
        <v>78</v>
      </c>
      <c r="J21" s="29">
        <f t="shared" si="2"/>
        <v>1697</v>
      </c>
      <c r="K21" s="29" t="str">
        <f t="shared" si="3"/>
        <v>Thursday</v>
      </c>
      <c r="L21" s="29" t="str">
        <f t="shared" si="4"/>
        <v>Dec</v>
      </c>
    </row>
    <row r="22" spans="1:12">
      <c r="A22" s="25"/>
      <c r="B22" s="30">
        <v>13</v>
      </c>
      <c r="C22" s="30" t="s">
        <v>282</v>
      </c>
      <c r="D22" s="31" t="s">
        <v>327</v>
      </c>
      <c r="E22" s="30" t="s">
        <v>315</v>
      </c>
      <c r="F22" s="32">
        <v>42932</v>
      </c>
      <c r="G22" s="32">
        <v>44985</v>
      </c>
      <c r="H22" s="29" t="str">
        <f t="shared" si="0"/>
        <v>5years7months</v>
      </c>
      <c r="I22" s="29">
        <f t="shared" si="1"/>
        <v>67</v>
      </c>
      <c r="J22" s="29">
        <f t="shared" si="2"/>
        <v>1467</v>
      </c>
      <c r="K22" s="29" t="str">
        <f t="shared" si="3"/>
        <v>Sunday</v>
      </c>
      <c r="L22" s="29" t="str">
        <f t="shared" si="4"/>
        <v>Jul</v>
      </c>
    </row>
    <row r="23" spans="1:12" ht="15.75" customHeight="1">
      <c r="A23" s="25"/>
      <c r="B23" s="30">
        <v>14</v>
      </c>
      <c r="C23" s="30" t="s">
        <v>284</v>
      </c>
      <c r="D23" s="31" t="s">
        <v>328</v>
      </c>
      <c r="E23" s="30" t="s">
        <v>317</v>
      </c>
      <c r="F23" s="32">
        <v>43204</v>
      </c>
      <c r="G23" s="32">
        <v>45322</v>
      </c>
      <c r="H23" s="29" t="str">
        <f t="shared" si="0"/>
        <v>5years9months</v>
      </c>
      <c r="I23" s="29">
        <f t="shared" si="1"/>
        <v>69</v>
      </c>
      <c r="J23" s="29">
        <f t="shared" si="2"/>
        <v>1513</v>
      </c>
      <c r="K23" s="29" t="str">
        <f t="shared" si="3"/>
        <v>Saturday</v>
      </c>
      <c r="L23" s="29" t="str">
        <f t="shared" si="4"/>
        <v>Apr</v>
      </c>
    </row>
    <row r="24" spans="1:12" ht="15.75" customHeight="1">
      <c r="A24" s="25"/>
      <c r="B24" s="30">
        <v>15</v>
      </c>
      <c r="C24" s="30" t="s">
        <v>286</v>
      </c>
      <c r="D24" s="31" t="s">
        <v>329</v>
      </c>
      <c r="E24" s="30" t="s">
        <v>319</v>
      </c>
      <c r="F24" s="32">
        <v>43788</v>
      </c>
      <c r="G24" s="32">
        <v>45869</v>
      </c>
      <c r="H24" s="29" t="str">
        <f t="shared" si="0"/>
        <v>5years8months</v>
      </c>
      <c r="I24" s="29">
        <f t="shared" si="1"/>
        <v>68</v>
      </c>
      <c r="J24" s="29">
        <f t="shared" si="2"/>
        <v>1488</v>
      </c>
      <c r="K24" s="29" t="str">
        <f t="shared" si="3"/>
        <v>Tuesday</v>
      </c>
      <c r="L24" s="29" t="str">
        <f t="shared" si="4"/>
        <v>Nov</v>
      </c>
    </row>
    <row r="25" spans="1:12" ht="15.75" customHeight="1">
      <c r="A25" s="25"/>
      <c r="B25" s="30">
        <v>16</v>
      </c>
      <c r="C25" s="30" t="s">
        <v>287</v>
      </c>
      <c r="D25" s="31" t="s">
        <v>330</v>
      </c>
      <c r="E25" s="30" t="s">
        <v>311</v>
      </c>
      <c r="F25" s="32">
        <v>42401</v>
      </c>
      <c r="G25" s="32">
        <v>44895</v>
      </c>
      <c r="H25" s="29" t="str">
        <f t="shared" si="0"/>
        <v>6years9months</v>
      </c>
      <c r="I25" s="29">
        <f t="shared" si="1"/>
        <v>81</v>
      </c>
      <c r="J25" s="29">
        <f t="shared" si="2"/>
        <v>1783</v>
      </c>
      <c r="K25" s="29" t="str">
        <f t="shared" si="3"/>
        <v>Monday</v>
      </c>
      <c r="L25" s="29" t="str">
        <f t="shared" si="4"/>
        <v>Feb</v>
      </c>
    </row>
    <row r="26" spans="1:12" ht="15.75" customHeight="1">
      <c r="A26" s="25"/>
      <c r="B26" s="30">
        <v>17</v>
      </c>
      <c r="C26" s="30" t="s">
        <v>288</v>
      </c>
      <c r="D26" s="31" t="s">
        <v>331</v>
      </c>
      <c r="E26" s="30" t="s">
        <v>313</v>
      </c>
      <c r="F26" s="32">
        <v>43003</v>
      </c>
      <c r="G26" s="32">
        <v>45291</v>
      </c>
      <c r="H26" s="29" t="str">
        <f t="shared" si="0"/>
        <v>6years3months</v>
      </c>
      <c r="I26" s="29">
        <f t="shared" si="1"/>
        <v>75</v>
      </c>
      <c r="J26" s="29">
        <f t="shared" si="2"/>
        <v>1635</v>
      </c>
      <c r="K26" s="29" t="str">
        <f t="shared" si="3"/>
        <v>Monday</v>
      </c>
      <c r="L26" s="29" t="str">
        <f t="shared" si="4"/>
        <v>Sep</v>
      </c>
    </row>
    <row r="27" spans="1:12" ht="15.75" customHeight="1">
      <c r="A27" s="25"/>
      <c r="B27" s="30">
        <v>18</v>
      </c>
      <c r="C27" s="30" t="s">
        <v>289</v>
      </c>
      <c r="D27" s="31" t="s">
        <v>332</v>
      </c>
      <c r="E27" s="30" t="s">
        <v>315</v>
      </c>
      <c r="F27" s="32">
        <v>43263</v>
      </c>
      <c r="G27" s="32">
        <v>45565</v>
      </c>
      <c r="H27" s="29" t="str">
        <f t="shared" si="0"/>
        <v>6years3months</v>
      </c>
      <c r="I27" s="29">
        <f t="shared" si="1"/>
        <v>75</v>
      </c>
      <c r="J27" s="29">
        <f t="shared" si="2"/>
        <v>1645</v>
      </c>
      <c r="K27" s="29" t="str">
        <f t="shared" si="3"/>
        <v>Tuesday</v>
      </c>
      <c r="L27" s="29" t="str">
        <f t="shared" si="4"/>
        <v>Jun</v>
      </c>
    </row>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6">
    <mergeCell ref="B7:G7"/>
    <mergeCell ref="B2:G2"/>
    <mergeCell ref="B3:G3"/>
    <mergeCell ref="B4:G4"/>
    <mergeCell ref="B5:G5"/>
    <mergeCell ref="B6:G6"/>
  </mergeCells>
  <hyperlinks>
    <hyperlink ref="D10" r:id="rId1" xr:uid="{00000000-0004-0000-0400-000000000000}"/>
    <hyperlink ref="D11" r:id="rId2" xr:uid="{00000000-0004-0000-0400-000001000000}"/>
    <hyperlink ref="D12" r:id="rId3" xr:uid="{00000000-0004-0000-0400-000002000000}"/>
    <hyperlink ref="D13" r:id="rId4" xr:uid="{00000000-0004-0000-0400-000003000000}"/>
    <hyperlink ref="D14" r:id="rId5" xr:uid="{00000000-0004-0000-0400-000004000000}"/>
    <hyperlink ref="D15" r:id="rId6" xr:uid="{00000000-0004-0000-0400-000005000000}"/>
    <hyperlink ref="D16" r:id="rId7" xr:uid="{00000000-0004-0000-0400-000006000000}"/>
    <hyperlink ref="D17" r:id="rId8" xr:uid="{00000000-0004-0000-0400-000007000000}"/>
    <hyperlink ref="D18" r:id="rId9" xr:uid="{00000000-0004-0000-0400-000008000000}"/>
    <hyperlink ref="D19" r:id="rId10" xr:uid="{00000000-0004-0000-0400-000009000000}"/>
    <hyperlink ref="D20" r:id="rId11" xr:uid="{00000000-0004-0000-0400-00000A000000}"/>
    <hyperlink ref="D21" r:id="rId12" xr:uid="{00000000-0004-0000-0400-00000B000000}"/>
    <hyperlink ref="D22" r:id="rId13" xr:uid="{00000000-0004-0000-0400-00000C000000}"/>
    <hyperlink ref="D23" r:id="rId14" xr:uid="{00000000-0004-0000-0400-00000D000000}"/>
    <hyperlink ref="D24" r:id="rId15" xr:uid="{00000000-0004-0000-0400-00000E000000}"/>
    <hyperlink ref="D25" r:id="rId16" xr:uid="{00000000-0004-0000-0400-00000F000000}"/>
    <hyperlink ref="D26" r:id="rId17" xr:uid="{00000000-0004-0000-0400-000010000000}"/>
    <hyperlink ref="D27" r:id="rId18" xr:uid="{00000000-0004-0000-0400-00001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Q11</vt:lpstr>
      <vt:lpstr>Q10</vt:lpstr>
      <vt:lpstr>Q7</vt:lpstr>
      <vt:lpstr>Q12</vt:lpstr>
      <vt:lpstr>Q13</vt:lpstr>
      <vt:lpstr>Problem 1</vt:lpstr>
      <vt:lpstr>Problem 2</vt:lpstr>
      <vt:lpstr>Problem 3</vt:lpstr>
      <vt:lpstr>Problem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VERMA</dc:creator>
  <cp:lastModifiedBy>bu_NH_ty Sathi</cp:lastModifiedBy>
  <dcterms:created xsi:type="dcterms:W3CDTF">2023-04-28T10:14:21Z</dcterms:created>
  <dcterms:modified xsi:type="dcterms:W3CDTF">2023-11-14T15:22:07Z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2023-11-11T12:51:45Z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361c4d43-39a0-4923-b9ff-ff375a1b1b0f</vt:lpwstr>
  </property>
  <property fmtid="{D5CDD505-2E9C-101B-9397-08002B2CF9AE}" pid="7" name="MSIP_Label_defa4170-0d19-0005-0004-bc88714345d2_ActionId">
    <vt:lpwstr>264e98ec-ff67-4530-867d-105fb76b828d</vt:lpwstr>
  </property>
  <property fmtid="{D5CDD505-2E9C-101B-9397-08002B2CF9AE}" pid="8" name="MSIP_Label_defa4170-0d19-0005-0004-bc88714345d2_ContentBits">
    <vt:lpwstr>0</vt:lpwstr>
  </property>
</Properties>
</file>