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ersonal\Georgia\Homework\"/>
    </mc:Choice>
  </mc:AlternateContent>
  <xr:revisionPtr revIDLastSave="0" documentId="13_ncr:1_{48D74F35-55B9-4C61-BD76-1E127DE81D1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Sheet1" sheetId="8" r:id="rId2"/>
    <sheet name="Sheet2" sheetId="9" state="hidden" r:id="rId3"/>
    <sheet name="Pivot Table 1" sheetId="2" r:id="rId4"/>
    <sheet name="Pivot Table 2" sheetId="3" r:id="rId5"/>
    <sheet name="Sheet3" sheetId="10" r:id="rId6"/>
    <sheet name="Pivot Table 3" sheetId="4" r:id="rId7"/>
    <sheet name="bonus" sheetId="7" r:id="rId8"/>
  </sheet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C2" i="7" l="1"/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3" i="7"/>
  <c r="C4" i="7"/>
  <c r="B5" i="7"/>
  <c r="B7" i="7"/>
  <c r="E7" i="7" s="1"/>
  <c r="B3" i="7"/>
  <c r="B13" i="7"/>
  <c r="B12" i="7"/>
  <c r="B11" i="7"/>
  <c r="E11" i="7" s="1"/>
  <c r="B10" i="7"/>
  <c r="E10" i="7" s="1"/>
  <c r="B9" i="7"/>
  <c r="B8" i="7"/>
  <c r="B6" i="7"/>
  <c r="B4" i="7"/>
  <c r="B2" i="7"/>
  <c r="E9" i="7" l="1"/>
  <c r="H9" i="7" s="1"/>
  <c r="E12" i="7"/>
  <c r="H12" i="7" s="1"/>
  <c r="E13" i="7"/>
  <c r="H13" i="7" s="1"/>
  <c r="G12" i="7"/>
  <c r="H6" i="7"/>
  <c r="E2" i="7"/>
  <c r="G7" i="7"/>
  <c r="H7" i="7"/>
  <c r="E8" i="7"/>
  <c r="H8" i="7" s="1"/>
  <c r="F7" i="7"/>
  <c r="F10" i="7"/>
  <c r="F11" i="7"/>
  <c r="G9" i="7"/>
  <c r="E6" i="7"/>
  <c r="G6" i="7" s="1"/>
  <c r="G10" i="7"/>
  <c r="H10" i="7"/>
  <c r="E5" i="7"/>
  <c r="G5" i="7" s="1"/>
  <c r="G11" i="7"/>
  <c r="H11" i="7"/>
  <c r="E4" i="7"/>
  <c r="G4" i="7" s="1"/>
  <c r="E3" i="7"/>
  <c r="F3" i="7" s="1"/>
  <c r="F2" i="7"/>
  <c r="F9" i="7" l="1"/>
  <c r="H5" i="7"/>
  <c r="F6" i="7"/>
  <c r="F13" i="7"/>
  <c r="G13" i="7"/>
  <c r="G8" i="7"/>
  <c r="F8" i="7"/>
  <c r="F12" i="7"/>
  <c r="F5" i="7"/>
  <c r="H4" i="7"/>
  <c r="G3" i="7"/>
  <c r="H3" i="7"/>
  <c r="F4" i="7"/>
  <c r="H2" i="7"/>
  <c r="G2" i="7"/>
</calcChain>
</file>

<file path=xl/sharedStrings.xml><?xml version="1.0" encoding="utf-8"?>
<sst xmlns="http://schemas.openxmlformats.org/spreadsheetml/2006/main" count="31289" uniqueCount="8405">
  <si>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</si>
  <si>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</si>
  <si>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</si>
  <si>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</si>
  <si>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</si>
  <si>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</si>
  <si>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</si>
  <si>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</si>
  <si>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</si>
  <si>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</si>
  <si>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</si>
  <si>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</si>
  <si>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</si>
  <si>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</si>
  <si>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</si>
  <si>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</si>
  <si>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</si>
  <si>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</si>
  <si>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</si>
  <si>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</si>
  <si>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</si>
  <si>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</si>
  <si>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</si>
  <si>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</si>
  <si>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</si>
  <si>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</si>
  <si>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</si>
  <si>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</si>
  <si>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</si>
  <si>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</si>
  <si>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</si>
  <si>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</si>
  <si>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</si>
  <si>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</si>
  <si>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</si>
  <si>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</si>
  <si>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</si>
  <si>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</si>
  <si>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</si>
  <si>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</si>
  <si>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</si>
  <si>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</si>
  <si>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</si>
  <si>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</si>
  <si>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</si>
  <si>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</si>
  <si>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</si>
  <si>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</si>
  <si>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</si>
  <si>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</si>
  <si>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</si>
  <si>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</si>
  <si>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</si>
  <si>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</si>
  <si>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</si>
  <si>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</si>
  <si>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</si>
  <si>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</si>
  <si>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</si>
  <si>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</si>
  <si>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</si>
  <si>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</si>
  <si>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</si>
  <si>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</si>
  <si>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</si>
  <si>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</si>
  <si>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</si>
  <si>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</si>
  <si>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</si>
  <si>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</si>
  <si>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</si>
  <si>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</si>
  <si>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</si>
  <si>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</si>
  <si>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</si>
  <si>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</si>
  <si>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</si>
  <si>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</si>
  <si>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</si>
  <si>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</si>
  <si>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</si>
  <si>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</si>
  <si>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</si>
  <si>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</si>
  <si>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</si>
  <si>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</si>
  <si>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</si>
  <si>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</si>
  <si>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</si>
  <si>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</si>
  <si>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</si>
  <si>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</si>
  <si>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</si>
  <si>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</si>
  <si>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</si>
  <si>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</si>
  <si>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</si>
  <si>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</si>
  <si>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</si>
  <si>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</si>
  <si>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</si>
  <si>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</si>
  <si>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</si>
  <si>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</si>
  <si>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</si>
  <si>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</si>
  <si>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</si>
  <si>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</si>
  <si>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</si>
  <si>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</si>
  <si>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</si>
  <si>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</si>
  <si>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</si>
  <si>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</si>
  <si>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</si>
  <si>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</si>
  <si>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</si>
  <si>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</si>
  <si>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</si>
  <si>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</si>
  <si>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</si>
  <si>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</si>
  <si>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</si>
  <si>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</si>
  <si>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</si>
  <si>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</si>
  <si>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</si>
  <si>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</si>
  <si>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</si>
  <si>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</si>
  <si>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</si>
  <si>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</si>
  <si>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</si>
  <si>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</si>
  <si>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</si>
  <si>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</si>
  <si>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</si>
  <si>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</si>
  <si>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</si>
  <si>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</si>
  <si>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</si>
  <si>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</si>
  <si>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</si>
  <si>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</si>
  <si>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</si>
  <si>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</si>
  <si>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</si>
  <si>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</si>
  <si>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</si>
  <si>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</si>
  <si>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</si>
  <si>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</si>
  <si>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</si>
  <si>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</si>
  <si>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</si>
  <si>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</si>
  <si>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</si>
  <si>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</si>
  <si>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</si>
  <si>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</si>
  <si>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</si>
  <si>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</si>
  <si>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</si>
  <si>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</si>
  <si>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</si>
  <si>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</si>
  <si>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</si>
  <si>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</si>
  <si>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</si>
  <si>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</si>
  <si>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</si>
  <si>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</si>
  <si>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</si>
  <si>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</si>
  <si>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</si>
  <si>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</si>
  <si>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</si>
  <si>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</si>
  <si>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</si>
  <si>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</si>
  <si>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</si>
  <si>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</si>
  <si>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</si>
  <si>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</si>
  <si>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</si>
  <si>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</si>
  <si>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</si>
  <si>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</si>
  <si>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</si>
  <si>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</si>
  <si>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</si>
  <si>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</si>
  <si>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</si>
  <si>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</si>
  <si>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</si>
  <si>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</si>
  <si>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</si>
  <si>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</si>
  <si>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</si>
  <si>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</si>
  <si>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</si>
  <si>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</si>
  <si>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</si>
  <si>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</si>
  <si>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</si>
  <si>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</si>
  <si>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</si>
  <si>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</si>
  <si>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</si>
  <si>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</si>
  <si>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</si>
  <si>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</si>
  <si>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</si>
  <si>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</si>
  <si>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</si>
  <si>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</si>
  <si>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</si>
  <si>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</si>
  <si>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</si>
  <si>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</si>
  <si>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</si>
  <si>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</si>
  <si>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</si>
  <si>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</si>
  <si>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</si>
  <si>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</si>
  <si>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</si>
  <si>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</si>
  <si>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</si>
  <si>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</si>
  <si>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</si>
  <si>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</si>
  <si>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</si>
  <si>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</si>
  <si>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</si>
  <si>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</si>
  <si>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</si>
  <si>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</si>
  <si>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</si>
  <si>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</si>
  <si>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</si>
  <si>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</si>
  <si>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</si>
  <si>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</si>
  <si>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</si>
  <si>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</si>
  <si>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</si>
  <si>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</si>
  <si>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</si>
  <si>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</si>
  <si>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</si>
  <si>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</si>
  <si>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</si>
  <si>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</si>
  <si>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</si>
  <si>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</si>
  <si>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</si>
  <si>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</si>
  <si>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</si>
  <si>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</si>
  <si>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</si>
  <si>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</si>
  <si>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</si>
  <si>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</si>
  <si>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</si>
  <si>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</si>
  <si>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</si>
  <si>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</si>
  <si>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</si>
  <si>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</si>
  <si>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</si>
  <si>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</si>
  <si>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</si>
  <si>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</si>
  <si>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</si>
  <si>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</si>
  <si>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</si>
  <si>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</si>
  <si>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</si>
  <si>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</si>
  <si>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</si>
  <si>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</si>
  <si>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</si>
  <si>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</si>
  <si>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</si>
  <si>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</si>
  <si>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</si>
  <si>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</si>
  <si>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</si>
  <si>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</si>
  <si>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</si>
  <si>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</si>
  <si>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</si>
  <si>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</si>
  <si>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</si>
  <si>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</si>
  <si>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</si>
  <si>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</si>
  <si>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</si>
  <si>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</si>
  <si>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</si>
  <si>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</si>
  <si>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</si>
  <si>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</si>
  <si>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</si>
  <si>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</si>
  <si>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</si>
  <si>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</si>
  <si>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</si>
  <si>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</si>
  <si>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</si>
  <si>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</si>
  <si>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</si>
  <si>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</si>
  <si>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</si>
  <si>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</si>
  <si>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</si>
  <si>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</si>
  <si>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</si>
  <si>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</si>
  <si>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</si>
  <si>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</si>
  <si>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</si>
  <si>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</si>
  <si>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</si>
  <si>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</si>
  <si>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</si>
  <si>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</si>
  <si>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</si>
  <si>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</si>
  <si>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</si>
  <si>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</si>
  <si>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</si>
  <si>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</si>
  <si>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</si>
  <si>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</si>
  <si>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</si>
  <si>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</si>
  <si>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</si>
  <si>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</si>
  <si>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</si>
  <si>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</si>
  <si>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</si>
  <si>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</si>
  <si>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</si>
  <si>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</si>
  <si>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</si>
  <si>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</si>
  <si>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</si>
  <si>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</si>
  <si>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</si>
  <si>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</si>
  <si>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</si>
  <si>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</si>
  <si>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</si>
  <si>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</si>
  <si>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</si>
  <si>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</si>
  <si>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</si>
  <si>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</si>
  <si>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</si>
  <si>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</si>
  <si>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</si>
  <si>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</si>
  <si>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</si>
  <si>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</si>
  <si>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</si>
  <si>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</si>
  <si>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</si>
  <si>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</si>
  <si>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</si>
  <si>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</si>
  <si>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</si>
  <si>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</si>
  <si>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</si>
  <si>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</si>
  <si>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</si>
  <si>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</si>
  <si>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</si>
  <si>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</si>
  <si>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</si>
  <si>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</si>
  <si>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</si>
  <si>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</si>
  <si>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</si>
  <si>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</si>
  <si>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</si>
  <si>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</si>
  <si>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</si>
  <si>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</si>
  <si>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</si>
  <si>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</si>
  <si>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</si>
  <si>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</si>
  <si>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</si>
  <si>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</si>
  <si>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</si>
  <si>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</si>
  <si>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</si>
  <si>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</si>
  <si>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</si>
  <si>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</si>
  <si>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</si>
  <si>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</si>
  <si>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</si>
  <si>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</si>
  <si>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</si>
  <si>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</si>
  <si>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</si>
  <si>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</si>
  <si>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</si>
  <si>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</si>
  <si>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</si>
  <si>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</si>
  <si>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</si>
  <si>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</si>
  <si>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</si>
  <si>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</si>
  <si>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</si>
  <si>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</si>
  <si>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</si>
  <si>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</si>
  <si>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</si>
  <si>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</si>
  <si>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</si>
  <si>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</si>
  <si>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</si>
  <si>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</si>
  <si>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</si>
  <si>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</si>
  <si>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</si>
  <si>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</si>
  <si>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</si>
  <si>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</si>
  <si>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</si>
  <si>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</si>
  <si>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</si>
  <si>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</si>
  <si>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</si>
  <si>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</si>
  <si>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</si>
  <si>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</si>
  <si>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</si>
  <si>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</si>
  <si>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</si>
  <si>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</si>
  <si>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</si>
  <si>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</si>
  <si>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</si>
  <si>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</si>
  <si>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</si>
  <si>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</si>
  <si>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</si>
  <si>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</si>
  <si>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</si>
  <si>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</si>
  <si>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</si>
  <si>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</si>
  <si>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</si>
  <si>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</si>
  <si>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</si>
  <si>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</si>
  <si>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</si>
  <si>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</si>
  <si>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</si>
  <si>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</si>
  <si>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</si>
  <si>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</si>
  <si>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</si>
  <si>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</si>
  <si>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</si>
  <si>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</si>
  <si>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</si>
  <si>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</si>
  <si>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</si>
  <si>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</si>
  <si>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</si>
  <si>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</si>
  <si>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</si>
  <si>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</si>
  <si>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</si>
  <si>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</si>
  <si>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</si>
  <si>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</si>
  <si>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</si>
  <si>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</si>
  <si>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</si>
  <si>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</si>
  <si>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</si>
  <si>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</si>
  <si>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</si>
  <si>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</si>
  <si>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</si>
  <si>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</si>
  <si>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</si>
  <si>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</si>
  <si>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</si>
  <si>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</si>
  <si>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</si>
  <si>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</si>
  <si>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</si>
  <si>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</si>
  <si>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</si>
  <si>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</si>
  <si>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</si>
  <si>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</si>
  <si>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</si>
  <si>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</si>
  <si>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</si>
  <si>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</si>
  <si>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</si>
  <si>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</si>
  <si>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</si>
  <si>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</si>
  <si>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</si>
  <si>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</si>
  <si>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</si>
  <si>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</si>
  <si>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</si>
  <si>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</si>
  <si>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</si>
  <si>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</si>
  <si>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</si>
  <si>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</si>
  <si>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</si>
  <si>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</si>
  <si>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</si>
  <si>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</si>
  <si>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</si>
  <si>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</si>
  <si>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</si>
  <si>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</si>
  <si>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</si>
  <si>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</si>
  <si>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</si>
  <si>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</si>
  <si>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</si>
  <si>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</si>
  <si>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</si>
  <si>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</si>
  <si>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</si>
  <si>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</si>
  <si>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</si>
  <si>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</si>
  <si>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</si>
  <si>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</si>
  <si>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</si>
  <si>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</si>
  <si>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</si>
  <si>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</si>
  <si>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</si>
  <si>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</si>
  <si>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</si>
  <si>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</si>
  <si>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</si>
  <si>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</si>
  <si>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</si>
  <si>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</si>
  <si>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</si>
  <si>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</si>
  <si>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</si>
  <si>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</si>
  <si>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</si>
  <si>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</si>
  <si>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</si>
  <si>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</si>
  <si>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</si>
  <si>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</si>
  <si>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</si>
  <si>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</si>
  <si>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</si>
  <si>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</si>
  <si>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</si>
  <si>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</si>
  <si>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</si>
  <si>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</si>
  <si>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</si>
  <si>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</si>
  <si>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</si>
  <si>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</si>
  <si>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</si>
  <si>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</si>
  <si>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</si>
  <si>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</si>
  <si>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</si>
  <si>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</si>
  <si>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</si>
  <si>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</si>
  <si>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</si>
  <si>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</si>
  <si>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</si>
  <si>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</si>
  <si>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</si>
  <si>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</si>
  <si>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</si>
  <si>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</si>
  <si>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</si>
  <si>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</si>
  <si>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</si>
  <si>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</si>
  <si>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</si>
  <si>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</si>
  <si>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</si>
  <si>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</si>
  <si>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</si>
  <si>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</si>
  <si>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</si>
  <si>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</si>
  <si>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</si>
  <si>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</si>
  <si>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</si>
  <si>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</si>
  <si>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</si>
  <si>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</si>
  <si>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</si>
  <si>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</si>
  <si>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</si>
  <si>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</si>
  <si>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</si>
  <si>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</si>
  <si>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</si>
  <si>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</si>
  <si>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</si>
  <si>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</si>
  <si>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</si>
  <si>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</si>
  <si>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</si>
  <si>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</si>
  <si>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</si>
  <si>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</si>
  <si>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</si>
  <si>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</si>
  <si>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</si>
  <si>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</si>
  <si>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</si>
  <si>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</si>
  <si>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</si>
  <si>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</si>
  <si>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</si>
  <si>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</si>
  <si>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</si>
  <si>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</si>
  <si>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</si>
  <si>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</si>
  <si>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</si>
  <si>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</si>
  <si>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</si>
  <si>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</si>
  <si>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</si>
  <si>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</si>
  <si>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</si>
  <si>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</si>
  <si>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</si>
  <si>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</si>
  <si>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</si>
  <si>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</si>
  <si>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</si>
  <si>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</si>
  <si>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</si>
  <si>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</si>
  <si>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</si>
  <si>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</si>
  <si>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</si>
  <si>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</si>
  <si>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</si>
  <si>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</si>
  <si>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</si>
  <si>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</si>
  <si>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</si>
  <si>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</si>
  <si>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</si>
  <si>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</si>
  <si>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</si>
  <si>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</si>
  <si>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</si>
  <si>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</si>
  <si>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</si>
  <si>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</si>
  <si>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</si>
  <si>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</si>
  <si>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</si>
  <si>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</si>
  <si>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</si>
  <si>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</si>
  <si>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</si>
  <si>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</si>
  <si>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</si>
  <si>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</si>
  <si>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</si>
  <si>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</si>
  <si>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</si>
  <si>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</si>
  <si>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</si>
  <si>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</si>
  <si>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</si>
  <si>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</si>
  <si>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</si>
  <si>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</si>
  <si>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</si>
  <si>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</si>
  <si>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</si>
  <si>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</si>
  <si>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</si>
  <si>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</si>
  <si>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</si>
  <si>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</si>
  <si>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</si>
  <si>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</si>
  <si>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</si>
  <si>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</si>
  <si>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</si>
  <si>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</si>
  <si>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</si>
  <si>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</si>
  <si>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</si>
  <si>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</si>
  <si>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</si>
  <si>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</si>
  <si>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</si>
  <si>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</si>
  <si>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</si>
  <si>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</si>
  <si>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</si>
  <si>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</si>
  <si>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</si>
  <si>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</si>
  <si>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</si>
  <si>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</si>
  <si>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</si>
  <si>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</si>
  <si>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</si>
  <si>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</si>
  <si>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</si>
  <si>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</si>
  <si>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</si>
  <si>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</si>
  <si>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</si>
  <si>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</si>
  <si>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</si>
  <si>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</si>
  <si>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</si>
  <si>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</si>
  <si>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</si>
  <si>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</si>
  <si>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</si>
  <si>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</si>
  <si>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</si>
  <si>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</si>
  <si>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</si>
  <si>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</si>
  <si>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</si>
  <si>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</si>
  <si>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</si>
  <si>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</si>
  <si>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</si>
  <si>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</si>
  <si>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</si>
  <si>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</si>
  <si>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</si>
  <si>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</si>
  <si>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</si>
  <si>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</si>
  <si>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</si>
  <si>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</si>
  <si>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</si>
  <si>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</si>
  <si>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</si>
  <si>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</si>
  <si>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</si>
  <si>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</si>
  <si>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</si>
  <si>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</si>
  <si>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</si>
  <si>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</si>
  <si>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</si>
  <si>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</si>
  <si>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</si>
  <si>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</si>
  <si>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</si>
  <si>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</si>
  <si>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</si>
  <si>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</si>
  <si>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</si>
  <si>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</si>
  <si>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</si>
  <si>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</si>
  <si>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</si>
  <si>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</si>
  <si>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</si>
  <si>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</si>
  <si>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</si>
  <si>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</si>
  <si>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</si>
  <si>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</si>
  <si>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</si>
  <si>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</si>
  <si>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</si>
  <si>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</si>
  <si>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</si>
  <si>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</si>
  <si>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</si>
  <si>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</si>
  <si>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</si>
  <si>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</si>
  <si>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</si>
  <si>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</si>
  <si>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</si>
  <si>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</si>
  <si>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</si>
  <si>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</si>
  <si>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</si>
  <si>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</si>
  <si>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</si>
  <si>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</si>
  <si>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</si>
  <si>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</si>
  <si>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</si>
  <si>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</si>
  <si>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</si>
  <si>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</si>
  <si>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</si>
  <si>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</si>
  <si>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</si>
  <si>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</si>
  <si>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</si>
  <si>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</si>
  <si>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</si>
  <si>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</si>
  <si>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</si>
  <si>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</si>
  <si>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</si>
  <si>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</si>
  <si>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</si>
  <si>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</si>
  <si>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</si>
  <si>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</si>
  <si>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</si>
  <si>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</si>
  <si>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</si>
  <si>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</si>
  <si>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</si>
  <si>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</si>
  <si>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</si>
  <si>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</si>
  <si>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</si>
  <si>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</si>
  <si>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</si>
  <si>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</si>
  <si>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</si>
  <si>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</si>
  <si>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</si>
  <si>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</si>
  <si>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</si>
  <si>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</si>
  <si>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</si>
  <si>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</si>
  <si>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</si>
  <si>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</si>
  <si>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</si>
  <si>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</si>
  <si>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</si>
  <si>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</si>
  <si>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</si>
  <si>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</si>
  <si>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</si>
  <si>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</si>
  <si>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</si>
  <si>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</si>
  <si>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</si>
  <si>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</si>
  <si>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</si>
  <si>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</si>
  <si>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</si>
  <si>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</si>
  <si>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</si>
  <si>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</si>
  <si>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</si>
  <si>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</si>
  <si>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</si>
  <si>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</si>
  <si>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</si>
  <si>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</si>
  <si>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</si>
  <si>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</si>
  <si>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</si>
  <si>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</si>
  <si>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</si>
  <si>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</si>
  <si>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</si>
  <si>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</si>
  <si>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</si>
  <si>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</si>
  <si>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</si>
  <si>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</si>
  <si>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</si>
  <si>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</si>
  <si>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</si>
  <si>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</si>
  <si>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</si>
  <si>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</si>
  <si>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</si>
  <si>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</si>
  <si>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</si>
  <si>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</si>
  <si>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</si>
  <si>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</si>
  <si>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</si>
  <si>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</si>
  <si>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</si>
  <si>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</si>
  <si>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</si>
  <si>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</si>
  <si>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</si>
  <si>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</si>
  <si>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</si>
  <si>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</si>
  <si>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</si>
  <si>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</si>
  <si>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</si>
  <si>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</si>
  <si>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</si>
  <si>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</si>
  <si>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</si>
  <si>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</si>
  <si>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</si>
  <si>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</si>
  <si>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</si>
  <si>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</si>
  <si>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</si>
  <si>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</si>
  <si>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</si>
  <si>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</si>
  <si>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</si>
  <si>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</si>
  <si>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</si>
  <si>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</si>
  <si>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</si>
  <si>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</si>
  <si>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</si>
  <si>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</si>
  <si>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</si>
  <si>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</si>
  <si>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</si>
  <si>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</si>
  <si>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</si>
  <si>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</si>
  <si>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</si>
  <si>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</si>
  <si>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</si>
  <si>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</si>
  <si>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</si>
  <si>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</si>
  <si>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</si>
  <si>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</si>
  <si>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</si>
  <si>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</si>
  <si>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</si>
  <si>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</si>
  <si>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</si>
  <si>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</si>
  <si>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</si>
  <si>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</si>
  <si>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</si>
  <si>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</si>
  <si>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</si>
  <si>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</si>
  <si>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</si>
  <si>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</si>
  <si>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</si>
  <si>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</si>
  <si>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</si>
  <si>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</si>
  <si>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</si>
  <si>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</si>
  <si>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</si>
  <si>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</si>
  <si>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</si>
  <si>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</si>
  <si>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</si>
  <si>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</si>
  <si>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</si>
  <si>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</si>
  <si>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</si>
  <si>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</si>
  <si>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</si>
  <si>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</si>
  <si>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</si>
  <si>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</si>
  <si>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</si>
  <si>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</si>
  <si>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</si>
  <si>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</si>
  <si>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</si>
  <si>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</si>
  <si>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</si>
  <si>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</si>
  <si>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</si>
  <si>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</si>
  <si>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</si>
  <si>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</si>
  <si>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</si>
  <si>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</si>
  <si>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</si>
  <si>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</si>
  <si>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</si>
  <si>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</si>
  <si>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</si>
  <si>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</si>
  <si>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</si>
  <si>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</si>
  <si>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</si>
  <si>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</si>
  <si>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</si>
  <si>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</si>
  <si>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</si>
  <si>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</si>
  <si>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</si>
  <si>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</si>
  <si>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</si>
  <si>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</si>
  <si>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</si>
  <si>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</si>
  <si>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</si>
  <si>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</si>
  <si>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</si>
  <si>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</si>
  <si>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</si>
  <si>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</si>
  <si>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</si>
  <si>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</si>
  <si>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</si>
  <si>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</si>
  <si>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</si>
  <si>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</si>
  <si>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</si>
  <si>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</si>
  <si>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</si>
  <si>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</si>
  <si>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</si>
  <si>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</si>
  <si>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</si>
  <si>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</si>
  <si>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</si>
  <si>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</si>
  <si>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</si>
  <si>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</si>
  <si>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</si>
  <si>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</si>
  <si>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</si>
  <si>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</si>
  <si>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</si>
  <si>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</si>
  <si>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</si>
  <si>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</si>
  <si>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</si>
  <si>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</si>
  <si>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</si>
  <si>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</si>
  <si>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</si>
  <si>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</si>
  <si>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</si>
  <si>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</si>
  <si>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</si>
  <si>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</si>
  <si>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</si>
  <si>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</si>
  <si>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</si>
  <si>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</si>
  <si>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</si>
  <si>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</si>
  <si>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</si>
  <si>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</si>
  <si>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</si>
  <si>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</si>
  <si>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</si>
  <si>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</si>
  <si>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</si>
  <si>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</si>
  <si>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</si>
  <si>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</si>
  <si>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</si>
  <si>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</si>
  <si>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</si>
  <si>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</si>
  <si>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</si>
  <si>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</si>
  <si>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</si>
  <si>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</si>
  <si>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</si>
  <si>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</si>
  <si>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</si>
  <si>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</si>
  <si>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</si>
  <si>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</si>
  <si>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</si>
  <si>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</si>
  <si>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</si>
  <si>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</si>
  <si>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</si>
  <si>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</si>
  <si>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</si>
  <si>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</si>
  <si>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</si>
  <si>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</si>
  <si>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</si>
  <si>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</si>
  <si>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</si>
  <si>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</si>
  <si>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</si>
  <si>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</si>
  <si>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</si>
  <si>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</si>
  <si>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</si>
  <si>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</si>
  <si>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</si>
  <si>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</si>
  <si>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</si>
  <si>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</si>
  <si>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</si>
  <si>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</si>
  <si>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</si>
  <si>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</si>
  <si>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</si>
  <si>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</si>
  <si>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</si>
  <si>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</si>
  <si>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</si>
  <si>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</si>
  <si>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</si>
  <si>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</si>
  <si>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</si>
  <si>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</si>
  <si>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</si>
  <si>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</si>
  <si>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</si>
  <si>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</si>
  <si>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</si>
  <si>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</si>
  <si>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</si>
  <si>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</si>
  <si>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</si>
  <si>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</si>
  <si>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</si>
  <si>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</si>
  <si>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</si>
  <si>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</si>
  <si>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</si>
  <si>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</si>
  <si>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</si>
  <si>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</si>
  <si>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</si>
  <si>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</si>
  <si>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</si>
  <si>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</si>
  <si>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</si>
  <si>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</si>
  <si>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</si>
  <si>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</si>
  <si>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</si>
  <si>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</si>
  <si>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</si>
  <si>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</si>
  <si>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</si>
  <si>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</si>
  <si>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</si>
  <si>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</si>
  <si>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</si>
  <si>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</si>
  <si>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</si>
  <si>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</si>
  <si>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</si>
  <si>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</si>
  <si>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</si>
  <si>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</si>
  <si>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</si>
  <si>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</si>
  <si>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</si>
  <si>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</si>
  <si>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</si>
  <si>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</si>
  <si>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</si>
  <si>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</si>
  <si>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</si>
  <si>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</si>
  <si>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</si>
  <si>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</si>
  <si>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</si>
  <si>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</si>
  <si>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</si>
  <si>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</si>
  <si>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</si>
  <si>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</si>
  <si>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</si>
  <si>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</si>
  <si>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</si>
  <si>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</si>
  <si>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</si>
  <si>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</si>
  <si>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</si>
  <si>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</si>
  <si>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</si>
  <si>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</si>
  <si>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</si>
  <si>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</si>
  <si>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</si>
  <si>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</si>
  <si>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</si>
  <si>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</si>
  <si>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</si>
  <si>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</si>
  <si>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</si>
  <si>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</si>
  <si>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</si>
  <si>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</si>
  <si>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</si>
  <si>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</si>
  <si>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</si>
  <si>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</si>
  <si>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</si>
  <si>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</si>
  <si>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</si>
  <si>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</si>
  <si>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</si>
  <si>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</si>
  <si>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</si>
  <si>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</si>
  <si>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</si>
  <si>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</si>
  <si>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</si>
  <si>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</si>
  <si>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</si>
  <si>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</si>
  <si>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</si>
  <si>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</si>
  <si>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</si>
  <si>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</si>
  <si>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</si>
  <si>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</si>
  <si>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</si>
  <si>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</si>
  <si>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</si>
  <si>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</si>
  <si>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</si>
  <si>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</si>
  <si>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</si>
  <si>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</si>
  <si>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</si>
  <si>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</si>
  <si>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</si>
  <si>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</si>
  <si>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</si>
  <si>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</si>
  <si>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</si>
  <si>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</si>
  <si>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</si>
  <si>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</si>
  <si>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</si>
  <si>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</si>
  <si>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</si>
  <si>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</si>
  <si>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</si>
  <si>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</si>
  <si>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</si>
  <si>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</si>
  <si>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</si>
  <si>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</si>
  <si>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</si>
  <si>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</si>
  <si>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</si>
  <si>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</si>
  <si>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</si>
  <si>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</si>
  <si>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</si>
  <si>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</si>
  <si>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</si>
  <si>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</si>
  <si>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</si>
  <si>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</si>
  <si>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</si>
  <si>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</si>
  <si>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</si>
  <si>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</si>
  <si>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</si>
  <si>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</si>
  <si>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</si>
  <si>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</si>
  <si>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</si>
  <si>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</si>
  <si>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</si>
  <si>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</si>
  <si>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</si>
  <si>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</si>
  <si>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</si>
  <si>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</si>
  <si>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</si>
  <si>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</si>
  <si>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</si>
  <si>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</si>
  <si>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</si>
  <si>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</si>
  <si>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</si>
  <si>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</si>
  <si>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</si>
  <si>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</si>
  <si>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</si>
  <si>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</si>
  <si>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</si>
  <si>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</si>
  <si>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</si>
  <si>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</si>
  <si>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</si>
  <si>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</si>
  <si>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</si>
  <si>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</si>
  <si>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</si>
  <si>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</si>
  <si>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</si>
  <si>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</si>
  <si>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</si>
  <si>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</si>
  <si>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</si>
  <si>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</si>
  <si>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</si>
  <si>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</si>
  <si>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</si>
  <si>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</si>
  <si>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</si>
  <si>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</si>
  <si>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</si>
  <si>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</si>
  <si>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</si>
  <si>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</si>
  <si>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</si>
  <si>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</si>
  <si>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</si>
  <si>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</si>
  <si>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</si>
  <si>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</si>
  <si>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</si>
  <si>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</si>
  <si>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</si>
  <si>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</si>
  <si>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</si>
  <si>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</si>
  <si>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</si>
  <si>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</si>
  <si>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</si>
  <si>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</si>
  <si>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</si>
  <si>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</si>
  <si>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</si>
  <si>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</si>
  <si>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</si>
  <si>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</si>
  <si>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</si>
  <si>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</si>
  <si>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</si>
  <si>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</si>
  <si>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</si>
  <si>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</si>
  <si>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</si>
  <si>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</si>
  <si>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</si>
  <si>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</si>
  <si>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</si>
  <si>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</si>
  <si>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</si>
  <si>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</si>
  <si>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</si>
  <si>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</si>
  <si>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</si>
  <si>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</si>
  <si>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</si>
  <si>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</si>
  <si>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</si>
  <si>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</si>
  <si>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</si>
  <si>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</si>
  <si>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</si>
  <si>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</si>
  <si>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</si>
  <si>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</si>
  <si>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</si>
  <si>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</si>
  <si>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</si>
  <si>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</si>
  <si>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</si>
  <si>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</si>
  <si>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</si>
  <si>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</si>
  <si>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</si>
  <si>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</si>
  <si>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</si>
  <si>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</si>
  <si>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</si>
  <si>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</si>
  <si>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</si>
  <si>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</si>
  <si>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</si>
  <si>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</si>
  <si>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</si>
  <si>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</si>
  <si>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</si>
  <si>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</si>
  <si>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</si>
  <si>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</si>
  <si>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</si>
  <si>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</si>
  <si>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</si>
  <si>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</si>
  <si>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</si>
  <si>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</si>
  <si>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</si>
  <si>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</si>
  <si>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</si>
  <si>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</si>
  <si>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</si>
  <si>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</si>
  <si>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</si>
  <si>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</si>
  <si>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</si>
  <si>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</si>
  <si>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</si>
  <si>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</si>
  <si>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</si>
  <si>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</si>
  <si>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</si>
  <si>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</si>
  <si>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</si>
  <si>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</si>
  <si>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</si>
  <si>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</si>
  <si>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</si>
  <si>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</si>
  <si>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</si>
  <si>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</si>
  <si>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</si>
  <si>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</si>
  <si>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</si>
  <si>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</si>
  <si>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</si>
  <si>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</si>
  <si>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</si>
  <si>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</si>
  <si>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</si>
  <si>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</si>
  <si>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</si>
  <si>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</si>
  <si>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</si>
  <si>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</si>
  <si>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</si>
  <si>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</si>
  <si>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</si>
  <si>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</si>
  <si>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</si>
  <si>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</si>
  <si>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</si>
  <si>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</si>
  <si>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</si>
  <si>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</si>
  <si>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</si>
  <si>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</si>
  <si>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</si>
  <si>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</si>
  <si>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</si>
  <si>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</si>
  <si>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</si>
  <si>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</si>
  <si>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</si>
  <si>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</si>
  <si>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</si>
  <si>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</si>
  <si>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</si>
  <si>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</si>
  <si>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</si>
  <si>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</si>
  <si>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</si>
  <si>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</si>
  <si>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</si>
  <si>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</si>
  <si>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</si>
  <si>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</si>
  <si>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</si>
  <si>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</si>
  <si>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</si>
  <si>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</si>
  <si>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</si>
  <si>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</si>
  <si>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</si>
  <si>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</si>
  <si>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</si>
  <si>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</si>
  <si>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</si>
  <si>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</si>
  <si>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</si>
  <si>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</si>
  <si>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</si>
  <si>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</si>
  <si>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</si>
  <si>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</si>
  <si>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</si>
  <si>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</si>
  <si>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</si>
  <si>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</si>
  <si>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</si>
  <si>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</si>
  <si>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</si>
  <si>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</si>
  <si>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</si>
  <si>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</si>
  <si>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</si>
  <si>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</si>
  <si>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</si>
  <si>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</si>
  <si>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</si>
  <si>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</si>
  <si>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</si>
  <si>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</si>
  <si>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</si>
  <si>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</si>
  <si>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</si>
  <si>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</si>
  <si>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</si>
  <si>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</si>
  <si>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</si>
  <si>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</si>
  <si>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</si>
  <si>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</si>
  <si>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</si>
  <si>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</si>
  <si>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</si>
  <si>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</si>
  <si>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</si>
  <si>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</si>
  <si>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</si>
  <si>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</si>
  <si>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</si>
  <si>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</si>
  <si>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</si>
  <si>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</si>
  <si>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</si>
  <si>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</si>
  <si>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</si>
  <si>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</si>
  <si>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</si>
  <si>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</si>
  <si>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</si>
  <si>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</si>
  <si>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</si>
  <si>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</si>
  <si>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</si>
  <si>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</si>
  <si>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</si>
  <si>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</si>
  <si>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</si>
  <si>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</si>
  <si>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</si>
  <si>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</si>
  <si>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</si>
  <si>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</si>
  <si>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</si>
  <si>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</si>
  <si>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</si>
  <si>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</si>
  <si>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</si>
  <si>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</si>
  <si>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</si>
  <si>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</si>
  <si>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</si>
  <si>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</si>
  <si>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</si>
  <si>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</si>
  <si>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</si>
  <si>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</si>
  <si>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</si>
  <si>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</si>
  <si>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</si>
  <si>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</si>
  <si>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</si>
  <si>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</si>
  <si>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</si>
  <si>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</si>
  <si>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</si>
  <si>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</si>
  <si>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</si>
  <si>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</si>
  <si>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</si>
  <si>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</si>
  <si>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</si>
  <si>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</si>
  <si>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</si>
  <si>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</si>
  <si>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</si>
  <si>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</si>
  <si>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</si>
  <si>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</si>
  <si>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</si>
  <si>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</si>
  <si>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</si>
  <si>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</si>
  <si>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</si>
  <si>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</si>
  <si>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</si>
  <si>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</si>
  <si>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</si>
  <si>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</si>
  <si>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</si>
  <si>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</si>
  <si>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</si>
  <si>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</si>
  <si>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</si>
  <si>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</si>
  <si>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</si>
  <si>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</si>
  <si>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</si>
  <si>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</si>
  <si>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</si>
  <si>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</si>
  <si>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</si>
  <si>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</si>
  <si>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</si>
  <si>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</si>
  <si>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</si>
  <si>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</si>
  <si>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</si>
  <si>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</si>
  <si>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</si>
  <si>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</si>
  <si>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</si>
  <si>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</si>
  <si>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</si>
  <si>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</si>
  <si>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</si>
  <si>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</si>
  <si>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</si>
  <si>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</si>
  <si>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</si>
  <si>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</si>
  <si>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</si>
  <si>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</si>
  <si>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</si>
  <si>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</si>
  <si>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</si>
  <si>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</si>
  <si>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</si>
  <si>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</si>
  <si>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</si>
  <si>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</si>
  <si>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</si>
  <si>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</si>
  <si>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</si>
  <si>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</si>
  <si>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</si>
  <si>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</si>
  <si>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</si>
  <si>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</si>
  <si>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</si>
  <si>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</si>
  <si>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</si>
  <si>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</si>
  <si>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</si>
  <si>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</si>
  <si>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</si>
  <si>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</si>
  <si>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</si>
  <si>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</si>
  <si>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</si>
  <si>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</si>
  <si>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</si>
  <si>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</si>
  <si>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</si>
  <si>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</si>
  <si>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</si>
  <si>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</si>
  <si>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</si>
  <si>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</si>
  <si>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</si>
  <si>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</si>
  <si>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</si>
  <si>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</si>
  <si>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</si>
  <si>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</si>
  <si>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</si>
  <si>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</si>
  <si>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</si>
  <si>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</si>
  <si>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</si>
  <si>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</si>
  <si>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</si>
  <si>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</si>
  <si>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</si>
  <si>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</si>
  <si>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</si>
  <si>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</si>
  <si>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</si>
  <si>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</si>
  <si>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</si>
  <si>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</si>
  <si>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</si>
  <si>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</si>
  <si>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</si>
  <si>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</si>
  <si>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</si>
  <si>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</si>
  <si>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</si>
  <si>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</si>
  <si>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</si>
  <si>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</si>
  <si>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</si>
  <si>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</si>
  <si>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</si>
  <si>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</si>
  <si>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</si>
  <si>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</si>
  <si>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</si>
  <si>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</si>
  <si>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</si>
  <si>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</si>
  <si>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</si>
  <si>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</si>
  <si>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</si>
  <si>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</si>
  <si>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</si>
  <si>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</si>
  <si>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</si>
  <si>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</si>
  <si>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</si>
  <si>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</si>
  <si>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</si>
  <si>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</si>
  <si>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</si>
  <si>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</si>
  <si>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</si>
  <si>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</si>
  <si>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</si>
  <si>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</si>
  <si>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</si>
  <si>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</si>
  <si>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</si>
  <si>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</si>
  <si>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</si>
  <si>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</si>
  <si>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</si>
  <si>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</si>
  <si>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</si>
  <si>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</si>
  <si>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</si>
  <si>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</si>
  <si>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</si>
  <si>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</si>
  <si>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</si>
  <si>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</si>
  <si>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</si>
  <si>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</si>
  <si>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</si>
  <si>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</si>
  <si>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</si>
  <si>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</si>
  <si>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</si>
  <si>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</si>
  <si>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</si>
  <si>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</si>
  <si>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</si>
  <si>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</si>
  <si>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</si>
  <si>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</si>
  <si>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</si>
  <si>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</si>
  <si>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</si>
  <si>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</si>
  <si>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</si>
  <si>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</si>
  <si>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</si>
  <si>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</si>
  <si>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</si>
  <si>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</si>
  <si>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</si>
  <si>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</si>
  <si>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</si>
  <si>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</si>
  <si>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</si>
  <si>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</si>
  <si>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</si>
  <si>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</si>
  <si>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</si>
  <si>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</si>
  <si>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</si>
  <si>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</si>
  <si>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</si>
  <si>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</si>
  <si>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</si>
  <si>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</si>
  <si>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</si>
  <si>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</si>
  <si>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</si>
  <si>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</si>
  <si>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</si>
  <si>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</si>
  <si>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</si>
  <si>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</si>
  <si>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</si>
  <si>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</si>
  <si>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</si>
  <si>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</si>
  <si>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</si>
  <si>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</si>
  <si>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</si>
  <si>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</si>
  <si>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</si>
  <si>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</si>
  <si>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</si>
  <si>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</si>
  <si>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</si>
  <si>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</si>
  <si>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</si>
  <si>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</si>
  <si>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</si>
  <si>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</si>
  <si>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</si>
  <si>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</si>
  <si>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</si>
  <si>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</si>
  <si>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</si>
  <si>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</si>
  <si>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</si>
  <si>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</si>
  <si>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</si>
  <si>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</si>
  <si>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</si>
  <si>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</si>
  <si>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</si>
  <si>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</si>
  <si>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</si>
  <si>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</si>
  <si>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</si>
  <si>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</si>
  <si>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</si>
  <si>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</si>
  <si>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</si>
  <si>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</si>
  <si>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</si>
  <si>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</si>
  <si>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</si>
  <si>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</si>
  <si>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</si>
  <si>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</si>
  <si>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</si>
  <si>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</si>
  <si>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</si>
  <si>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</si>
  <si>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</si>
  <si>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</si>
  <si>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</si>
  <si>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</si>
  <si>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</si>
  <si>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</si>
  <si>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</si>
  <si>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</si>
  <si>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</si>
  <si>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</si>
  <si>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</si>
  <si>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</si>
  <si>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</si>
  <si>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</si>
  <si>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</si>
  <si>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</si>
  <si>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</si>
  <si>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</si>
  <si>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</si>
  <si>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</si>
  <si>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</si>
  <si>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</si>
  <si>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</si>
  <si>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</si>
  <si>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</si>
  <si>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</si>
  <si>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</si>
  <si>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</si>
  <si>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</si>
  <si>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</si>
  <si>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</si>
  <si>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</si>
  <si>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</si>
  <si>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</si>
  <si>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</si>
  <si>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</si>
  <si>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</si>
  <si>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</si>
  <si>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</si>
  <si>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</si>
  <si>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</si>
  <si>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</si>
  <si>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</si>
  <si>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</si>
  <si>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</si>
  <si>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</si>
  <si>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</si>
  <si>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</si>
  <si>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</si>
  <si>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</si>
  <si>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</si>
  <si>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</si>
  <si>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</si>
  <si>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</si>
  <si>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</si>
  <si>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</si>
  <si>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</si>
  <si>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</si>
  <si>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</si>
  <si>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</si>
  <si>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</si>
  <si>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</si>
  <si>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</si>
  <si>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</si>
  <si>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</si>
  <si>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</si>
  <si>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</si>
  <si>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</si>
  <si>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</si>
  <si>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</si>
  <si>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</si>
  <si>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</si>
  <si>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</si>
  <si>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</si>
  <si>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</si>
  <si>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</si>
  <si>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</si>
  <si>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</si>
  <si>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</si>
  <si>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</si>
  <si>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</si>
  <si>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</si>
  <si>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</si>
  <si>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</si>
  <si>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</si>
  <si>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</si>
  <si>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</si>
  <si>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</si>
  <si>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</si>
  <si>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</si>
  <si>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</si>
  <si>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</si>
  <si>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</si>
  <si>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</si>
  <si>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</si>
  <si>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</si>
  <si>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</si>
  <si>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</si>
  <si>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</si>
  <si>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</si>
  <si>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</si>
  <si>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</si>
  <si>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</si>
  <si>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</si>
  <si>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</si>
  <si>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</si>
  <si>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</si>
  <si>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</si>
  <si>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</si>
  <si>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</si>
  <si>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</si>
  <si>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</si>
  <si>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</si>
  <si>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</si>
  <si>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</si>
  <si>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</si>
  <si>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</si>
  <si>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</si>
  <si>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</si>
  <si>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</si>
  <si>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</si>
  <si>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</si>
  <si>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</si>
  <si>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</si>
  <si>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</si>
  <si>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</si>
  <si>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</si>
  <si>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</si>
  <si>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</si>
  <si>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</si>
  <si>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</si>
  <si>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</si>
  <si>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</si>
  <si>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</si>
  <si>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</si>
  <si>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</si>
  <si>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</si>
  <si>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</si>
  <si>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</si>
  <si>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</si>
  <si>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</si>
  <si>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</si>
  <si>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</si>
  <si>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</si>
  <si>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</si>
  <si>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</si>
  <si>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</si>
  <si>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</si>
  <si>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</si>
  <si>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</si>
  <si>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</si>
  <si>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</si>
  <si>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</si>
  <si>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</si>
  <si>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</si>
  <si>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</si>
  <si>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</si>
  <si>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</si>
  <si>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</si>
  <si>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</si>
  <si>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</si>
  <si>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</si>
  <si>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</si>
  <si>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</si>
  <si>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</si>
  <si>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</si>
  <si>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</si>
  <si>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</si>
  <si>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</si>
  <si>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</si>
  <si>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</si>
  <si>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</si>
  <si>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</si>
  <si>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</si>
  <si>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</si>
  <si>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</si>
  <si>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</si>
  <si>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</si>
  <si>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</si>
  <si>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</si>
  <si>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</si>
  <si>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</si>
  <si>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</si>
  <si>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</si>
  <si>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</si>
  <si>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</si>
  <si>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</si>
  <si>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</si>
  <si>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</si>
  <si>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</si>
  <si>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</si>
  <si>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</si>
  <si>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</si>
  <si>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</si>
  <si>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</si>
  <si>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</si>
  <si>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</si>
  <si>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</si>
  <si>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</si>
  <si>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</si>
  <si>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</si>
  <si>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</si>
  <si>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</si>
  <si>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</si>
  <si>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</si>
  <si>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</si>
  <si>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</si>
  <si>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</si>
  <si>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</si>
  <si>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</si>
  <si>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</si>
  <si>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</si>
  <si>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</si>
  <si>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</si>
  <si>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</si>
  <si>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</si>
  <si>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</si>
  <si>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</si>
  <si>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</si>
  <si>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</si>
  <si>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</si>
  <si>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</si>
  <si>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</si>
  <si>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</si>
  <si>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</si>
  <si>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</si>
  <si>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</si>
  <si>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</si>
  <si>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</si>
  <si>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</si>
  <si>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</si>
  <si>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</si>
  <si>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</si>
  <si>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</si>
  <si>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</si>
  <si>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</si>
  <si>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</si>
  <si>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</si>
  <si>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</si>
  <si>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</si>
  <si>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</si>
  <si>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</si>
  <si>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</si>
  <si>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</si>
  <si>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</si>
  <si>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</si>
  <si>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</si>
  <si>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</si>
  <si>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</si>
  <si>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</si>
  <si>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</si>
  <si>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</si>
  <si>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</si>
  <si>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</si>
  <si>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</si>
  <si>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</si>
  <si>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</si>
  <si>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</si>
  <si>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</si>
  <si>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</si>
  <si>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</si>
  <si>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</si>
  <si>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</si>
  <si>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</si>
  <si>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</si>
  <si>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</si>
  <si>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</si>
  <si>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</si>
  <si>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</si>
  <si>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</si>
  <si>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</si>
  <si>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</si>
  <si>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</si>
  <si>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</si>
  <si>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</si>
  <si>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</si>
  <si>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</si>
  <si>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</si>
  <si>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</si>
  <si>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</si>
  <si>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</si>
  <si>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</si>
  <si>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</si>
  <si>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</si>
  <si>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</si>
  <si>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</si>
  <si>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</si>
  <si>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</si>
  <si>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</si>
  <si>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</si>
  <si>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</si>
  <si>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</si>
  <si>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</si>
  <si>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</si>
  <si>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</si>
  <si>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</si>
  <si>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</si>
  <si>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</si>
  <si>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</si>
  <si>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</si>
  <si>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</si>
  <si>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</si>
  <si>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</si>
  <si>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</si>
  <si>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</si>
  <si>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</si>
  <si>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</si>
  <si>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</si>
  <si>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</si>
  <si>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</si>
  <si>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</si>
  <si>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</si>
  <si>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</si>
  <si>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</si>
  <si>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</si>
  <si>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</si>
  <si>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</si>
  <si>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</si>
  <si>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</si>
  <si>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</si>
  <si>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</si>
  <si>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</si>
  <si>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</si>
  <si>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</si>
  <si>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</si>
  <si>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</si>
  <si>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</si>
  <si>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</si>
  <si>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</si>
  <si>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</si>
  <si>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</si>
  <si>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</si>
  <si>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</si>
  <si>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</si>
  <si>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</si>
  <si>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</si>
  <si>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</si>
  <si>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</si>
  <si>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</si>
  <si>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</si>
  <si>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</si>
  <si>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</si>
  <si>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</si>
  <si>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</si>
  <si>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</si>
  <si>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</si>
  <si>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</si>
  <si>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</si>
  <si>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</si>
  <si>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</si>
  <si>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</si>
  <si>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</si>
  <si>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</si>
  <si>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</si>
  <si>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</si>
  <si>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</si>
  <si>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</si>
  <si>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</si>
  <si>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</si>
  <si>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</si>
  <si>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</si>
  <si>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</si>
  <si>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</si>
  <si>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</si>
  <si>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</si>
  <si>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</si>
  <si>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</si>
  <si>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</si>
  <si>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</si>
  <si>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</si>
  <si>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</si>
  <si>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</si>
  <si>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</si>
  <si>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</si>
  <si>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</si>
  <si>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</si>
  <si>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</si>
  <si>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</si>
  <si>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</si>
  <si>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</si>
  <si>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</si>
  <si>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</si>
  <si>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</si>
  <si>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</si>
  <si>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</si>
  <si>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</si>
  <si>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</si>
  <si>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</si>
  <si>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</si>
  <si>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</si>
  <si>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</si>
  <si>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</si>
  <si>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</si>
  <si>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</si>
  <si>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</si>
  <si>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</si>
  <si>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</si>
  <si>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</si>
  <si>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</si>
  <si>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</si>
  <si>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</si>
  <si>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</si>
  <si>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</si>
  <si>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</si>
  <si>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</si>
  <si>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</si>
  <si>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</si>
  <si>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</si>
  <si>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</si>
  <si>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</si>
  <si>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</si>
  <si>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</si>
  <si>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</si>
  <si>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</si>
  <si>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</si>
  <si>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</si>
  <si>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</si>
  <si>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</si>
  <si>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</si>
  <si>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</si>
  <si>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</si>
  <si>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</si>
  <si>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</si>
  <si>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</si>
  <si>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</si>
  <si>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</si>
  <si>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</si>
  <si>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</si>
  <si>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</si>
  <si>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</si>
  <si>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</si>
  <si>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</si>
  <si>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</si>
  <si>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</si>
  <si>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</si>
  <si>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</si>
  <si>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</si>
  <si>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</si>
  <si>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</si>
  <si>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</si>
  <si>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</si>
  <si>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</si>
  <si>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</si>
  <si>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</si>
  <si>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</si>
  <si>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</si>
  <si>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</si>
  <si>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</si>
  <si>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</si>
  <si>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</si>
  <si>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</si>
  <si>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</si>
  <si>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</si>
  <si>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</si>
  <si>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</si>
  <si>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</si>
  <si>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</si>
  <si>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</si>
  <si>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</si>
  <si>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</si>
  <si>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</si>
  <si>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</si>
  <si>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</si>
  <si>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</si>
  <si>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</si>
  <si>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</si>
  <si>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</si>
  <si>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</si>
  <si>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</si>
  <si>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</si>
  <si>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</si>
  <si>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</si>
  <si>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</si>
  <si>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</si>
  <si>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</si>
  <si>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</si>
  <si>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</si>
  <si>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</si>
  <si>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</si>
  <si>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</si>
  <si>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</si>
  <si>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</si>
  <si>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</si>
  <si>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</si>
  <si>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</si>
  <si>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</si>
  <si>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</si>
  <si>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</si>
  <si>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</si>
  <si>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</si>
  <si>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</si>
  <si>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</si>
  <si>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</si>
  <si>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</si>
  <si>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</si>
  <si>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</si>
  <si>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</si>
  <si>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</si>
  <si>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</si>
  <si>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</si>
  <si>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</si>
  <si>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</si>
  <si>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</si>
  <si>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</si>
  <si>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</si>
  <si>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</si>
  <si>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</si>
  <si>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</si>
  <si>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</si>
  <si>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</si>
  <si>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</si>
  <si>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</si>
  <si>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</si>
  <si>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</si>
  <si>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</si>
  <si>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</si>
  <si>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</si>
  <si>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</si>
  <si>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</si>
  <si>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</si>
  <si>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</si>
  <si>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</si>
  <si>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</si>
  <si>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</si>
  <si>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</si>
  <si>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</si>
  <si>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</si>
  <si>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</si>
  <si>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</si>
  <si>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</si>
  <si>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</si>
  <si>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</si>
  <si>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</si>
  <si>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</si>
  <si>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</si>
  <si>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</si>
  <si>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</si>
  <si>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</si>
  <si>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</si>
  <si>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</si>
  <si>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</si>
  <si>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</si>
  <si>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</si>
  <si>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</si>
  <si>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</si>
  <si>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</si>
  <si>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</si>
  <si>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</si>
  <si>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</si>
  <si>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</si>
  <si>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</si>
  <si>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</si>
  <si>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</si>
  <si>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</si>
  <si>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</si>
  <si>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</si>
  <si>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</si>
  <si>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</si>
  <si>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</si>
  <si>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</si>
  <si>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</si>
  <si>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</si>
  <si>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</si>
  <si>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</si>
  <si>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</si>
  <si>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</si>
  <si>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</si>
  <si>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</si>
  <si>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</si>
  <si>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</si>
  <si>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</si>
  <si>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</si>
  <si>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</si>
  <si>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</si>
  <si>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</si>
  <si>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</si>
  <si>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</si>
  <si>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</si>
  <si>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</si>
  <si>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</si>
  <si>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</si>
  <si>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</si>
  <si>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</si>
  <si>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</si>
  <si>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</si>
  <si>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</si>
  <si>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</si>
  <si>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</si>
  <si>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</si>
  <si>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</si>
  <si>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</si>
  <si>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</si>
  <si>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</si>
  <si>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</si>
  <si>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</si>
  <si>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</si>
  <si>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</si>
  <si>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</si>
  <si>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</si>
  <si>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</si>
  <si>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</si>
  <si>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</si>
  <si>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</si>
  <si>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</si>
  <si>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</si>
  <si>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</si>
  <si>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</si>
  <si>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</si>
  <si>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</si>
  <si>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</si>
  <si>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</si>
  <si>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</si>
  <si>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</si>
  <si>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</si>
  <si>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</si>
  <si>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</si>
  <si>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</si>
  <si>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</si>
  <si>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</si>
  <si>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</si>
  <si>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</si>
  <si>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</si>
  <si>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</si>
  <si>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</si>
  <si>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</si>
  <si>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</si>
  <si>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</si>
  <si>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</si>
  <si>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</si>
  <si>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</si>
  <si>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</si>
  <si>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</si>
  <si>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</si>
  <si>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</si>
  <si>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</si>
  <si>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</si>
  <si>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</si>
  <si>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</si>
  <si>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</si>
  <si>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</si>
  <si>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</si>
  <si>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</si>
  <si>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</si>
  <si>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</si>
  <si>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</si>
  <si>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</si>
  <si>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</si>
  <si>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</si>
  <si>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</si>
  <si>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</si>
  <si>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</si>
  <si>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</si>
  <si>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</si>
  <si>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</si>
  <si>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</si>
  <si>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</si>
  <si>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</si>
  <si>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</si>
  <si>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</si>
  <si>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</si>
  <si>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</si>
  <si>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</si>
  <si>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</si>
  <si>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</si>
  <si>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</si>
  <si>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</si>
  <si>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</si>
  <si>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</si>
  <si>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</si>
  <si>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</si>
  <si>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</si>
  <si>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</si>
  <si>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</si>
  <si>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</si>
  <si>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</si>
  <si>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</si>
  <si>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</si>
  <si>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</si>
  <si>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</si>
  <si>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</si>
  <si>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</si>
  <si>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</si>
  <si>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</si>
  <si>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</si>
  <si>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</si>
  <si>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</si>
  <si>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</si>
  <si>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</si>
  <si>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</si>
  <si>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</si>
  <si>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</si>
  <si>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</si>
  <si>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</si>
  <si>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</si>
  <si>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</si>
  <si>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</si>
  <si>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</si>
  <si>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</si>
  <si>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</si>
  <si>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</si>
  <si>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</si>
  <si>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</si>
  <si>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</si>
  <si>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</si>
  <si>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</si>
  <si>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</si>
  <si>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</si>
  <si>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</si>
  <si>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</si>
  <si>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</si>
  <si>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</si>
  <si>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</si>
  <si>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</si>
  <si>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</si>
  <si>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</si>
  <si>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</si>
  <si>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</si>
  <si>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</si>
  <si>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</si>
  <si>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</si>
  <si>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</si>
  <si>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</si>
  <si>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</si>
  <si>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</si>
  <si>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</si>
  <si>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</si>
  <si>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</si>
  <si>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</si>
  <si>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</si>
  <si>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</si>
  <si>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</si>
  <si>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</si>
  <si>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</si>
  <si>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</si>
  <si>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</si>
  <si>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</si>
  <si>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</si>
  <si>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</si>
  <si>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</si>
  <si>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</si>
  <si>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</si>
  <si>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</si>
  <si>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</si>
  <si>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</si>
  <si>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</si>
  <si>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</si>
  <si>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</si>
  <si>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</si>
  <si>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</si>
  <si>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</si>
  <si>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</si>
  <si>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</si>
  <si>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</si>
  <si>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</si>
  <si>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</si>
  <si>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</si>
  <si>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</si>
  <si>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</si>
  <si>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</si>
  <si>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</si>
  <si>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</si>
  <si>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</si>
  <si>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</si>
  <si>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</si>
  <si>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</si>
  <si>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</si>
  <si>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</si>
  <si>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</si>
  <si>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</si>
  <si>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</si>
  <si>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</si>
  <si>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</si>
  <si>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</si>
  <si>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</si>
  <si>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</si>
  <si>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</si>
  <si>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</si>
  <si>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</si>
  <si>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</si>
  <si>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</si>
  <si>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</si>
  <si>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</si>
  <si>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</si>
  <si>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</si>
  <si>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</si>
  <si>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</si>
  <si>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</si>
  <si>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</si>
  <si>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</si>
  <si>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</si>
  <si>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</si>
  <si>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</si>
  <si>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</si>
  <si>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</si>
  <si>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</si>
  <si>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</si>
  <si>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</si>
  <si>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</si>
  <si>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</si>
  <si>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</si>
  <si>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</si>
  <si>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</si>
  <si>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</si>
  <si>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</si>
  <si>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</si>
  <si>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</si>
  <si>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</si>
  <si>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</si>
  <si>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</si>
  <si>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</si>
  <si>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</si>
  <si>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</si>
  <si>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</si>
  <si>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</si>
  <si>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</si>
  <si>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</si>
  <si>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</si>
  <si>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</si>
  <si>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</si>
  <si>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</si>
  <si>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</si>
  <si>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</si>
  <si>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</si>
  <si>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</si>
  <si>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</si>
  <si>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</si>
  <si>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</si>
  <si>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</si>
  <si>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</si>
  <si>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</si>
  <si>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</si>
  <si>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</si>
  <si>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</si>
  <si>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</si>
  <si>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</si>
  <si>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</si>
  <si>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</si>
  <si>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</si>
  <si>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</si>
  <si>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</si>
  <si>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</si>
  <si>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</si>
  <si>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</si>
  <si>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</si>
  <si>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</si>
  <si>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</si>
  <si>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</si>
  <si>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</si>
  <si>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</si>
  <si>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</si>
  <si>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</si>
  <si>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</si>
  <si>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</si>
  <si>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</si>
  <si>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</si>
  <si>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</si>
  <si>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</si>
  <si>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</si>
  <si>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</si>
  <si>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</si>
  <si>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</si>
  <si>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</si>
  <si>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</si>
  <si>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</si>
  <si>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</si>
  <si>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</si>
  <si>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</si>
  <si>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</si>
  <si>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</si>
  <si>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</si>
  <si>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</si>
  <si>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</si>
  <si>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</si>
  <si>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</si>
  <si>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</si>
  <si>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</si>
  <si>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</si>
  <si>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</si>
  <si>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</si>
  <si>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</si>
  <si>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</si>
  <si>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</si>
  <si>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</si>
  <si>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</si>
  <si>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</si>
  <si>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</si>
  <si>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</si>
  <si>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</si>
  <si>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</si>
  <si>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</si>
  <si>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</si>
  <si>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</si>
  <si>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</si>
  <si>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</si>
  <si>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</si>
  <si>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</si>
  <si>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</si>
  <si>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</si>
  <si>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</si>
  <si>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</si>
  <si>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</si>
  <si>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</si>
  <si>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</si>
  <si>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</si>
  <si>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</si>
  <si>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</si>
  <si>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</si>
  <si>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</si>
  <si>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</si>
  <si>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</si>
  <si>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</si>
  <si>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</si>
  <si>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</si>
  <si>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</si>
  <si>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</si>
  <si>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</si>
  <si>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</si>
  <si>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</si>
  <si>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</si>
  <si>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</si>
  <si>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</si>
  <si>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</si>
  <si>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</si>
  <si>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</si>
  <si>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</si>
  <si>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</si>
  <si>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</si>
  <si>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</si>
  <si>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</si>
  <si>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</si>
  <si>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</si>
  <si>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</si>
  <si>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</si>
  <si>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</si>
  <si>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</si>
  <si>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</si>
  <si>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</si>
  <si>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</si>
  <si>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</si>
  <si>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</si>
  <si>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</si>
  <si>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</si>
  <si>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</si>
  <si>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</si>
  <si>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</si>
  <si>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</si>
  <si>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</si>
  <si>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</si>
  <si>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</si>
  <si>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</si>
  <si>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</si>
  <si>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</si>
  <si>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</si>
  <si>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</si>
  <si>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</si>
  <si>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</si>
  <si>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</si>
  <si>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</si>
  <si>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</si>
  <si>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</si>
  <si>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</si>
  <si>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</si>
  <si>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</si>
  <si>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</si>
  <si>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</si>
  <si>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</si>
  <si>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</si>
  <si>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</si>
  <si>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</si>
  <si>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</si>
  <si>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</si>
  <si>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</si>
  <si>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</si>
  <si>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</si>
  <si>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</si>
  <si>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</si>
  <si>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</si>
  <si>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</si>
  <si>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</si>
  <si>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</si>
  <si>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</si>
  <si>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</si>
  <si>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</si>
  <si>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</si>
  <si>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</si>
  <si>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</si>
  <si>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</si>
  <si>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</si>
  <si>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</si>
  <si>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</si>
  <si>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</si>
  <si>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</si>
  <si>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</si>
  <si>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</si>
  <si>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</si>
  <si>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</si>
  <si>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</si>
  <si>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</si>
  <si>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</si>
  <si>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</si>
  <si>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</si>
  <si>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</si>
  <si>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</si>
  <si>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</si>
  <si>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</si>
  <si>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</si>
  <si>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</si>
  <si>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</si>
  <si>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</si>
  <si>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</si>
  <si>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</si>
  <si>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</si>
  <si>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</si>
  <si>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</si>
  <si>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</si>
  <si>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</si>
  <si>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</si>
  <si>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</si>
  <si>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</si>
  <si>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</si>
  <si>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</si>
  <si>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</si>
  <si>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</si>
  <si>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</si>
  <si>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</si>
  <si>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</si>
  <si>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</si>
  <si>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</si>
  <si>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</si>
  <si>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</si>
  <si>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</si>
  <si>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</si>
  <si>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</si>
  <si>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</si>
  <si>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</si>
  <si>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</si>
  <si>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</si>
  <si>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</si>
  <si>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</si>
  <si>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</si>
  <si>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</si>
  <si>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</si>
  <si>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</si>
  <si>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</si>
  <si>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</si>
  <si>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</si>
  <si>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</si>
  <si>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</si>
  <si>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</si>
  <si>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</si>
  <si>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</si>
  <si>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</si>
  <si>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</si>
  <si>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</si>
  <si>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</si>
  <si>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</si>
  <si>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</si>
  <si>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</si>
  <si>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</si>
  <si>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</si>
  <si>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</si>
  <si>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</si>
  <si>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</si>
  <si>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</si>
  <si>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</si>
  <si>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</si>
  <si>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</si>
  <si>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</si>
  <si>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</si>
  <si>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</si>
  <si>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</si>
  <si>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</si>
  <si>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</si>
  <si>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</si>
  <si>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</si>
  <si>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</si>
  <si>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</si>
  <si>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</si>
  <si>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</si>
  <si>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</si>
  <si>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</si>
  <si>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</si>
  <si>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</si>
  <si>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</si>
  <si>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</si>
  <si>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</si>
  <si>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</si>
  <si>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</si>
  <si>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</si>
  <si>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</si>
  <si>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</si>
  <si>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</si>
  <si>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</si>
  <si>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</si>
  <si>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</si>
  <si>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</si>
  <si>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</si>
  <si>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</si>
  <si>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</si>
  <si>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</si>
  <si>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</si>
  <si>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</si>
  <si>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</si>
  <si>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</si>
  <si>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</si>
  <si>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</si>
  <si>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</si>
  <si>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</si>
  <si>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</si>
  <si>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</si>
  <si>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</si>
  <si>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</si>
  <si>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</si>
  <si>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</si>
  <si>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</si>
  <si>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</si>
  <si>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</si>
  <si>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</si>
  <si>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</si>
  <si>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</si>
  <si>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</si>
  <si>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</si>
  <si>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</si>
  <si>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</si>
  <si>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</si>
  <si>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</si>
  <si>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</si>
  <si>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</si>
  <si>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</si>
  <si>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</si>
  <si>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</si>
  <si>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</si>
  <si>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</si>
  <si>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</si>
  <si>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</si>
  <si>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</si>
  <si>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</si>
  <si>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</si>
  <si>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</si>
  <si>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</si>
  <si>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</si>
  <si>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</si>
  <si>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</si>
  <si>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</si>
  <si>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</si>
  <si>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</si>
  <si>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</si>
  <si>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</si>
  <si>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</si>
  <si>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</si>
  <si>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</si>
  <si>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</si>
  <si>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</si>
  <si>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</si>
  <si>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</si>
  <si>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</si>
  <si>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</si>
  <si>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</si>
  <si>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</si>
  <si>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</si>
  <si>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</si>
  <si>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</si>
  <si>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</si>
  <si>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</si>
  <si>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</si>
  <si>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</si>
  <si>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</si>
  <si>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</si>
  <si>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</si>
  <si>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</si>
  <si>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</si>
  <si>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</si>
  <si>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</si>
  <si>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</si>
  <si>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</si>
  <si>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</si>
  <si>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</si>
  <si>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</si>
  <si>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</si>
  <si>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</si>
  <si>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</si>
  <si>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</si>
  <si>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</si>
  <si>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</si>
  <si>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</si>
  <si>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</si>
  <si>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</si>
  <si>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</si>
  <si>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</si>
  <si>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</si>
  <si>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</si>
  <si>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</si>
  <si>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</si>
  <si>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</si>
  <si>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</si>
  <si>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</si>
  <si>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</si>
  <si>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</si>
  <si>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</si>
  <si>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</si>
  <si>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</si>
  <si>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</si>
  <si>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</si>
  <si>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</si>
  <si>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</si>
  <si>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</si>
  <si>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</si>
  <si>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</si>
  <si>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</si>
  <si>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</si>
  <si>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</si>
  <si>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</si>
  <si>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</si>
  <si>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</si>
  <si>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</si>
  <si>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</si>
  <si>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</si>
  <si>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</si>
  <si>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</si>
  <si>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</si>
  <si>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</si>
  <si>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</si>
  <si>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</si>
  <si>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</si>
  <si>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</si>
  <si>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</si>
  <si>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</si>
  <si>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</si>
  <si>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</si>
  <si>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</si>
  <si>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</si>
  <si>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</si>
  <si>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</si>
  <si>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</si>
  <si>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</si>
  <si>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</si>
  <si>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</si>
  <si>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</si>
  <si>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</si>
  <si>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</si>
  <si>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</si>
  <si>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</si>
  <si>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</si>
  <si>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</si>
  <si>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</si>
  <si>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</si>
  <si>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</si>
  <si>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</si>
  <si>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</si>
  <si>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</si>
  <si>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</si>
  <si>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</si>
  <si>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</si>
  <si>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</si>
  <si>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</si>
  <si>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</si>
  <si>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</si>
  <si>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</si>
  <si>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</si>
  <si>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</si>
  <si>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</si>
  <si>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</si>
  <si>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</si>
  <si>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</si>
  <si>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</si>
  <si>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</si>
  <si>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</si>
  <si>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</si>
  <si>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</si>
  <si>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</si>
  <si>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</si>
  <si>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</si>
  <si>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</si>
  <si>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</si>
  <si>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</si>
  <si>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</si>
  <si>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</si>
  <si>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</si>
  <si>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</si>
  <si>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</si>
  <si>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</si>
  <si>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</si>
  <si>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</si>
  <si>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</si>
  <si>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</si>
  <si>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</si>
  <si>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</si>
  <si>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</si>
  <si>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</si>
  <si>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</si>
  <si>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</si>
  <si>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</si>
  <si>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</si>
  <si>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</si>
  <si>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</si>
  <si>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</si>
  <si>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</si>
  <si>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</si>
  <si>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</si>
  <si>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</si>
  <si>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</si>
  <si>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</si>
  <si>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</si>
  <si>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</si>
  <si>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</si>
  <si>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</si>
  <si>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</si>
  <si>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</si>
  <si>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</si>
  <si>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</si>
  <si>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</si>
  <si>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</si>
  <si>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</si>
  <si>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</si>
  <si>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</si>
  <si>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</si>
  <si>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</si>
  <si>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</si>
  <si>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</si>
  <si>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</si>
  <si>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</si>
  <si>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</si>
  <si>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</si>
  <si>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</si>
  <si>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</si>
  <si>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</si>
  <si>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</si>
  <si>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</si>
  <si>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</si>
  <si>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</si>
  <si>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</si>
  <si>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</si>
  <si>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</si>
  <si>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</si>
  <si>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</si>
  <si>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</si>
  <si>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</si>
  <si>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</si>
  <si>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</si>
  <si>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</si>
  <si>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</si>
  <si>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</si>
  <si>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</si>
  <si>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</si>
  <si>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</si>
  <si>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</si>
  <si>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</si>
  <si>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</si>
  <si>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</si>
  <si>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</si>
  <si>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</si>
  <si>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</si>
  <si>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</si>
  <si>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</si>
  <si>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</si>
  <si>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</si>
  <si>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</si>
  <si>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</si>
  <si>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</si>
  <si>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</si>
  <si>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</si>
  <si>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</si>
  <si>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</si>
  <si>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</si>
  <si>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</si>
  <si>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</si>
  <si>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</si>
  <si>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</si>
  <si>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</si>
  <si>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</si>
  <si>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</si>
  <si>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</si>
  <si>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</si>
  <si>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</si>
  <si>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</si>
  <si>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</si>
  <si>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</si>
  <si>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</si>
  <si>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</si>
  <si>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</si>
  <si>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</si>
  <si>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</si>
  <si>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</si>
  <si>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</si>
  <si>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</si>
  <si>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</si>
  <si>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</si>
  <si>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</si>
  <si>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</si>
  <si>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</si>
  <si>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</si>
  <si>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</si>
  <si>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</si>
  <si>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</si>
  <si>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</si>
  <si>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</si>
  <si>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</si>
  <si>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</si>
  <si>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</si>
  <si>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</si>
  <si>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</si>
  <si>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</si>
  <si>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</si>
  <si>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</si>
  <si>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</si>
  <si>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</si>
  <si>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</si>
  <si>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</si>
  <si>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</si>
  <si>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</si>
  <si>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</si>
  <si>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</si>
  <si>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</si>
  <si>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</si>
  <si>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</si>
  <si>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</si>
  <si>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</si>
  <si>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</si>
  <si>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</si>
  <si>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</si>
  <si>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</si>
  <si>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</si>
  <si>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</si>
  <si>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</si>
  <si>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</si>
  <si>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</si>
  <si>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</si>
  <si>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</si>
  <si>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</si>
  <si>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</si>
  <si>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</si>
  <si>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</si>
  <si>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</si>
  <si>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</si>
  <si>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</si>
  <si>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</si>
  <si>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</si>
  <si>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</si>
  <si>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</si>
  <si>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</si>
  <si>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</si>
  <si>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</si>
  <si>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</si>
  <si>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</si>
  <si>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</si>
  <si>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</si>
  <si>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</si>
  <si>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</si>
  <si>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</si>
  <si>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</si>
  <si>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</si>
  <si>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</si>
  <si>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</si>
  <si>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</si>
  <si>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</si>
  <si>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</si>
  <si>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</si>
  <si>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</si>
  <si>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</si>
  <si>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</si>
  <si>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</si>
  <si>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</si>
  <si>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</si>
  <si>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</si>
  <si>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</si>
  <si>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</si>
  <si>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</si>
  <si>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</si>
  <si>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</si>
  <si>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</si>
  <si>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</si>
  <si>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</si>
  <si>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</si>
  <si>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</si>
  <si>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</si>
  <si>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</si>
  <si>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</si>
  <si>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</si>
  <si>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</si>
  <si>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</si>
  <si>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</si>
  <si>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</si>
  <si>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</si>
  <si>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</si>
  <si>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</si>
  <si>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</si>
  <si>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</si>
  <si>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</si>
  <si>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</si>
  <si>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</si>
  <si>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</si>
  <si>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</si>
  <si>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</si>
  <si>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</si>
  <si>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</si>
  <si>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</si>
  <si>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</si>
  <si>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</si>
  <si>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</si>
  <si>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</si>
  <si>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</si>
  <si>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</si>
  <si>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</si>
  <si>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</si>
  <si>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</si>
  <si>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</si>
  <si>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</si>
  <si>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</si>
  <si>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</si>
  <si>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</si>
  <si>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</si>
  <si>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</si>
  <si>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</si>
  <si>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</si>
  <si>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</si>
  <si>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</si>
  <si>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</si>
  <si>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</si>
  <si>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</si>
  <si>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</si>
  <si>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</si>
  <si>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</si>
  <si>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</si>
  <si>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</si>
  <si>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</si>
  <si>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</si>
  <si>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</si>
  <si>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</si>
  <si>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</si>
  <si>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</si>
  <si>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</si>
  <si>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</si>
  <si>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</si>
  <si>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</si>
  <si>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</si>
  <si>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</si>
  <si>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</si>
  <si>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</si>
  <si>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</si>
  <si>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</si>
  <si>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</si>
  <si>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</si>
  <si>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</si>
  <si>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</si>
  <si>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</si>
  <si>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</si>
  <si>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</si>
  <si>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</si>
  <si>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</si>
  <si>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</si>
  <si>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</si>
  <si>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</si>
  <si>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</si>
  <si>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</si>
  <si>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</si>
  <si>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</si>
  <si>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</si>
  <si>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</si>
  <si>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</si>
  <si>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</si>
  <si>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</si>
  <si>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</si>
  <si>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</si>
  <si>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</si>
  <si>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</si>
  <si>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</si>
  <si>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</si>
  <si>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</si>
  <si>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</si>
  <si>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</si>
  <si>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</si>
  <si>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</si>
  <si>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</si>
  <si>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</si>
  <si>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</si>
  <si>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</si>
  <si>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</si>
  <si>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</si>
  <si>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</si>
  <si>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</si>
  <si>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</si>
  <si>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</si>
  <si>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</si>
  <si>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</si>
  <si>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</si>
  <si>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</si>
  <si>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</si>
  <si>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</si>
  <si>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</si>
  <si>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</si>
  <si>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</si>
  <si>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</si>
  <si>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</si>
  <si>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</si>
  <si>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</si>
  <si>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</si>
  <si>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</si>
  <si>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</si>
  <si>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</si>
  <si>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</si>
  <si>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</si>
  <si>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</si>
  <si>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</si>
  <si>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</si>
  <si>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</si>
  <si>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</si>
  <si>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</si>
  <si>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</si>
  <si>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</si>
  <si>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</si>
  <si>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</si>
  <si>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</si>
  <si>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</si>
  <si>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</si>
  <si>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</si>
  <si>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</si>
  <si>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</si>
  <si>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</si>
  <si>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</si>
  <si>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</si>
  <si>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</si>
  <si>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</si>
  <si>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</si>
  <si>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</si>
  <si>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</si>
  <si>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</si>
  <si>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</si>
  <si>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</si>
  <si>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</si>
  <si>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</si>
  <si>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</si>
  <si>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</si>
  <si>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</si>
  <si>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</si>
  <si>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</si>
  <si>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</si>
  <si>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</si>
  <si>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</si>
  <si>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</si>
  <si>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</si>
  <si>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</si>
  <si>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</si>
  <si>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</si>
  <si>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</si>
  <si>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</si>
  <si>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</si>
  <si>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</si>
  <si>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</si>
  <si>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</si>
  <si>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</si>
  <si>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</si>
  <si>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</si>
  <si>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</si>
  <si>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</si>
  <si>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</si>
  <si>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</si>
  <si>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</si>
  <si>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</si>
  <si>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</si>
  <si>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</si>
  <si>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</si>
  <si>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</si>
  <si>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</si>
  <si>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</si>
  <si>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</si>
  <si>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</si>
  <si>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</si>
  <si>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</si>
  <si>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</si>
  <si>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</si>
  <si>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</si>
  <si>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</si>
  <si>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</si>
  <si>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</si>
  <si>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</si>
  <si>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</si>
  <si>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</si>
  <si>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</si>
  <si>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</si>
  <si>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</si>
  <si>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</si>
  <si>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</si>
  <si>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</si>
  <si>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</si>
  <si>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</si>
  <si>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</si>
  <si>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</si>
  <si>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</si>
  <si>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</si>
  <si>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</si>
  <si>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</si>
  <si>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</si>
  <si>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</si>
  <si>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</si>
  <si>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</si>
  <si>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</si>
  <si>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</si>
  <si>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</si>
  <si>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</si>
  <si>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</si>
  <si>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</si>
  <si>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</si>
  <si>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</si>
  <si>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</si>
  <si>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</si>
  <si>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</si>
  <si>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</si>
  <si>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</si>
  <si>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</si>
  <si>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</si>
  <si>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</si>
  <si>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</si>
  <si>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</si>
  <si>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</si>
  <si>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</si>
  <si>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</si>
  <si>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</si>
  <si>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</si>
  <si>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</si>
  <si>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</si>
  <si>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</si>
  <si>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</si>
  <si>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</si>
  <si>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</si>
  <si>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</si>
  <si>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</si>
  <si>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</si>
  <si>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</si>
  <si>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</si>
  <si>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</si>
  <si>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</si>
  <si>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</si>
  <si>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</si>
  <si>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</si>
  <si>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</si>
  <si>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</si>
  <si>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</si>
  <si>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</si>
  <si>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</si>
  <si>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</si>
  <si>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</si>
  <si>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</si>
  <si>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</si>
  <si>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</si>
  <si>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</si>
  <si>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</si>
  <si>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</si>
  <si>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</si>
  <si>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</si>
  <si>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</si>
  <si>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</si>
  <si>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</si>
  <si>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</si>
  <si>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</si>
  <si>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</si>
  <si>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</si>
  <si>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</si>
  <si>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</si>
  <si>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</si>
  <si>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</si>
  <si>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</si>
  <si>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</si>
  <si>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</si>
  <si>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</si>
  <si>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</si>
  <si>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</si>
  <si>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</si>
  <si>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</si>
  <si>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</si>
  <si>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</si>
  <si>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</si>
  <si>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</si>
  <si>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</si>
  <si>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</si>
  <si>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</si>
  <si>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</si>
  <si>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</si>
  <si>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</si>
  <si>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</si>
  <si>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</si>
  <si>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</si>
  <si>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</si>
  <si>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</si>
  <si>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</si>
  <si>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</si>
  <si>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</si>
  <si>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</si>
  <si>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</si>
  <si>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</si>
  <si>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</si>
  <si>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</si>
  <si>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</si>
  <si>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</si>
  <si>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</si>
  <si>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</si>
  <si>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</si>
  <si>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</si>
  <si>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</si>
  <si>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</si>
  <si>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</si>
  <si>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</si>
  <si>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</si>
  <si>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</si>
  <si>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</si>
  <si>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</si>
  <si>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</si>
  <si>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</si>
  <si>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</si>
  <si>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</si>
  <si>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</si>
  <si>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</si>
  <si>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</si>
  <si>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</si>
  <si>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</si>
  <si>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</si>
  <si>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</si>
  <si>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</si>
  <si>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</si>
  <si>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</si>
  <si>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</si>
  <si>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</si>
  <si>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</si>
  <si>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</si>
  <si>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</si>
  <si>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</si>
  <si>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</si>
  <si>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</si>
  <si>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</si>
  <si>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</si>
  <si>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</si>
  <si>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</si>
  <si>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</si>
  <si>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</si>
  <si>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</si>
  <si>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</si>
  <si>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</si>
  <si>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</si>
  <si>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</si>
  <si>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</si>
  <si>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</si>
  <si>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</si>
  <si>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</si>
  <si>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</si>
  <si>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</si>
  <si>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</si>
  <si>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</si>
  <si>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</si>
  <si>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</si>
  <si>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</si>
  <si>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</si>
  <si>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</si>
  <si>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</si>
  <si>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</si>
  <si>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</si>
  <si>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</si>
  <si>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</si>
  <si>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</si>
  <si>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</si>
  <si>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</si>
  <si>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</si>
  <si>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</si>
  <si>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</si>
  <si>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</si>
  <si>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</si>
  <si>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</si>
  <si>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</si>
  <si>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</si>
  <si>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</si>
  <si>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</si>
  <si>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</si>
  <si>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</si>
  <si>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</si>
  <si>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</si>
  <si>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</si>
  <si>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</si>
  <si>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</si>
  <si>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</si>
  <si>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</si>
  <si>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</si>
  <si>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</si>
  <si>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</si>
  <si>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</si>
  <si>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</si>
  <si>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</si>
  <si>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</si>
  <si>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</si>
  <si>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</si>
  <si>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</si>
  <si>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</si>
  <si>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</si>
  <si>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</si>
  <si>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</si>
  <si>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</si>
  <si>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</si>
  <si>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</si>
  <si>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</si>
  <si>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</si>
  <si>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</si>
  <si>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</si>
  <si>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</si>
  <si>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</si>
  <si>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</si>
  <si>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</si>
  <si>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</si>
  <si>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</si>
  <si>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</si>
  <si>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</si>
  <si>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</si>
  <si>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</si>
  <si>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</si>
  <si>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</si>
  <si>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</si>
  <si>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</si>
  <si>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</si>
  <si>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</si>
  <si>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</si>
  <si>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</si>
  <si>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</si>
  <si>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</si>
  <si>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</si>
  <si>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</si>
  <si>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</si>
  <si>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</si>
  <si>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</si>
  <si>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</si>
  <si>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</si>
  <si>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</si>
  <si>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</si>
  <si>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</si>
  <si>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</si>
  <si>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</si>
  <si>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</si>
  <si>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</si>
  <si>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</si>
  <si>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</si>
  <si>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</si>
  <si>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</si>
  <si>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</si>
  <si>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</si>
  <si>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</si>
  <si>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</si>
  <si>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</si>
  <si>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</si>
  <si>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</si>
  <si>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</si>
  <si>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</si>
  <si>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</si>
  <si>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</si>
  <si>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</si>
  <si>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</si>
  <si>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</si>
  <si>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</si>
  <si>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</si>
  <si>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</si>
  <si>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</si>
  <si>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</si>
  <si>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</si>
  <si>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</si>
  <si>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</si>
  <si>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</si>
  <si>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</si>
  <si>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</si>
  <si>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</si>
  <si>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</si>
  <si>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</si>
  <si>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</si>
  <si>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</si>
  <si>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</si>
  <si>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</si>
  <si>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</si>
  <si>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</si>
  <si>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</si>
  <si>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</si>
  <si>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</si>
  <si>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</si>
  <si>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</si>
  <si>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</si>
  <si>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</si>
  <si>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</si>
  <si>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</si>
  <si>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</si>
  <si>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</si>
  <si>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</si>
  <si>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</si>
  <si>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</si>
  <si>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</si>
  <si>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</si>
  <si>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</si>
  <si>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</si>
  <si>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</si>
  <si>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</si>
  <si>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</si>
  <si>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</si>
  <si>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</si>
  <si>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</si>
  <si>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</si>
  <si>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</si>
  <si>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</si>
  <si>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</si>
  <si>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</si>
  <si>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</si>
  <si>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</si>
  <si>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</si>
  <si>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</si>
  <si>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</si>
  <si>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</si>
  <si>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</si>
  <si>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</si>
  <si>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</si>
  <si>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</si>
  <si>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</si>
  <si>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</si>
  <si>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</si>
  <si>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</si>
  <si>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</si>
  <si>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</si>
  <si>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</si>
  <si>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</si>
  <si>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</si>
  <si>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</si>
  <si>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</si>
  <si>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</si>
  <si>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</si>
  <si>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</si>
  <si>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</si>
  <si>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</si>
  <si>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</si>
  <si>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</si>
  <si>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</si>
  <si>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</si>
  <si>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</si>
  <si>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</si>
  <si>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</si>
  <si>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</si>
  <si>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</si>
  <si>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</si>
  <si>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</si>
  <si>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</si>
  <si>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</si>
  <si>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</si>
  <si>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</si>
  <si>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</si>
  <si>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</si>
  <si>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</si>
  <si>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</si>
  <si>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</si>
  <si>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</si>
  <si>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</si>
  <si>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</si>
  <si>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</si>
  <si>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</si>
  <si>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</si>
  <si>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</si>
  <si>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</si>
  <si>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</si>
  <si>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</si>
  <si>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</si>
  <si>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</si>
  <si>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</si>
  <si>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</si>
  <si>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</si>
  <si>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</si>
  <si>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</si>
  <si>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</si>
  <si>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</si>
  <si>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</si>
  <si>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</si>
  <si>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</si>
  <si>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</si>
  <si>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</si>
  <si>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</si>
  <si>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</si>
  <si>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</si>
  <si>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</si>
  <si>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</si>
  <si>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</si>
  <si>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</si>
  <si>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</si>
  <si>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</si>
  <si>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</si>
  <si>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</si>
  <si>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</si>
  <si>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</si>
  <si>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</si>
  <si>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</si>
  <si>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</si>
  <si>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</si>
  <si>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</si>
  <si>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</si>
  <si>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</si>
  <si>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</si>
  <si>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</si>
  <si>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</si>
  <si>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</si>
  <si>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</si>
  <si>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</si>
  <si>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</si>
  <si>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</si>
  <si>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</si>
  <si>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</si>
  <si>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</si>
  <si>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</si>
  <si>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</si>
  <si>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</si>
  <si>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</si>
  <si>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</si>
  <si>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</si>
  <si>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</si>
  <si>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</si>
  <si>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</si>
  <si>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</si>
  <si>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</si>
  <si>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</si>
  <si>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</si>
  <si>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</si>
  <si>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</si>
  <si>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</si>
  <si>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</si>
  <si>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</si>
  <si>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</si>
  <si>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</si>
  <si>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</si>
  <si>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</si>
  <si>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</si>
  <si>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</si>
  <si>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</si>
  <si>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</si>
  <si>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</si>
  <si>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</si>
  <si>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</si>
  <si>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</si>
  <si>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</si>
  <si>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</si>
  <si>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</si>
  <si>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</si>
  <si>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</si>
  <si>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</si>
  <si>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</si>
  <si>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</si>
  <si>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</si>
  <si>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</si>
  <si>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</si>
  <si>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</si>
  <si>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</si>
  <si>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</si>
  <si>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</si>
  <si>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</si>
  <si>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</si>
  <si>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</si>
  <si>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</si>
  <si>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</si>
  <si>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</si>
  <si>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</si>
  <si>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</si>
  <si>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</si>
  <si>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</si>
  <si>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</si>
  <si>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</si>
  <si>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</si>
  <si>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</si>
  <si>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</si>
  <si>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</si>
  <si>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</si>
  <si>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</si>
  <si>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</si>
  <si>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</si>
  <si>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</si>
  <si>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</si>
  <si>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</si>
  <si>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</si>
  <si>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</si>
  <si>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</si>
  <si>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</si>
  <si>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</si>
  <si>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</si>
  <si>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</si>
  <si>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</si>
  <si>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</si>
  <si>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</si>
  <si>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</si>
  <si>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</si>
  <si>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</si>
  <si>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</si>
  <si>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</si>
  <si>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</si>
  <si>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</si>
  <si>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</si>
  <si>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</si>
  <si>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</si>
  <si>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</si>
  <si>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</si>
  <si>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</si>
  <si>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</si>
  <si>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</si>
  <si>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</si>
  <si>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</si>
  <si>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</si>
  <si>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</si>
  <si>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</si>
  <si>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</si>
  <si>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</si>
  <si>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</si>
  <si>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</si>
  <si>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</si>
  <si>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</si>
  <si>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</si>
  <si>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</si>
  <si>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</si>
  <si>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</si>
  <si>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</si>
  <si>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</si>
  <si>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</si>
  <si>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</si>
  <si>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</si>
  <si>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</si>
  <si>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</si>
  <si>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</si>
  <si>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</si>
  <si>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</si>
  <si>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</si>
  <si>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</si>
  <si>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</si>
  <si>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</si>
  <si>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</si>
  <si>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</si>
  <si>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</si>
  <si>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</si>
  <si>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</si>
  <si>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</si>
  <si>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</si>
  <si>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</si>
  <si>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</si>
  <si>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</si>
  <si>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</si>
  <si>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</si>
  <si>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</si>
  <si>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</si>
  <si>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</si>
  <si>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</si>
  <si>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</si>
  <si>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</si>
  <si>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</si>
  <si>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</si>
  <si>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</si>
  <si>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</si>
  <si>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</si>
  <si>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</si>
  <si>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</si>
  <si>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</si>
  <si>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</si>
  <si>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</si>
  <si>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</si>
  <si>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</si>
  <si>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</si>
  <si>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</si>
  <si>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</si>
  <si>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</si>
  <si>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</si>
  <si>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</si>
  <si>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</si>
  <si>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</si>
  <si>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</si>
  <si>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</si>
  <si>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</si>
  <si>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</si>
  <si>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</si>
  <si>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</si>
  <si>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</si>
  <si>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</si>
  <si>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</si>
  <si>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</si>
  <si>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</si>
  <si>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</si>
  <si>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</si>
  <si>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</si>
  <si>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</si>
  <si>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</si>
  <si>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</si>
  <si>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</si>
  <si>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</si>
  <si>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</si>
  <si>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</si>
  <si>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</si>
  <si>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</si>
  <si>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</si>
  <si>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</si>
  <si>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</si>
  <si>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</si>
  <si>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</si>
  <si>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</si>
  <si>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</si>
  <si>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</si>
  <si>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</si>
  <si>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</si>
  <si>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</si>
  <si>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</si>
  <si>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</si>
  <si>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</si>
  <si>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</si>
  <si>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</si>
  <si>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</si>
  <si>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</si>
  <si>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</si>
  <si>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</si>
  <si>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</si>
  <si>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</si>
  <si>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</si>
  <si>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</si>
  <si>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</si>
  <si>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</si>
  <si>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</si>
  <si>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</si>
  <si>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</si>
  <si>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</si>
  <si>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</si>
  <si>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</si>
  <si>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</si>
  <si>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</si>
  <si>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</si>
  <si>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</si>
  <si>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</si>
  <si>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</si>
  <si>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</si>
  <si>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</si>
  <si>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</si>
  <si>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</si>
  <si>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</si>
  <si>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</si>
  <si>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</si>
  <si>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</si>
  <si>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</si>
  <si>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</si>
  <si>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</si>
  <si>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</si>
  <si>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</si>
  <si>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</si>
  <si>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</si>
  <si>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</si>
  <si>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</si>
  <si>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</si>
  <si>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</si>
  <si>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</si>
  <si>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</si>
  <si>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</si>
  <si>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</si>
  <si>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</si>
  <si>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</si>
  <si>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</si>
  <si>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</si>
  <si>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</si>
  <si>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</si>
  <si>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</si>
  <si>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</si>
  <si>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</si>
  <si>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</si>
  <si>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</si>
  <si>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</si>
  <si>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</si>
  <si>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</si>
  <si>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</si>
  <si>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</si>
  <si>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</si>
  <si>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</si>
  <si>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</si>
  <si>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</si>
  <si>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</si>
  <si>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</si>
  <si>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</si>
  <si>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</si>
  <si>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</si>
  <si>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</si>
  <si>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</si>
  <si>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</si>
  <si>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</si>
  <si>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</si>
  <si>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</si>
  <si>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</si>
  <si>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</si>
  <si>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</si>
  <si>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</si>
  <si>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</si>
  <si>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</si>
  <si>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</si>
  <si>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</si>
  <si>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</si>
  <si>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</si>
  <si>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</si>
  <si>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</si>
  <si>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</si>
  <si>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</si>
  <si>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</si>
  <si>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</si>
  <si>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</si>
  <si>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</si>
  <si>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</si>
  <si>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</si>
  <si>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</si>
  <si>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</si>
  <si>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</si>
  <si>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</si>
  <si>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</si>
  <si>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</si>
  <si>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</si>
  <si>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</si>
  <si>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</si>
  <si>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</si>
  <si>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</si>
  <si>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</si>
  <si>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</si>
  <si>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</si>
  <si>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</si>
  <si>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</si>
  <si>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</si>
  <si>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</si>
  <si>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</si>
  <si>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</si>
  <si>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</si>
  <si>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</si>
  <si>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</si>
  <si>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</si>
  <si>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</si>
  <si>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</si>
  <si>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</si>
  <si>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</si>
  <si>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</si>
  <si>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</si>
  <si>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</si>
  <si>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</si>
  <si>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</si>
  <si>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</si>
  <si>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</si>
  <si>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</si>
  <si>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</si>
  <si>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</si>
  <si>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</si>
  <si>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</si>
  <si>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</si>
  <si>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</si>
  <si>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</si>
  <si>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</si>
  <si>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</si>
  <si>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</si>
  <si>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</si>
  <si>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</si>
  <si>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</si>
  <si>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</si>
  <si>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</si>
  <si>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</si>
  <si>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</si>
  <si>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</si>
  <si>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</si>
  <si>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</si>
  <si>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</si>
  <si>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</si>
  <si>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</si>
  <si>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</si>
  <si>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</si>
  <si>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</si>
  <si>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</si>
  <si>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</si>
  <si>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</si>
  <si>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</si>
  <si>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</si>
  <si>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</si>
  <si>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</si>
  <si>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</si>
  <si>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</si>
  <si>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</si>
  <si>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</si>
  <si>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</si>
  <si>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</si>
  <si>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</si>
  <si>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</si>
  <si>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</si>
  <si>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</si>
  <si>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</si>
  <si>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</si>
  <si>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</si>
  <si>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</si>
  <si>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</si>
  <si>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</si>
  <si>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</si>
  <si>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</si>
  <si>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</si>
  <si>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</si>
  <si>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</si>
  <si>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</si>
  <si>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</si>
  <si>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</si>
  <si>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</si>
  <si>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</si>
  <si>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</si>
  <si>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</si>
  <si>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</si>
  <si>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</si>
  <si>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</si>
  <si>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</si>
  <si>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</si>
  <si>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</si>
  <si>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</si>
  <si>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</si>
  <si>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</si>
  <si>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</si>
  <si>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</si>
  <si>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</si>
  <si>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</si>
  <si>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</si>
  <si>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</si>
  <si>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</si>
  <si>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</si>
  <si>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</si>
  <si>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</si>
  <si>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</si>
  <si>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</si>
  <si>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</si>
  <si>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</si>
  <si>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</si>
  <si>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</si>
  <si>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</si>
  <si>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</si>
  <si>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</si>
  <si>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</si>
  <si>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</si>
  <si>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</si>
  <si>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</si>
  <si>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</si>
  <si>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</si>
  <si>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</si>
  <si>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</si>
  <si>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</si>
  <si>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</si>
  <si>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</si>
  <si>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</si>
  <si>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</si>
  <si>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</si>
  <si>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</si>
  <si>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</si>
  <si>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</si>
  <si>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</si>
  <si>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</si>
  <si>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</si>
  <si>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</si>
  <si>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</si>
  <si>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</si>
  <si>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</si>
  <si>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</si>
  <si>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</si>
  <si>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</si>
  <si>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</si>
  <si>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</si>
  <si>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</si>
  <si>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</si>
  <si>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</si>
  <si>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</si>
  <si>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</si>
  <si>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</si>
  <si>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</si>
  <si>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</si>
  <si>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</si>
  <si>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</si>
  <si>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</si>
  <si>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</si>
  <si>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</si>
  <si>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</si>
  <si>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</si>
  <si>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</si>
  <si>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</si>
  <si>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</si>
  <si>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</si>
  <si>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</si>
  <si>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</si>
  <si>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</si>
  <si>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</si>
  <si>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</si>
  <si>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</si>
  <si>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</si>
  <si>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</si>
  <si>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</si>
  <si>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</si>
  <si>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</si>
  <si>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</si>
  <si>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</si>
  <si>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</si>
  <si>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</si>
  <si>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</si>
  <si>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</si>
  <si>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</si>
  <si>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</si>
  <si>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</si>
  <si>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</si>
  <si>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</si>
  <si>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</si>
  <si>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</si>
  <si>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</si>
  <si>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</si>
  <si>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</si>
  <si>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</si>
  <si>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</si>
  <si>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</si>
  <si>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</si>
  <si>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</si>
  <si>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</si>
  <si>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</si>
  <si>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</si>
  <si>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</si>
  <si>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</si>
  <si>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</si>
  <si>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</si>
  <si>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</si>
  <si>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</si>
  <si>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</si>
  <si>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</si>
  <si>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</si>
  <si>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</si>
  <si>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</si>
  <si>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</si>
  <si>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</si>
  <si>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</si>
  <si>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</si>
  <si>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</si>
  <si>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</si>
  <si>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</si>
  <si>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</si>
  <si>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</si>
  <si>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</si>
  <si>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</si>
  <si>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</si>
  <si>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</si>
  <si>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</si>
  <si>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</si>
  <si>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</si>
  <si>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</si>
  <si>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</si>
  <si>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</si>
  <si>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</si>
  <si>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</si>
  <si>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</si>
  <si>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</si>
  <si>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</si>
  <si>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</si>
  <si>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</si>
  <si>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</si>
  <si>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</si>
  <si>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</si>
  <si>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</si>
  <si>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</si>
  <si>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</si>
  <si>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</si>
  <si>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</si>
  <si>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</si>
  <si>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</si>
  <si>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</si>
  <si>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</si>
  <si>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</si>
  <si>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</si>
  <si>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</si>
  <si>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</si>
  <si>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</si>
  <si>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</si>
  <si>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</si>
  <si>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</si>
  <si>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</si>
  <si>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</si>
  <si>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</si>
  <si>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</si>
  <si>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</si>
  <si>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</si>
  <si>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</si>
  <si>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</si>
  <si>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</si>
  <si>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</si>
  <si>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</si>
  <si>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</si>
  <si>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</si>
  <si>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</si>
  <si>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</si>
  <si>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</si>
  <si>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</si>
  <si>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</si>
  <si>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</si>
  <si>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</si>
  <si>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</si>
  <si>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</si>
  <si>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</si>
  <si>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</si>
  <si>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</si>
  <si>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</si>
  <si>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</si>
  <si>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</si>
  <si>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</si>
  <si>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</si>
  <si>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</si>
  <si>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</si>
  <si>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</si>
  <si>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</si>
  <si>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</si>
  <si>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</si>
  <si>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</si>
  <si>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</si>
  <si>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</si>
  <si>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</si>
  <si>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</si>
  <si>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</si>
  <si>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</si>
  <si>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</si>
  <si>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</si>
  <si>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</si>
  <si>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</si>
  <si>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</si>
  <si>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</si>
  <si>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</si>
  <si>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</si>
  <si>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</si>
  <si>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</si>
  <si>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</si>
  <si>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</si>
  <si>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</si>
  <si>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</si>
  <si>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</si>
  <si>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</si>
  <si>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</si>
  <si>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</si>
  <si>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</si>
  <si>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</si>
  <si>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</si>
  <si>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</si>
  <si>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</si>
  <si>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</si>
  <si>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</si>
  <si>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</si>
  <si>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</si>
  <si>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</si>
  <si>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</si>
  <si>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</si>
  <si>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</si>
  <si>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</si>
  <si>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</si>
  <si>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</si>
  <si>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</si>
  <si>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</si>
  <si>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</si>
  <si>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</si>
  <si>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</si>
  <si>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</si>
  <si>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</si>
  <si>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</si>
  <si>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</si>
  <si>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</si>
  <si>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</si>
  <si>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</si>
  <si>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</si>
  <si>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</si>
  <si>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</si>
  <si>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</si>
  <si>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</si>
  <si>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</si>
  <si>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</si>
  <si>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</si>
  <si>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</si>
  <si>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</si>
  <si>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</si>
  <si>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</si>
  <si>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</si>
  <si>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</si>
  <si>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</si>
  <si>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</si>
  <si>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</si>
  <si>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</si>
  <si>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</si>
  <si>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</si>
  <si>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</si>
  <si>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</si>
  <si>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</si>
  <si>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</si>
  <si>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</si>
  <si>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</si>
  <si>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</si>
  <si>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</si>
  <si>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</si>
  <si>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</si>
  <si>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</si>
  <si>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</si>
  <si>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</si>
  <si>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</si>
  <si>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</si>
  <si>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</si>
  <si>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</si>
  <si>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</si>
  <si>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</si>
  <si>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</si>
  <si>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</si>
  <si>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</si>
  <si>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</si>
  <si>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</si>
  <si>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</si>
  <si>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</si>
  <si>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</si>
  <si>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</si>
  <si>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</si>
  <si>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</si>
  <si>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</si>
  <si>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</si>
  <si>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</si>
  <si>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</si>
  <si>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</si>
  <si>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</si>
  <si>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</si>
  <si>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</si>
  <si>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</si>
  <si>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</si>
  <si>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</si>
  <si>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</si>
  <si>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</si>
  <si>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</si>
  <si>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</si>
  <si>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</si>
  <si>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</si>
  <si>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</si>
  <si>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</si>
  <si>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</si>
  <si>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</si>
  <si>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</si>
  <si>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</si>
  <si>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</si>
  <si>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</si>
  <si>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</si>
  <si>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</si>
  <si>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</si>
  <si>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</si>
  <si>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</si>
  <si>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</si>
  <si>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</si>
  <si>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</si>
  <si>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</si>
  <si>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</si>
  <si>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</si>
  <si>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</si>
  <si>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</si>
  <si>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</si>
  <si>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</si>
  <si>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</si>
  <si>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</si>
  <si>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</si>
  <si>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</si>
  <si>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</si>
  <si>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</si>
  <si>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</si>
  <si>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</si>
  <si>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</si>
  <si>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</si>
  <si>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</si>
  <si>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</si>
  <si>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</si>
  <si>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</si>
  <si>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</si>
  <si>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</si>
  <si>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</si>
  <si>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</si>
  <si>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</si>
  <si>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</si>
  <si>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</si>
  <si>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</si>
  <si>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</si>
  <si>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</si>
  <si>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</si>
  <si>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</si>
  <si>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</si>
  <si>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</si>
  <si>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</si>
  <si>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</si>
  <si>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</si>
  <si>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</si>
  <si>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</si>
  <si>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</si>
  <si>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</si>
  <si>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</si>
  <si>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</si>
  <si>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</si>
  <si>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</si>
  <si>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</si>
  <si>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</si>
  <si>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</si>
  <si>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</si>
  <si>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</si>
  <si>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</si>
  <si>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</si>
  <si>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</si>
  <si>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</si>
  <si>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</si>
  <si>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</si>
  <si>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</si>
  <si>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</si>
  <si>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</si>
  <si>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</si>
  <si>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</si>
  <si>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</si>
  <si>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</si>
  <si>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</si>
  <si>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</si>
  <si>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</si>
  <si>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</si>
  <si>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</si>
  <si>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</si>
  <si>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</si>
  <si>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</si>
  <si>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</si>
  <si>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</si>
  <si>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</si>
  <si>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</si>
  <si>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</si>
  <si>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</si>
  <si>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</si>
  <si>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</si>
  <si>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</si>
  <si>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</si>
  <si>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</si>
  <si>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</si>
  <si>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</si>
  <si>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</si>
  <si>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</si>
  <si>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</si>
  <si>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</si>
  <si>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</si>
  <si>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</si>
  <si>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</si>
  <si>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</si>
  <si>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</si>
  <si>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</si>
  <si>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</si>
  <si>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</si>
  <si>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</si>
  <si>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</si>
  <si>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</si>
  <si>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</si>
  <si>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</si>
  <si>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</si>
  <si>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</si>
  <si>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</si>
  <si>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</si>
  <si>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</si>
  <si>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</si>
  <si>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</si>
  <si>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</si>
  <si>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</si>
  <si>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</si>
  <si>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</si>
  <si>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</si>
  <si>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</si>
  <si>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</si>
  <si>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</si>
  <si>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</si>
  <si>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</si>
  <si>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</si>
  <si>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</si>
  <si>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</si>
  <si>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</si>
  <si>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</si>
  <si>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</si>
  <si>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</si>
  <si>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</si>
  <si>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</si>
  <si>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</si>
  <si>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</si>
  <si>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</si>
  <si>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</si>
  <si>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</si>
  <si>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</si>
  <si>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</si>
  <si>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</si>
  <si>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</si>
  <si>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</si>
  <si>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</si>
  <si>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</si>
  <si>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</si>
  <si>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</si>
  <si>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</si>
  <si>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</si>
  <si>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</si>
  <si>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</si>
  <si>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</si>
  <si>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</si>
  <si>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</si>
  <si>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</si>
  <si>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</si>
  <si>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</si>
  <si>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</si>
  <si>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</si>
  <si>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</si>
  <si>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</si>
  <si>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</si>
  <si>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</si>
  <si>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</si>
  <si>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</si>
  <si>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</si>
  <si>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</si>
  <si>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</si>
  <si>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</si>
  <si>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</si>
  <si>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</si>
  <si>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</si>
  <si>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</si>
  <si>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</si>
  <si>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</si>
  <si>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</si>
  <si>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</si>
  <si>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</si>
  <si>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</si>
  <si>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</si>
  <si>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</si>
  <si>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</si>
  <si>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</si>
  <si>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</si>
  <si>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</si>
  <si>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</si>
  <si>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</si>
  <si>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</si>
  <si>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</si>
  <si>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</si>
  <si>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</si>
  <si>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</si>
  <si>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</si>
  <si>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</si>
  <si>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</si>
  <si>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</si>
  <si>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</si>
  <si>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</si>
  <si>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</si>
  <si>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</si>
  <si>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</si>
  <si>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</si>
  <si>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</si>
  <si>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</si>
  <si>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</si>
  <si>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</si>
  <si>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</si>
  <si>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</si>
  <si>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</si>
  <si>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</si>
  <si>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</si>
  <si>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</si>
  <si>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</si>
  <si>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</si>
  <si>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</si>
  <si>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</si>
  <si>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</si>
  <si>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</si>
  <si>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</si>
  <si>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</si>
  <si>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</si>
  <si>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</si>
  <si>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</si>
  <si>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</si>
  <si>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</si>
  <si>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</si>
  <si>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</si>
  <si>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</si>
  <si>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</si>
  <si>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</si>
  <si>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</si>
  <si>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</si>
  <si>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</si>
  <si>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</si>
  <si>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</si>
  <si>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</si>
  <si>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</si>
  <si>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</si>
  <si>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</si>
  <si>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</si>
  <si>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</si>
  <si>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</si>
  <si>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</si>
  <si>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</si>
  <si>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</si>
  <si>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</si>
  <si>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</si>
  <si>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</si>
  <si>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</si>
  <si>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</si>
  <si>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</si>
  <si>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</si>
  <si>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</si>
  <si>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</si>
  <si>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</si>
  <si>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</si>
  <si>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</si>
  <si>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</si>
  <si>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</si>
  <si>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</si>
  <si>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</si>
  <si>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</si>
  <si>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</si>
  <si>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</si>
  <si>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</si>
  <si>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</si>
  <si>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</si>
  <si>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</si>
  <si>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</si>
  <si>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</si>
  <si>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</si>
  <si>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</si>
  <si>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</si>
  <si>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</si>
  <si>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</si>
  <si>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</si>
  <si>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</si>
  <si>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</si>
  <si>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</si>
  <si>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</si>
  <si>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</si>
  <si>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</si>
  <si>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</si>
  <si>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</si>
  <si>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</si>
  <si>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</si>
  <si>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</si>
  <si>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</si>
  <si>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</si>
  <si>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</si>
  <si>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</si>
  <si>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</si>
  <si>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</si>
  <si>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</si>
  <si>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</si>
  <si>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</si>
  <si>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</si>
  <si>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</si>
  <si>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</si>
  <si>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</si>
  <si>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</si>
  <si>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</si>
  <si>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</si>
  <si>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</si>
  <si>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</si>
  <si>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</si>
  <si>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</si>
  <si>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</si>
  <si>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</si>
  <si>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</si>
  <si>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</si>
  <si>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</si>
  <si>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</si>
  <si>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</si>
  <si>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</si>
  <si>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</si>
  <si>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</si>
  <si>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</si>
  <si>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</si>
  <si>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</si>
  <si>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</si>
  <si>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</si>
  <si>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</si>
  <si>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</si>
  <si>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</si>
  <si>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</si>
  <si>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</si>
  <si>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</si>
  <si>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</si>
  <si>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</si>
  <si>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</si>
  <si>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</si>
  <si>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</si>
  <si>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</si>
  <si>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</si>
  <si>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</si>
  <si>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</si>
  <si>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</si>
  <si>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</si>
  <si>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</si>
  <si>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</si>
  <si>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</si>
  <si>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</si>
  <si>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</si>
  <si>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</si>
  <si>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</si>
  <si>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</si>
  <si>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</si>
  <si>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</si>
  <si>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</si>
  <si>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</si>
  <si>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</si>
  <si>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</si>
  <si>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</si>
  <si>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</si>
  <si>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</si>
  <si>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</si>
  <si>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</si>
  <si>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</si>
  <si>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</si>
  <si>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</si>
  <si>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</si>
  <si>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</si>
  <si>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</si>
  <si>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</si>
  <si>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</si>
  <si>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</si>
  <si>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</si>
  <si>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</si>
  <si>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</si>
  <si>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</si>
  <si>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</si>
  <si>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</si>
  <si>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</si>
  <si>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</si>
  <si>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</si>
  <si>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</si>
  <si>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</si>
  <si>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</si>
  <si>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</si>
  <si>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</si>
  <si>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</si>
  <si>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</si>
  <si>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</si>
  <si>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</si>
  <si>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</si>
  <si>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</si>
  <si>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</si>
  <si>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</si>
  <si>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</si>
  <si>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</si>
  <si>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</si>
  <si>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</si>
  <si>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</si>
  <si>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</si>
  <si>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</si>
  <si>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</si>
  <si>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</si>
  <si>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</si>
  <si>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</si>
  <si>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</si>
  <si>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</si>
  <si>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</si>
  <si>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</si>
  <si>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</si>
  <si>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</si>
  <si>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</si>
  <si>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</si>
  <si>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</si>
  <si>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</si>
  <si>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</si>
  <si>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</si>
  <si>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</si>
  <si>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</si>
  <si>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</si>
  <si>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</si>
  <si>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</si>
  <si>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</si>
  <si>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</si>
  <si>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</si>
  <si>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</si>
  <si>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</si>
  <si>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</si>
  <si>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</si>
  <si>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</si>
  <si>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</si>
  <si>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</si>
  <si>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</si>
  <si>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</si>
  <si>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</si>
  <si>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</si>
  <si>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</si>
  <si>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</si>
  <si>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</si>
  <si>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</si>
  <si>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</si>
  <si>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</si>
  <si>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</si>
  <si>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</si>
  <si>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</si>
  <si>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</si>
  <si>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</si>
  <si>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</si>
  <si>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</si>
  <si>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</si>
  <si>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</si>
  <si>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</si>
  <si>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</si>
  <si>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</si>
  <si>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</si>
  <si>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</si>
  <si>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</si>
  <si>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</si>
  <si>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</si>
  <si>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</si>
  <si>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</si>
  <si>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</si>
  <si>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</si>
  <si>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</si>
  <si>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</si>
  <si>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</si>
  <si>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</si>
  <si>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</si>
  <si>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</si>
  <si>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</si>
  <si>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</si>
  <si>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</si>
  <si>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</si>
  <si>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</si>
  <si>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</si>
  <si>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</si>
  <si>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</si>
  <si>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</si>
  <si>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</si>
  <si>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</si>
  <si>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</si>
  <si>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</si>
  <si>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</si>
  <si>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</si>
  <si>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</si>
  <si>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</si>
  <si>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</si>
  <si>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</si>
  <si>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</si>
  <si>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</si>
  <si>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</si>
  <si>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</si>
  <si>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</si>
  <si>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</si>
  <si>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</si>
  <si>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</si>
  <si>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</si>
  <si>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</si>
  <si>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</si>
  <si>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</si>
  <si>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</si>
  <si>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</si>
  <si>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</si>
  <si>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</si>
  <si>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</si>
  <si>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</si>
  <si>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</si>
  <si>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</si>
  <si>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</si>
  <si>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</si>
  <si>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</si>
  <si>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</si>
  <si>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</si>
  <si>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</si>
  <si>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</si>
  <si>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</si>
  <si>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</si>
  <si>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</si>
  <si>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</si>
  <si>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</si>
  <si>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</si>
  <si>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</si>
  <si>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</si>
  <si>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</si>
  <si>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</si>
  <si>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</si>
  <si>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</si>
  <si>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</si>
  <si>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</si>
  <si>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</si>
  <si>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</si>
  <si>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</si>
  <si>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</si>
  <si>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</si>
  <si>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</si>
  <si>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</si>
  <si>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</si>
  <si>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</si>
  <si>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</si>
  <si>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</si>
  <si>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</si>
  <si>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</si>
  <si>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</si>
  <si>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</si>
  <si>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</si>
  <si>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</si>
  <si>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</si>
  <si>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</si>
  <si>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</si>
  <si>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</si>
  <si>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</si>
  <si>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</si>
  <si>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</si>
  <si>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</si>
  <si>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</si>
  <si>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</si>
  <si>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</si>
  <si>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</si>
  <si>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</si>
  <si>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</si>
  <si>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</si>
  <si>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</si>
  <si>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</si>
  <si>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</si>
  <si>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</si>
  <si>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</si>
  <si>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</si>
  <si>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</si>
  <si>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</si>
  <si>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</si>
  <si>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</si>
  <si>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</si>
  <si>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</si>
  <si>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</si>
  <si>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</si>
  <si>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</si>
  <si>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</si>
  <si>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</si>
  <si>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</si>
  <si>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</si>
  <si>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</si>
  <si>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</si>
  <si>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</si>
  <si>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</si>
  <si>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</si>
  <si>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</si>
  <si>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</si>
  <si>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</si>
  <si>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</si>
  <si>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</si>
  <si>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</si>
  <si>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</si>
  <si>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</si>
  <si>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</si>
  <si>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</si>
  <si>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</si>
  <si>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</si>
  <si>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</si>
  <si>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</si>
  <si>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</si>
  <si>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</si>
  <si>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</si>
  <si>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</si>
  <si>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</si>
  <si>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</si>
  <si>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</si>
  <si>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</si>
  <si>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</si>
  <si>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</si>
  <si>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</si>
  <si>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</si>
  <si>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</si>
  <si>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</si>
  <si>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</si>
  <si>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</si>
  <si>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</si>
  <si>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</si>
  <si>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</si>
  <si>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</si>
  <si>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</si>
  <si>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</si>
  <si>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</si>
  <si>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</si>
  <si>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</si>
  <si>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</si>
  <si>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</si>
  <si>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</si>
  <si>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</si>
  <si>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</si>
  <si>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</si>
  <si>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</si>
  <si>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</si>
  <si>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</si>
  <si>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</si>
  <si>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</si>
  <si>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</si>
  <si>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</si>
  <si>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</si>
  <si>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</si>
  <si>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</si>
  <si>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</si>
  <si>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</si>
  <si>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</si>
  <si>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</si>
  <si>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</si>
  <si>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</si>
  <si>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</si>
  <si>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</si>
  <si>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</si>
  <si>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</si>
  <si>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</si>
  <si>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</si>
  <si>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</si>
  <si>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</si>
  <si>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</si>
  <si>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</si>
  <si>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</si>
  <si>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</si>
  <si>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</si>
  <si>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</si>
  <si>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</si>
  <si>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</si>
  <si>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</si>
  <si>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</si>
  <si>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</si>
  <si>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</si>
  <si>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</si>
  <si>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</si>
  <si>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</si>
  <si>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</si>
  <si>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</si>
  <si>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</si>
  <si>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</si>
  <si>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</si>
  <si>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</si>
  <si>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</si>
  <si>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</si>
  <si>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</si>
  <si>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</si>
  <si>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</si>
  <si>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</si>
  <si>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</si>
  <si>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</si>
  <si>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</si>
  <si>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</si>
  <si>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</si>
  <si>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</si>
  <si>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</si>
  <si>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</si>
  <si>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</si>
  <si>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</si>
  <si>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</si>
  <si>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</si>
  <si>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</si>
  <si>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</si>
  <si>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</si>
  <si>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</si>
  <si>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</si>
  <si>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</si>
  <si>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</si>
  <si>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</si>
  <si>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</si>
  <si>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</si>
  <si>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</si>
  <si>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</si>
  <si>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</si>
  <si>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</si>
  <si>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</si>
  <si>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</si>
  <si>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</si>
  <si>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</si>
  <si>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</si>
  <si>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</si>
  <si>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</si>
  <si>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</si>
  <si>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</si>
  <si>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</si>
  <si>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</si>
  <si>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</si>
  <si>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</si>
  <si>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</si>
  <si>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</si>
  <si>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</si>
  <si>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</si>
  <si>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</si>
  <si>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</si>
  <si>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</si>
  <si>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</si>
  <si>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</si>
  <si>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</si>
  <si>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</si>
  <si>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</si>
  <si>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</si>
  <si>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</si>
  <si>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</si>
  <si>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</si>
  <si>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</si>
  <si>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</si>
  <si>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</si>
  <si>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</si>
  <si>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</si>
  <si>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</si>
  <si>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</si>
  <si>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</si>
  <si>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</si>
  <si>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</si>
  <si>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</si>
  <si>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</si>
  <si>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</si>
  <si>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</si>
  <si>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</si>
  <si>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</si>
  <si>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</si>
  <si>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</si>
  <si>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</si>
  <si>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</si>
  <si>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</si>
  <si>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</si>
  <si>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</si>
  <si>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</si>
  <si>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</si>
  <si>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</si>
  <si>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</si>
  <si>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</si>
  <si>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</si>
  <si>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</si>
  <si>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</si>
  <si>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</si>
  <si>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</si>
  <si>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</si>
  <si>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</si>
  <si>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</si>
  <si>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</si>
  <si>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</si>
  <si>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</si>
  <si>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</si>
  <si>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</si>
  <si>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</si>
  <si>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</si>
  <si>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</si>
  <si>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</si>
  <si>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</si>
  <si>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</si>
  <si>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</si>
  <si>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</si>
  <si>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</si>
  <si>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</si>
  <si>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</si>
  <si>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</si>
  <si>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</si>
  <si>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</si>
  <si>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</si>
  <si>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</si>
  <si>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</si>
  <si>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</si>
  <si>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</si>
  <si>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</si>
  <si>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</si>
  <si>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</si>
  <si>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</si>
  <si>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</si>
  <si>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</si>
  <si>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</si>
  <si>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</si>
  <si>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</si>
  <si>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</si>
  <si>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</si>
  <si>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</si>
  <si>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</si>
  <si>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</si>
  <si>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</si>
  <si>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</si>
  <si>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</si>
  <si>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</si>
  <si>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</si>
  <si>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</si>
  <si>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</si>
  <si>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</si>
  <si>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</si>
  <si>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</si>
  <si>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</si>
  <si>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</si>
  <si>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</si>
  <si>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</si>
  <si>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</si>
  <si>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</si>
  <si>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</si>
  <si>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</si>
  <si>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</si>
  <si>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</si>
  <si>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</si>
  <si>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</si>
  <si>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</si>
  <si>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</si>
  <si>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</si>
  <si>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</si>
  <si>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</si>
  <si>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</si>
  <si>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</si>
  <si>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</si>
  <si>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</si>
  <si>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</si>
  <si>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</si>
  <si>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</si>
  <si>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</si>
  <si>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</si>
  <si>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</si>
  <si>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</si>
  <si>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</si>
  <si>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</si>
  <si>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</si>
  <si>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</si>
  <si>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</si>
  <si>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</si>
  <si>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</si>
  <si>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</si>
  <si>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</si>
  <si>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</si>
  <si>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</si>
  <si>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</si>
  <si>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</si>
  <si>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</si>
  <si>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</si>
  <si>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</si>
  <si>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</si>
  <si>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</si>
  <si>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</si>
  <si>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</si>
  <si>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</si>
  <si>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</si>
  <si>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</si>
  <si>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</si>
  <si>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</si>
  <si>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</si>
  <si>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</si>
  <si>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</si>
  <si>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</si>
  <si>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</si>
  <si>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</si>
  <si>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</si>
  <si>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</si>
  <si>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</si>
  <si>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</si>
  <si>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</si>
  <si>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</si>
  <si>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</si>
  <si>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</si>
  <si>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</si>
  <si>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</si>
  <si>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</si>
  <si>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</si>
  <si>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</si>
  <si>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</si>
  <si>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</si>
  <si>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</si>
  <si>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</si>
  <si>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</si>
  <si>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</si>
  <si>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</si>
  <si>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</si>
  <si>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</si>
  <si>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</si>
  <si>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</si>
  <si>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</si>
  <si>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</si>
  <si>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</si>
  <si>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</si>
  <si>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</si>
  <si>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</si>
  <si>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</si>
  <si>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</si>
  <si>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</si>
  <si>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</si>
  <si>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</si>
  <si>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</si>
  <si>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</si>
  <si>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</si>
  <si>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</si>
  <si>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</si>
  <si>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</si>
  <si>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</si>
  <si>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</si>
  <si>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</si>
  <si>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</si>
  <si>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</si>
  <si>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</si>
  <si>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</si>
  <si>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</si>
  <si>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</si>
  <si>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</si>
  <si>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</si>
  <si>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</si>
  <si>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</si>
  <si>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</si>
  <si>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</si>
  <si>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</si>
  <si>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</si>
  <si>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</si>
  <si>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</si>
  <si>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</si>
  <si>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</si>
  <si>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</si>
  <si>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</si>
  <si>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</si>
  <si>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</si>
  <si>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</si>
  <si>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</si>
  <si>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</si>
  <si>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</si>
  <si>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</si>
  <si>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</si>
  <si>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</si>
  <si>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</si>
  <si>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</si>
  <si>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</si>
  <si>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</si>
  <si>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</si>
  <si>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</si>
  <si>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</si>
  <si>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</si>
  <si>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</si>
  <si>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</si>
  <si>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</si>
  <si>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</si>
  <si>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</si>
  <si>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</si>
  <si>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</si>
  <si>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</si>
  <si>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</si>
  <si>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</si>
  <si>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</si>
  <si>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</si>
  <si>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</si>
  <si>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</si>
  <si>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</si>
  <si>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</si>
  <si>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</si>
  <si>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</si>
  <si>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</si>
  <si>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</si>
  <si>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</si>
  <si>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</si>
  <si>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</si>
  <si>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</si>
  <si>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</si>
  <si>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</si>
  <si>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</si>
  <si>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</si>
  <si>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</si>
  <si>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</si>
  <si>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</si>
  <si>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</si>
  <si>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</si>
  <si>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</si>
  <si>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</si>
  <si>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</si>
  <si>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</si>
  <si>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</si>
  <si>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</si>
  <si>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</si>
  <si>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</si>
  <si>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</si>
  <si>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</si>
  <si>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</si>
  <si>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</si>
  <si>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</si>
  <si>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</si>
  <si>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</si>
  <si>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</si>
  <si>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</si>
  <si>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</si>
  <si>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</si>
  <si>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</si>
  <si>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</si>
  <si>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</si>
  <si>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</si>
  <si>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</si>
  <si>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</si>
  <si>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</si>
  <si>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</si>
  <si>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</si>
  <si>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</si>
  <si>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</si>
  <si>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</si>
  <si>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</si>
  <si>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</si>
  <si>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</si>
  <si>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</si>
  <si>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</si>
  <si>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</si>
  <si>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</si>
  <si>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</si>
  <si>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</si>
  <si>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</si>
  <si>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</si>
  <si>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</si>
  <si>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</si>
  <si>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</si>
  <si>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</si>
  <si>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</si>
  <si>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</si>
  <si>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</si>
  <si>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</si>
  <si>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</si>
  <si>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</si>
  <si>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</si>
  <si>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</si>
  <si>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</si>
  <si>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</si>
  <si>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</si>
  <si>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</si>
  <si>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</si>
  <si>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</si>
  <si>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</si>
  <si>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</si>
  <si>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</si>
  <si>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</si>
  <si>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</si>
  <si>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</si>
  <si>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</si>
  <si>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</si>
  <si>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</si>
  <si>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</si>
  <si>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</si>
  <si>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</si>
  <si>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</si>
  <si>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</si>
  <si>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</si>
  <si>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</si>
  <si>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</si>
  <si>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</si>
  <si>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</si>
  <si>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</si>
  <si>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</si>
  <si>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</si>
  <si>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</si>
  <si>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</si>
  <si>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</si>
  <si>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</si>
  <si>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</si>
  <si>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</si>
  <si>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</si>
  <si>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</si>
  <si>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</si>
  <si>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</si>
  <si>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</si>
  <si>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</si>
  <si>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</si>
  <si>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</si>
  <si>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</si>
  <si>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</si>
  <si>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</si>
  <si>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</si>
  <si>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</si>
  <si>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</si>
  <si>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</si>
  <si>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</si>
  <si>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</si>
  <si>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</si>
  <si>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</si>
  <si>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</si>
  <si>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</si>
  <si>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</si>
  <si>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</si>
  <si>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</si>
  <si>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</si>
  <si>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</si>
  <si>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</si>
  <si>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</si>
  <si>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</si>
  <si>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</si>
  <si>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</si>
  <si>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</si>
  <si>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</si>
  <si>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</si>
  <si>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</si>
  <si>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</si>
  <si>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</si>
  <si>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</si>
  <si>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</si>
  <si>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</si>
  <si>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</si>
  <si>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</si>
  <si>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</si>
  <si>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</si>
  <si>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</si>
  <si>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</si>
  <si>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</si>
  <si>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</si>
  <si>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</si>
  <si>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</si>
  <si>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</si>
  <si>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</si>
  <si>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</si>
  <si>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</si>
  <si>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</si>
  <si>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</si>
  <si>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</si>
  <si>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</si>
  <si>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</si>
  <si>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</si>
  <si>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</si>
  <si>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</si>
  <si>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</si>
  <si>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</si>
  <si>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</si>
  <si>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</si>
  <si>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</si>
  <si>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</si>
  <si>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</si>
  <si>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</si>
  <si>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</si>
  <si>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</si>
  <si>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</si>
  <si>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</si>
  <si>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</si>
  <si>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</si>
  <si>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</si>
  <si>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</si>
  <si>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</si>
  <si>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</si>
  <si>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</si>
  <si>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</si>
  <si>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</si>
  <si>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</si>
  <si>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</si>
  <si>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</si>
  <si>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</si>
  <si>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</si>
  <si>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</si>
  <si>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</si>
  <si>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</si>
  <si>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</si>
  <si>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</si>
  <si>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</si>
  <si>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</si>
  <si>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</si>
  <si>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</si>
  <si>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</si>
  <si>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</si>
  <si>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</si>
  <si>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</si>
  <si>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</si>
  <si>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</si>
  <si>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</si>
  <si>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</si>
  <si>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</si>
  <si>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</si>
  <si>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</si>
  <si>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</si>
  <si>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</si>
  <si>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</si>
  <si>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</si>
  <si>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</si>
  <si>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</si>
  <si>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</si>
  <si>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</si>
  <si>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</si>
  <si>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</si>
  <si>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</si>
  <si>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</si>
  <si>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</si>
  <si>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</si>
  <si>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</si>
  <si>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</si>
  <si>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</si>
  <si>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</si>
  <si>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</si>
  <si>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</si>
  <si>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</si>
  <si>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</si>
  <si>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</si>
  <si>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</si>
  <si>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</si>
  <si>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</si>
  <si>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</si>
  <si>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</si>
  <si>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</si>
  <si>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</si>
  <si>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</si>
  <si>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</si>
  <si>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</si>
  <si>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</si>
  <si>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</si>
  <si>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</si>
  <si>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</si>
  <si>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</si>
  <si>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</si>
  <si>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</si>
  <si>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</si>
  <si>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</si>
  <si>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</si>
  <si>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</si>
  <si>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</si>
  <si>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</si>
  <si>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</si>
  <si>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</si>
  <si>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</si>
  <si>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</si>
  <si>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</si>
  <si>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</si>
  <si>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</si>
  <si>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</si>
  <si>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</si>
  <si>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</si>
  <si>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</si>
  <si>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</si>
  <si>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</si>
  <si>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</si>
  <si>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</si>
  <si>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</si>
  <si>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</si>
  <si>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</si>
  <si>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</si>
  <si>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</si>
  <si>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</si>
  <si>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</si>
  <si>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</si>
  <si>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</si>
  <si>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</si>
  <si>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</si>
  <si>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</si>
  <si>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</si>
  <si>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</si>
  <si>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</si>
  <si>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</si>
  <si>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</si>
  <si>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</si>
  <si>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</si>
  <si>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</si>
  <si>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</si>
  <si>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</si>
  <si>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</si>
  <si>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</si>
  <si>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</si>
  <si>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</si>
  <si>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</si>
  <si>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</si>
  <si>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</si>
  <si>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</si>
  <si>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</si>
  <si>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</si>
  <si>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</si>
  <si>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</si>
  <si>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</si>
  <si>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</si>
  <si>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</si>
  <si>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</si>
  <si>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</si>
  <si>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</si>
  <si>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</si>
  <si>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</si>
  <si>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</si>
  <si>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</si>
  <si>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</si>
  <si>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</si>
  <si>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</si>
  <si>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</si>
  <si>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</si>
  <si>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</si>
  <si>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</si>
  <si>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</si>
  <si>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</si>
  <si>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</si>
  <si>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</si>
  <si>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</si>
  <si>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</si>
  <si>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</si>
  <si>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</si>
  <si>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</si>
  <si>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</si>
  <si>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</si>
  <si>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</si>
  <si>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</si>
  <si>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</si>
  <si>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</si>
  <si>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</si>
  <si>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</si>
  <si>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</si>
  <si>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</si>
  <si>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</si>
  <si>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</si>
  <si>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</si>
  <si>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</si>
  <si>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</si>
  <si>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</si>
  <si>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</si>
  <si>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</si>
  <si>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</si>
  <si>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</si>
  <si>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</si>
  <si>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</si>
  <si>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</si>
  <si>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</si>
  <si>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</si>
  <si>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</si>
  <si>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</si>
  <si>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</si>
  <si>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</si>
  <si>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</si>
  <si>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</si>
  <si>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</si>
  <si>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</si>
  <si>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</si>
  <si>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</si>
  <si>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</si>
  <si>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</si>
  <si>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</si>
  <si>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</si>
  <si>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</si>
  <si>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</si>
  <si>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</si>
  <si>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</si>
  <si>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</si>
  <si>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</si>
  <si>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</si>
  <si>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</si>
  <si>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</si>
  <si>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</si>
  <si>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</si>
  <si>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</si>
  <si>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</si>
  <si>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</si>
  <si>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</si>
  <si>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</si>
  <si>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</si>
  <si>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</si>
  <si>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</si>
  <si>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</si>
  <si>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</si>
  <si>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</si>
  <si>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</si>
  <si>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</si>
  <si>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</si>
  <si>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</si>
  <si>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</si>
  <si>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</si>
  <si>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</si>
  <si>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</si>
  <si>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</si>
  <si>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</si>
  <si>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</si>
  <si>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</si>
  <si>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</si>
  <si>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</si>
  <si>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</si>
  <si>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</si>
  <si>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</si>
  <si>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</si>
  <si>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</si>
  <si>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</si>
  <si>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</si>
  <si>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</si>
  <si>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</si>
  <si>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</si>
  <si>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</si>
  <si>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</si>
  <si>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</si>
  <si>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</si>
  <si>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</si>
  <si>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</si>
  <si>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</si>
  <si>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</si>
  <si>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</si>
  <si>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</si>
  <si>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</si>
  <si>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</si>
  <si>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</si>
  <si>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</si>
  <si>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</si>
  <si>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</si>
  <si>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</si>
  <si>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</si>
  <si>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</si>
  <si>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</si>
  <si>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</si>
  <si>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</si>
  <si>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</si>
  <si>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</si>
  <si>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</si>
  <si>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</si>
  <si>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</si>
  <si>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</si>
  <si>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</si>
  <si>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</si>
  <si>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</si>
  <si>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</si>
  <si>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</si>
  <si>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</si>
  <si>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</si>
  <si>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</si>
  <si>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</si>
  <si>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</si>
  <si>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</si>
  <si>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</si>
  <si>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</si>
  <si>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</si>
  <si>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</si>
  <si>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</si>
  <si>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</si>
  <si>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</si>
  <si>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</si>
  <si>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</si>
  <si>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</si>
  <si>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</si>
  <si>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</si>
  <si>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</si>
  <si>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</si>
  <si>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</si>
  <si>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</si>
  <si>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</si>
  <si>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</si>
  <si>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</si>
  <si>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</si>
  <si>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</si>
  <si>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</si>
  <si>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</si>
  <si>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</si>
  <si>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</si>
  <si>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</si>
  <si>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</si>
  <si>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</si>
  <si>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</si>
  <si>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</si>
  <si>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</si>
  <si>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</si>
  <si>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</si>
  <si>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</si>
  <si>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</si>
  <si>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</si>
  <si>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</si>
  <si>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</si>
  <si>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</si>
  <si>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</si>
  <si>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</si>
  <si>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</si>
  <si>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</si>
  <si>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</si>
  <si>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</si>
  <si>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</si>
  <si>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</si>
  <si>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</si>
  <si>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</si>
  <si>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</si>
  <si>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</si>
  <si>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</si>
  <si>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</si>
  <si>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</si>
  <si>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</si>
  <si>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</si>
  <si>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</si>
  <si>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</si>
  <si>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</si>
  <si>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</si>
  <si>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</si>
  <si>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</si>
  <si>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</si>
  <si>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</si>
  <si>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</si>
  <si>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</si>
  <si>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</si>
  <si>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</si>
  <si>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</si>
  <si>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</si>
  <si>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</si>
  <si>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</si>
  <si>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</si>
  <si>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</si>
  <si>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</si>
  <si>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</si>
  <si>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</si>
  <si>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</si>
  <si>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</si>
  <si>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</si>
  <si>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</si>
  <si>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</si>
  <si>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</si>
  <si>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</si>
  <si>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</si>
  <si>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</si>
  <si>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</si>
  <si>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</si>
  <si>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</si>
  <si>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</si>
  <si>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</si>
  <si>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</si>
  <si>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</si>
  <si>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</si>
  <si>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</si>
  <si>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</si>
  <si>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</si>
  <si>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</si>
  <si>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</si>
  <si>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</si>
  <si>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</si>
  <si>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</si>
  <si>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</si>
  <si>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</si>
  <si>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</si>
  <si>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</si>
  <si>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</si>
  <si>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</si>
  <si>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</si>
  <si>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</si>
  <si>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</si>
  <si>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</si>
  <si>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</si>
  <si>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</si>
  <si>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</si>
  <si>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</si>
  <si>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</si>
  <si>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</si>
  <si>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</si>
  <si>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</si>
  <si>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</si>
  <si>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</si>
  <si>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</si>
  <si>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</si>
  <si>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</si>
  <si>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</si>
  <si>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</si>
  <si>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</si>
  <si>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</si>
  <si>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</si>
  <si>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</si>
  <si>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</si>
  <si>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</si>
  <si>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</si>
  <si>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</si>
  <si>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</si>
  <si>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</si>
  <si>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</si>
  <si>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</si>
  <si>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</si>
  <si>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</si>
  <si>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</si>
  <si>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</si>
  <si>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</si>
  <si>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</si>
  <si>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</si>
  <si>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</si>
  <si>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</si>
  <si>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</si>
  <si>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</si>
  <si>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</si>
  <si>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</si>
  <si>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</si>
  <si>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</si>
  <si>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</si>
  <si>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</si>
  <si>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</si>
  <si>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</si>
  <si>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</si>
  <si>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</si>
  <si>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</si>
  <si>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</si>
  <si>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</si>
  <si>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</si>
  <si>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</si>
  <si>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</si>
  <si>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</si>
  <si>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</si>
  <si>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</si>
  <si>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</si>
  <si>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</si>
  <si>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</si>
  <si>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</si>
  <si>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</si>
  <si>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</si>
  <si>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</si>
  <si>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</si>
  <si>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</si>
  <si>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</si>
  <si>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</si>
  <si>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</si>
  <si>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</si>
  <si>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</si>
  <si>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</si>
  <si>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</si>
  <si>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</si>
  <si>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</si>
  <si>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</si>
  <si>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</si>
  <si>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</si>
  <si>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</si>
  <si>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</si>
  <si>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</si>
  <si>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</si>
  <si>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</si>
  <si>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</si>
  <si>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</si>
  <si>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</si>
  <si>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</si>
  <si>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</si>
  <si>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</si>
  <si>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</si>
  <si>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</si>
  <si>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</si>
  <si>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</si>
  <si>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</si>
  <si>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</si>
  <si>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</si>
  <si>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</si>
  <si>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</si>
  <si>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</si>
  <si>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</si>
  <si>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</si>
  <si>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</si>
  <si>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</si>
  <si>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</si>
  <si>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</si>
  <si>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</si>
  <si>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</si>
  <si>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</si>
  <si>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</si>
  <si>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</si>
  <si>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</si>
  <si>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</si>
  <si>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</si>
  <si>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</si>
  <si>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</si>
  <si>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</si>
  <si>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</si>
  <si>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</si>
  <si>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</si>
  <si>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</si>
  <si>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</si>
  <si>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</si>
  <si>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</si>
  <si>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</si>
  <si>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</si>
  <si>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</si>
  <si>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</si>
  <si>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</si>
  <si>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</si>
  <si>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</si>
  <si>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</si>
  <si>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</si>
  <si>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</si>
  <si>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</si>
  <si>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</si>
  <si>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</si>
  <si>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</si>
  <si>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</si>
  <si>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</si>
  <si>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</si>
  <si>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</si>
  <si>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</si>
  <si>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</si>
  <si>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</si>
  <si>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</si>
  <si>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</si>
  <si>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</si>
  <si>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</si>
  <si>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</si>
  <si>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</si>
  <si>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</si>
  <si>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</si>
  <si>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</si>
  <si>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</si>
  <si>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</si>
  <si>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</si>
  <si>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</si>
  <si>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</si>
  <si>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</si>
  <si>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</si>
  <si>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</si>
  <si>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</si>
  <si>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</si>
  <si>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</si>
  <si>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</si>
  <si>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</si>
  <si>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</si>
  <si>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</si>
  <si>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</si>
  <si>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</si>
  <si>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</si>
  <si>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</si>
  <si>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</si>
  <si>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</si>
  <si>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</si>
  <si>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</si>
  <si>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</si>
  <si>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</si>
  <si>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</si>
  <si>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</si>
  <si>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</si>
  <si>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</si>
  <si>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</si>
  <si>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</si>
  <si>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</si>
  <si>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</si>
  <si>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</si>
  <si>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</si>
  <si>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</si>
  <si>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</si>
  <si>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</si>
  <si>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</si>
  <si>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</si>
  <si>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</si>
  <si>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</si>
  <si>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</si>
  <si>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</si>
  <si>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</si>
  <si>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</si>
  <si>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</si>
  <si>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</si>
  <si>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</si>
  <si>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</si>
  <si>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</si>
  <si>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</si>
  <si>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</si>
  <si>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</si>
  <si>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</si>
  <si>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</si>
  <si>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</si>
  <si>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</si>
  <si>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</si>
  <si>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</si>
  <si>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</si>
  <si>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</si>
  <si>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</si>
  <si>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</si>
  <si>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</si>
  <si>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</si>
  <si>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</si>
  <si>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</si>
  <si>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</si>
  <si>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</si>
  <si>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</si>
  <si>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</si>
  <si>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</si>
  <si>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</si>
  <si>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</si>
  <si>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</si>
  <si>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</si>
  <si>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</si>
  <si>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</si>
  <si>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</si>
  <si>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</si>
  <si>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</si>
  <si>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</si>
  <si>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</si>
  <si>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</si>
  <si>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</si>
  <si>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</si>
  <si>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</si>
  <si>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</si>
  <si>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</si>
  <si>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</si>
  <si>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</si>
  <si>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</si>
  <si>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</si>
  <si>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</si>
  <si>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</si>
  <si>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</si>
  <si>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</si>
  <si>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</si>
  <si>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</si>
  <si>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</si>
  <si>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</si>
  <si>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</si>
  <si>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</si>
  <si>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</si>
  <si>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</si>
  <si>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</si>
  <si>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</si>
  <si>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</si>
  <si>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</si>
  <si>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</si>
  <si>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</si>
  <si>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</si>
  <si>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</si>
  <si>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</si>
  <si>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</si>
  <si>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</si>
  <si>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</si>
  <si>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</si>
  <si>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</si>
  <si>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</si>
  <si>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</si>
  <si>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</si>
  <si>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</si>
  <si>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</si>
  <si>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</si>
  <si>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</si>
  <si>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</si>
  <si>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</si>
  <si>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</si>
  <si>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</si>
  <si>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</si>
  <si>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</si>
  <si>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</si>
  <si>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</si>
  <si>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</si>
  <si>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</si>
  <si>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</si>
  <si>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</si>
  <si>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</si>
  <si>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</si>
  <si>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</si>
  <si>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</si>
  <si>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</si>
  <si>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</si>
  <si>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</si>
  <si>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</si>
  <si>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</si>
  <si>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</si>
  <si>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</si>
  <si>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</si>
  <si>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</si>
  <si>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</si>
  <si>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</si>
  <si>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</si>
  <si>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</si>
  <si>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</si>
  <si>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</si>
  <si>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</si>
  <si>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</si>
  <si>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</si>
  <si>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</si>
  <si>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</si>
  <si>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</si>
  <si>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</si>
  <si>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</si>
  <si>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</si>
  <si>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</si>
  <si>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</si>
  <si>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</si>
  <si>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</si>
  <si>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</si>
  <si>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</si>
  <si>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</si>
  <si>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</si>
  <si>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</si>
  <si>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</si>
  <si>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</si>
  <si>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</si>
  <si>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</si>
  <si>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</si>
  <si>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</si>
  <si>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</si>
  <si>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</si>
  <si>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</si>
  <si>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</si>
  <si>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</si>
  <si>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</si>
  <si>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</si>
  <si>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</si>
  <si>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</si>
  <si>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</si>
  <si>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</si>
  <si>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</si>
  <si>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</si>
  <si>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</si>
  <si>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</si>
  <si>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</si>
  <si>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</si>
  <si>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</si>
  <si>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</si>
  <si>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</si>
  <si>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</si>
  <si>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</si>
  <si>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</si>
  <si>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</si>
  <si>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</si>
  <si>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</si>
  <si>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</si>
  <si>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</si>
  <si>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</si>
  <si>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</si>
  <si>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</si>
  <si>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</si>
  <si>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</si>
  <si>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</si>
  <si>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</si>
  <si>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</si>
  <si>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</si>
  <si>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</si>
  <si>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</si>
  <si>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</si>
  <si>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</si>
  <si>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</si>
  <si>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</si>
  <si>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</si>
  <si>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</si>
  <si>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</si>
  <si>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</si>
  <si>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</si>
  <si>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</si>
  <si>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</si>
  <si>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</si>
  <si>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</si>
  <si>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</si>
  <si>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</si>
  <si>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</si>
  <si>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</si>
  <si>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</si>
  <si>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</si>
  <si>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</si>
  <si>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</si>
  <si>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</si>
  <si>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</si>
  <si>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</si>
  <si>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</si>
  <si>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</si>
  <si>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</si>
  <si>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</si>
  <si>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</si>
  <si>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</si>
  <si>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</si>
  <si>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</si>
  <si>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</si>
  <si>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</si>
  <si>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</si>
  <si>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</si>
  <si>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</si>
  <si>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</si>
  <si>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</si>
  <si>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</si>
  <si>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</si>
  <si>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</si>
  <si>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</si>
  <si>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</si>
  <si>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</si>
  <si>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</si>
  <si>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</si>
  <si>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</si>
  <si>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</si>
  <si>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</si>
  <si>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</si>
  <si>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</si>
  <si>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</si>
  <si>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</si>
  <si>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</si>
  <si>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</si>
  <si>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</si>
  <si>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</si>
  <si>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</si>
  <si>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</si>
  <si>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</si>
  <si>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</si>
  <si>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</si>
  <si>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</si>
  <si>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</si>
  <si>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</si>
  <si>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</si>
  <si>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</si>
  <si>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</si>
  <si>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</si>
  <si>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</si>
  <si>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</si>
  <si>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</si>
  <si>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</si>
  <si>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</si>
  <si>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</si>
  <si>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</si>
  <si>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</si>
  <si>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</si>
  <si>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</si>
  <si>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</si>
  <si>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</si>
  <si>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</si>
  <si>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</si>
  <si>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</si>
  <si>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</si>
  <si>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</si>
  <si>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</si>
  <si>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</si>
  <si>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</si>
  <si>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</si>
  <si>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</si>
  <si>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</si>
  <si>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</si>
  <si>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</si>
  <si>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</si>
  <si>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</si>
  <si>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</si>
  <si>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</si>
  <si>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</si>
  <si>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</si>
  <si>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</si>
  <si>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</si>
  <si>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</si>
  <si>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</si>
  <si>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</si>
  <si>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</si>
  <si>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</si>
  <si>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</si>
  <si>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</si>
  <si>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</si>
  <si>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</si>
  <si>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</si>
  <si>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</si>
  <si>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</si>
  <si>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</si>
  <si>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</si>
  <si>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</si>
  <si>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</si>
  <si>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</si>
  <si>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</si>
  <si>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</si>
  <si>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</si>
  <si>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</si>
  <si>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</si>
  <si>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</si>
  <si>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</si>
  <si>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</si>
  <si>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</si>
  <si>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</si>
  <si>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</si>
  <si>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</si>
  <si>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</si>
  <si>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</si>
  <si>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</si>
  <si>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</si>
  <si>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</si>
  <si>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</si>
  <si>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</si>
  <si>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</si>
  <si>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</si>
  <si>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</si>
  <si>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</si>
  <si>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</si>
  <si>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</si>
  <si>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</si>
  <si>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</si>
  <si>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</si>
  <si>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</si>
  <si>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</si>
  <si>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</si>
  <si>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</si>
  <si>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</si>
  <si>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</si>
  <si>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</si>
  <si>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</si>
  <si>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</si>
  <si>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</si>
  <si>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</si>
  <si>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</si>
  <si>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</si>
  <si>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</si>
  <si>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</si>
  <si>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</si>
  <si>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</si>
  <si>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</si>
  <si>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</si>
  <si>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</si>
  <si>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</si>
  <si>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</si>
  <si>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</si>
  <si>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</si>
  <si>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</si>
  <si>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</si>
  <si>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</si>
  <si>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</si>
  <si>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</si>
  <si>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</si>
  <si>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</si>
  <si>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</si>
  <si>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</si>
  <si>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</si>
  <si>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</si>
  <si>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</si>
  <si>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</si>
  <si>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</si>
  <si>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</si>
  <si>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</si>
  <si>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</si>
  <si>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</si>
  <si>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</si>
  <si>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</si>
  <si>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</si>
  <si>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</si>
  <si>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</si>
  <si>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</si>
  <si>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</si>
  <si>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</si>
  <si>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</si>
  <si>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</si>
  <si>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</si>
  <si>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</si>
  <si>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</si>
  <si>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</si>
  <si>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</si>
  <si>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</si>
  <si>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</si>
  <si>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</si>
  <si>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</si>
  <si>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</si>
  <si>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</si>
  <si>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</si>
  <si>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</si>
  <si>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</si>
  <si>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</si>
  <si>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</si>
  <si>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</si>
  <si>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</si>
  <si>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</si>
  <si>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</si>
  <si>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</si>
  <si>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</si>
  <si>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</si>
  <si>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</si>
  <si>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</si>
  <si>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</si>
  <si>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</si>
  <si>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</si>
  <si>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</si>
  <si>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</si>
  <si>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</si>
  <si>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</si>
  <si>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</si>
  <si>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</si>
  <si>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</si>
  <si>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</si>
  <si>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</si>
  <si>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</si>
  <si>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</si>
  <si>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</si>
  <si>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</si>
  <si>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</si>
  <si>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</si>
  <si>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</si>
  <si>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</si>
  <si>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</si>
  <si>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</si>
  <si>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</si>
  <si>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</si>
  <si>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</si>
  <si>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</si>
  <si>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</si>
  <si>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</si>
  <si>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</si>
  <si>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</si>
  <si>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</si>
  <si>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</si>
  <si>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</si>
  <si>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</si>
  <si>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</si>
  <si>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</si>
  <si>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</si>
  <si>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</si>
  <si>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</si>
  <si>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</si>
  <si>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</si>
  <si>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</si>
  <si>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</si>
  <si>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</si>
  <si>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</si>
  <si>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</si>
  <si>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</si>
  <si>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</si>
  <si>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</si>
  <si>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</si>
  <si>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</si>
  <si>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</si>
  <si>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</si>
  <si>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</si>
  <si>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</si>
  <si>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</si>
  <si>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</si>
  <si>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</si>
  <si>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</si>
  <si>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</si>
  <si>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</si>
  <si>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</si>
  <si>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</si>
  <si>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</si>
  <si>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</si>
  <si>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</si>
  <si>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</si>
  <si>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</si>
  <si>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</si>
  <si>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</si>
  <si>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</si>
  <si>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</si>
  <si>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</si>
  <si>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</si>
  <si>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</si>
  <si>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</si>
  <si>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</si>
  <si>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</si>
  <si>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</si>
  <si>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</si>
  <si>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</si>
  <si>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</si>
  <si>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</si>
  <si>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</si>
  <si>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</si>
  <si>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</si>
  <si>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</si>
  <si>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</si>
  <si>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</si>
  <si>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</si>
  <si>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</si>
  <si>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</si>
  <si>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</si>
  <si>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</si>
  <si>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</si>
  <si>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</si>
  <si>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</si>
  <si>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</si>
  <si>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</si>
  <si>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</si>
  <si>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</si>
  <si>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</si>
  <si>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</si>
  <si>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</si>
  <si>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</si>
  <si>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</si>
  <si>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</si>
  <si>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</si>
  <si>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</si>
  <si>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</si>
  <si>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</si>
  <si>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</si>
  <si>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</si>
  <si>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</si>
  <si>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</si>
  <si>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</si>
  <si>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</si>
  <si>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</si>
  <si>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</si>
  <si>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</si>
  <si>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</si>
  <si>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</si>
  <si>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</si>
  <si>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</si>
  <si>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</si>
  <si>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</si>
  <si>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</si>
  <si>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</si>
  <si>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</si>
  <si>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</si>
  <si>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</si>
  <si>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</si>
  <si>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</si>
  <si>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</si>
  <si>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</si>
  <si>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</si>
  <si>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</si>
  <si>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</si>
  <si>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</si>
  <si>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</si>
  <si>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</si>
  <si>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</si>
  <si>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</si>
  <si>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</si>
  <si>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</si>
  <si>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</si>
  <si>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</si>
  <si>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</si>
  <si>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</si>
  <si>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</si>
  <si>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</si>
  <si>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</si>
  <si>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</si>
  <si>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</si>
  <si>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</si>
  <si>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</si>
  <si>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</si>
  <si>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</si>
  <si>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</si>
  <si>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</si>
  <si>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</si>
  <si>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</si>
  <si>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</si>
  <si>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</si>
  <si>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</si>
  <si>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</si>
  <si>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</si>
  <si>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</si>
  <si>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</si>
  <si>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</si>
  <si>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</si>
  <si>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</si>
  <si>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</si>
  <si>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</si>
  <si>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</si>
  <si>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</si>
  <si>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</si>
  <si>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</si>
  <si>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</si>
  <si>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</si>
  <si>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</si>
  <si>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</si>
  <si>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</si>
  <si>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</si>
  <si>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</si>
  <si>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</si>
  <si>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</si>
  <si>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</si>
  <si>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</si>
  <si>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</si>
  <si>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</si>
  <si>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</si>
  <si>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</si>
  <si>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</si>
  <si>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</si>
  <si>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</si>
  <si>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</si>
  <si>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</si>
  <si>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</si>
  <si>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</si>
  <si>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</si>
  <si>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</si>
  <si>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</si>
  <si>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</si>
  <si>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</si>
  <si>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</si>
  <si>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</si>
  <si>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</si>
  <si>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</si>
  <si>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</si>
  <si>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</si>
  <si>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</si>
  <si>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</si>
  <si>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</si>
  <si>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</si>
  <si>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</si>
  <si>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</si>
  <si>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</si>
  <si>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</si>
  <si>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</si>
  <si>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</si>
  <si>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</si>
  <si>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</si>
  <si>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</si>
  <si>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</si>
  <si>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</si>
  <si>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</si>
  <si>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</si>
  <si>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</si>
  <si>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</si>
  <si>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</si>
  <si>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</si>
  <si>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</si>
  <si>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</si>
  <si>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</si>
  <si>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</si>
  <si>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</si>
  <si>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</si>
  <si>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</si>
  <si>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</si>
  <si>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</si>
  <si>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</si>
  <si>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</si>
  <si>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</si>
  <si>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</si>
  <si>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</si>
  <si>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</si>
  <si>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</si>
  <si>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</si>
  <si>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</si>
  <si>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</si>
  <si>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</si>
  <si>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</si>
  <si>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</si>
  <si>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</si>
  <si>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</si>
  <si>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</si>
  <si>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</si>
  <si>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</si>
  <si>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</si>
  <si>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</si>
  <si>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</si>
  <si>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</si>
  <si>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</si>
  <si>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</si>
  <si>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</si>
  <si>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</si>
  <si>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</si>
  <si>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</si>
  <si>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</si>
  <si>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</si>
  <si>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</si>
  <si>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</si>
  <si>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</si>
  <si>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</si>
  <si>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</si>
  <si>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</si>
  <si>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</si>
  <si>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</si>
  <si>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</si>
  <si>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</si>
  <si>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</si>
  <si>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</si>
  <si>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</si>
  <si>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</si>
  <si>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</si>
  <si>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</si>
  <si>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</si>
  <si>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</si>
  <si>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</si>
  <si>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</si>
  <si>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</si>
  <si>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</si>
  <si>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</si>
  <si>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</si>
  <si>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</si>
  <si>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</si>
  <si>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</si>
  <si>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</si>
  <si>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</si>
  <si>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</si>
  <si>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</si>
  <si>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</si>
  <si>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</si>
  <si>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</si>
  <si>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</si>
  <si>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</si>
  <si>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</si>
  <si>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</si>
  <si>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</si>
  <si>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</si>
  <si>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</si>
  <si>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</si>
  <si>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</si>
  <si>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</si>
  <si>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</si>
  <si>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</si>
  <si>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</si>
  <si>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</si>
  <si>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</si>
  <si>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</si>
  <si>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</si>
  <si>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</si>
  <si>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</si>
  <si>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</si>
  <si>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</si>
  <si>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</si>
  <si>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</si>
  <si>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</si>
  <si>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</si>
  <si>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</si>
  <si>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</si>
  <si>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</si>
  <si>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</si>
  <si>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</si>
  <si>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</si>
  <si>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</si>
  <si>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</si>
  <si>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</si>
  <si>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</si>
  <si>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</si>
  <si>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</si>
  <si>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</si>
  <si>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</si>
  <si>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</si>
  <si>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</si>
  <si>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</si>
  <si>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</si>
  <si>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</si>
  <si>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</si>
  <si>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</si>
  <si>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</si>
  <si>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</si>
  <si>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</si>
  <si>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</si>
  <si>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</si>
  <si>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</si>
  <si>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</si>
  <si>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</si>
  <si>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</si>
  <si>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</si>
  <si>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</si>
  <si>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</si>
  <si>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</si>
  <si>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</si>
  <si>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</si>
  <si>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</si>
  <si>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</si>
  <si>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</si>
  <si>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</si>
  <si>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</si>
  <si>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</si>
  <si>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</si>
  <si>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</si>
  <si>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</si>
  <si>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</si>
  <si>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</si>
  <si>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</si>
  <si>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</si>
  <si>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</si>
  <si>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</si>
  <si>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</si>
  <si>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</si>
  <si>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</si>
  <si>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</si>
  <si>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</si>
  <si>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</si>
  <si>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</si>
  <si>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</si>
  <si>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</si>
  <si>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</si>
  <si>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</si>
  <si>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</si>
  <si>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</si>
  <si>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</si>
  <si>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</si>
  <si>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</si>
  <si>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</si>
  <si>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</si>
  <si>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</si>
  <si>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</si>
  <si>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</si>
  <si>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</si>
  <si>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</si>
  <si>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</si>
  <si>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</si>
  <si>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</si>
  <si>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</si>
  <si>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</si>
  <si>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</si>
  <si>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</si>
  <si>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</si>
  <si>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</si>
  <si>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</si>
  <si>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</si>
  <si>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</si>
  <si>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</si>
  <si>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</si>
  <si>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</si>
  <si>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</si>
  <si>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</si>
  <si>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</si>
  <si>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</si>
  <si>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</si>
  <si>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</si>
  <si>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</si>
  <si>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</si>
  <si>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</si>
  <si>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</si>
  <si>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</si>
  <si>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</si>
  <si>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</si>
  <si>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</si>
  <si>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</si>
  <si>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</si>
  <si>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</si>
  <si>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</si>
  <si>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</si>
  <si>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</si>
  <si>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</si>
  <si>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</si>
  <si>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</si>
  <si>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</si>
  <si>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</si>
  <si>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</si>
  <si>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</si>
  <si>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</si>
  <si>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</si>
  <si>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</si>
  <si>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</si>
  <si>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</si>
  <si>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</si>
  <si>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</si>
  <si>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</si>
  <si>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</si>
  <si>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</si>
  <si>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</si>
  <si>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</si>
  <si>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</si>
  <si>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</si>
  <si>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</si>
  <si>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</si>
  <si>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</si>
  <si>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</si>
  <si>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</si>
  <si>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</si>
  <si>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</si>
  <si>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</si>
  <si>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</si>
  <si>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</si>
  <si>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</si>
  <si>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</si>
  <si>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</si>
  <si>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</si>
  <si>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</si>
  <si>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</si>
  <si>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</si>
  <si>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</si>
  <si>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</si>
  <si>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</si>
  <si>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</si>
  <si>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</si>
  <si>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</si>
  <si>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</si>
  <si>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</si>
  <si>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</si>
  <si>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</si>
  <si>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</si>
  <si>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</si>
  <si>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</si>
  <si>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</si>
  <si>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</si>
  <si>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</si>
  <si>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</si>
  <si>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</si>
  <si>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</si>
  <si>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</si>
  <si>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</si>
  <si>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</si>
  <si>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</si>
  <si>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</si>
  <si>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</si>
  <si>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</si>
  <si>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</si>
  <si>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</si>
  <si>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</si>
  <si>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</si>
  <si>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</si>
  <si>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</si>
  <si>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</si>
  <si>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</si>
  <si>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</si>
  <si>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</si>
  <si>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</si>
  <si>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</si>
  <si>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</si>
  <si>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</si>
  <si>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</si>
  <si>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</si>
  <si>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</si>
  <si>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</si>
  <si>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</si>
  <si>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</si>
  <si>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</si>
  <si>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</si>
  <si>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</si>
  <si>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</si>
  <si>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</si>
  <si>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</si>
  <si>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</si>
  <si>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</si>
  <si>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</si>
  <si>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</si>
  <si>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</si>
  <si>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</si>
  <si>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</si>
  <si>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</si>
  <si>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</si>
  <si>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</si>
  <si>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</si>
  <si>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</si>
  <si>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</si>
  <si>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</si>
  <si>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</si>
  <si>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</si>
  <si>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</si>
  <si>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</si>
  <si>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</si>
  <si>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</si>
  <si>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</si>
  <si>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</si>
  <si>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</si>
  <si>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</si>
  <si>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</si>
  <si>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</si>
  <si>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</si>
  <si>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</si>
  <si>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</si>
  <si>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</si>
  <si>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</si>
  <si>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</si>
  <si>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</si>
  <si>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</si>
  <si>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</si>
  <si>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</si>
  <si>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</si>
  <si>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</si>
  <si>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</si>
  <si>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</si>
  <si>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</si>
  <si>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</si>
  <si>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</si>
  <si>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</si>
  <si>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</si>
  <si>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</si>
  <si>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</si>
  <si>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</si>
  <si>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</si>
  <si>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</si>
  <si>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</si>
  <si>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</si>
  <si>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</si>
  <si>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</si>
  <si>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</si>
  <si>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</si>
  <si>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</si>
  <si>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</si>
  <si>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</si>
  <si>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</si>
  <si>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</si>
  <si>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</si>
  <si>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</si>
  <si>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</si>
  <si>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</si>
  <si>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</si>
  <si>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</si>
  <si>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</si>
  <si>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</si>
  <si>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</si>
  <si>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</si>
  <si>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</si>
  <si>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</si>
  <si>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</si>
  <si>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</si>
  <si>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</si>
  <si>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</si>
  <si>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</si>
  <si>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</si>
  <si>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</si>
  <si>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</si>
  <si>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</si>
  <si>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</si>
  <si>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</si>
  <si>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</si>
  <si>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</si>
  <si>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</si>
  <si>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</si>
  <si>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</si>
  <si>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</si>
  <si>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</si>
  <si>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</si>
  <si>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</si>
  <si>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</si>
  <si>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</si>
  <si>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</si>
  <si>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</si>
  <si>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</si>
  <si>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</si>
  <si>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</si>
  <si>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</si>
  <si>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</si>
  <si>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</si>
  <si>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</si>
  <si>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</si>
  <si>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</si>
  <si>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</si>
  <si>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</si>
  <si>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</si>
  <si>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</si>
  <si>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</si>
  <si>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</si>
  <si>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</si>
  <si>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</si>
  <si>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</si>
  <si>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</si>
  <si>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</si>
  <si>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</si>
  <si>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</si>
  <si>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</si>
  <si>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</si>
  <si>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</si>
  <si>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</si>
  <si>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</si>
  <si>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</si>
  <si>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</si>
  <si>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</si>
  <si>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</si>
  <si>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</si>
  <si>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</si>
  <si>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</si>
  <si>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</si>
  <si>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</si>
  <si>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</si>
  <si>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</si>
  <si>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</si>
  <si>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</si>
  <si>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</si>
  <si>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</si>
  <si>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</si>
  <si>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</si>
  <si>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</si>
  <si>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</si>
  <si>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</si>
  <si>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</si>
  <si>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</si>
  <si>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</si>
  <si>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</si>
  <si>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</si>
  <si>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</si>
  <si>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</si>
  <si>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</si>
  <si>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</si>
  <si>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</si>
  <si>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</si>
  <si>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</si>
  <si>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</si>
  <si>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</si>
  <si>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</si>
  <si>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</si>
  <si>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</si>
  <si>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</si>
  <si>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</si>
  <si>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</si>
  <si>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</si>
  <si>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</si>
  <si>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</si>
  <si>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</si>
  <si>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</si>
  <si>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</si>
  <si>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</si>
  <si>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</si>
  <si>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</si>
  <si>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</si>
  <si>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</si>
  <si>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</si>
  <si>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</si>
  <si>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</si>
  <si>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</si>
  <si>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</si>
  <si>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</si>
  <si>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</si>
  <si>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</si>
  <si>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</si>
  <si>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</si>
  <si>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</si>
  <si>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</si>
  <si>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</si>
  <si>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</si>
  <si>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</si>
  <si>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</si>
  <si>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</si>
  <si>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</si>
  <si>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</si>
  <si>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</si>
  <si>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</si>
  <si>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</si>
  <si>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</si>
  <si>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</si>
  <si>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</si>
  <si>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</si>
  <si>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</si>
  <si>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</si>
  <si>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</si>
  <si>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</si>
  <si>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</si>
  <si>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</si>
  <si>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</si>
  <si>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</si>
  <si>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</si>
  <si>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</si>
  <si>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</si>
  <si>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</si>
  <si>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</si>
  <si>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</si>
  <si>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</si>
  <si>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</si>
  <si>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</si>
  <si>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</si>
  <si>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</si>
  <si>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</si>
  <si>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</si>
  <si>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</si>
  <si>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</si>
  <si>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</si>
  <si>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</si>
  <si>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</si>
  <si>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</si>
  <si>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</si>
  <si>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</si>
  <si>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</si>
  <si>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</si>
  <si>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</si>
  <si>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</si>
  <si>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</si>
  <si>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</si>
  <si>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</si>
  <si>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</si>
  <si>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</si>
  <si>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</si>
  <si>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</si>
  <si>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</si>
  <si>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</si>
  <si>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</si>
  <si>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</si>
  <si>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</si>
  <si>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</si>
  <si>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</si>
  <si>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</si>
  <si>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</si>
  <si>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</si>
  <si>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</si>
  <si>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</si>
  <si>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</si>
  <si>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</si>
  <si>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</si>
  <si>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</si>
  <si>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</si>
  <si>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</si>
  <si>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</si>
  <si>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</si>
  <si>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</si>
  <si>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</si>
  <si>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</si>
  <si>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</si>
  <si>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</si>
  <si>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</si>
  <si>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</si>
  <si>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</si>
  <si>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</si>
  <si>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</si>
  <si>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</si>
  <si>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</si>
  <si>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</si>
  <si>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</si>
  <si>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</si>
  <si>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</si>
  <si>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</si>
  <si>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</si>
  <si>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</si>
  <si>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</si>
  <si>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</si>
  <si>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</si>
  <si>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</si>
  <si>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</si>
  <si>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</si>
  <si>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</si>
  <si>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</si>
  <si>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</si>
  <si>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</si>
  <si>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</si>
  <si>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</si>
  <si>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</si>
  <si>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</si>
  <si>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</si>
  <si>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</si>
  <si>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</si>
  <si>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</si>
  <si>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</si>
  <si>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</si>
  <si>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</si>
  <si>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</si>
  <si>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</si>
  <si>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</si>
  <si>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</si>
  <si>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</si>
  <si>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</si>
  <si>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</si>
  <si>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</si>
  <si>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</si>
  <si>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</si>
  <si>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</si>
  <si>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</si>
  <si>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</si>
  <si>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</si>
  <si>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</si>
  <si>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</si>
  <si>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</si>
  <si>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</si>
  <si>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</si>
  <si>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</si>
  <si>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</si>
  <si>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</si>
  <si>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</si>
  <si>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</si>
  <si>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</si>
  <si>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</si>
  <si>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</si>
  <si>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</si>
  <si>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</si>
  <si>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</si>
  <si>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</si>
  <si>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</si>
  <si>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</si>
  <si>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</si>
  <si>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</si>
  <si>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</si>
  <si>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</si>
  <si>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</si>
  <si>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</si>
  <si>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</si>
  <si>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</si>
  <si>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</si>
  <si>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</si>
  <si>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</si>
  <si>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</si>
  <si>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</si>
  <si>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</si>
  <si>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</si>
  <si>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</si>
  <si>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</si>
  <si>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</si>
  <si>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</si>
  <si>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</si>
  <si>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</si>
  <si>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</si>
  <si>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</si>
  <si>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</si>
  <si>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</si>
  <si>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</si>
  <si>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</si>
  <si>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</si>
  <si>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</si>
  <si>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</si>
  <si>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</si>
  <si>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</si>
  <si>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</si>
  <si>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</si>
  <si>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</si>
  <si>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</si>
  <si>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</si>
  <si>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</si>
  <si>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</si>
  <si>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</si>
  <si>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</si>
  <si>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</si>
  <si>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</si>
  <si>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</si>
  <si>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</si>
  <si>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</si>
  <si>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</si>
  <si>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</si>
  <si>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</si>
  <si>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</si>
  <si>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</si>
  <si>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</si>
  <si>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</si>
  <si>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</si>
  <si>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</si>
  <si>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</si>
  <si>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</si>
  <si>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</si>
  <si>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</si>
  <si>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</si>
  <si>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</si>
  <si>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</si>
  <si>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</si>
  <si>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</si>
  <si>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</si>
  <si>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</si>
  <si>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</si>
  <si>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</si>
  <si>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</si>
  <si>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</si>
  <si>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</si>
  <si>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</si>
  <si>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</si>
  <si>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</si>
  <si>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</si>
  <si>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</si>
  <si>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</si>
  <si>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</si>
  <si>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</si>
  <si>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</si>
  <si>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</si>
  <si>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</si>
  <si>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</si>
  <si>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</si>
  <si>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</si>
  <si>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</si>
  <si>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</si>
  <si>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</si>
  <si>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</si>
  <si>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</si>
  <si>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</si>
  <si>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</si>
  <si>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</si>
  <si>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</si>
  <si>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</si>
  <si>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</si>
  <si>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</si>
  <si>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</si>
  <si>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</si>
  <si>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</si>
  <si>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</si>
  <si>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</si>
  <si>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</si>
  <si>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</si>
  <si>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</si>
  <si>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</si>
  <si>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</si>
  <si>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</si>
  <si>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</si>
  <si>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</si>
  <si>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</si>
  <si>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</si>
  <si>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</si>
  <si>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</si>
  <si>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</si>
  <si>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</si>
  <si>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</si>
  <si>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</si>
  <si>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</si>
  <si>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</si>
  <si>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</si>
  <si>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</si>
  <si>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</si>
  <si>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</si>
  <si>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</si>
  <si>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</si>
  <si>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</si>
  <si>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</si>
  <si>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</si>
  <si>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</si>
  <si>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</si>
  <si>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</si>
  <si>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</si>
  <si>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</si>
  <si>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</si>
  <si>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</si>
  <si>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</si>
  <si>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</si>
  <si>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</si>
  <si>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</si>
  <si>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</si>
  <si>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</si>
  <si>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</si>
  <si>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</si>
  <si>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</si>
  <si>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</si>
  <si>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</si>
  <si>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</si>
  <si>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</si>
  <si>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</si>
  <si>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</si>
  <si>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</si>
  <si>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</si>
  <si>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</si>
  <si>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</si>
  <si>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</si>
  <si>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</si>
  <si>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</si>
  <si>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</si>
  <si>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</si>
  <si>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</si>
  <si>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</si>
  <si>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</si>
  <si>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</si>
  <si>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</si>
  <si>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</si>
  <si>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</si>
  <si>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</si>
  <si>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</si>
  <si>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</si>
  <si>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</si>
  <si>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</si>
  <si>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</si>
  <si>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</si>
  <si>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</si>
  <si>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</si>
  <si>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</si>
  <si>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</si>
  <si>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</si>
  <si>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</si>
  <si>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</si>
  <si>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</si>
  <si>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</si>
  <si>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</si>
  <si>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</si>
  <si>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</si>
  <si>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</si>
  <si>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</si>
  <si>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</si>
  <si>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</si>
  <si>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</si>
  <si>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</si>
  <si>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</si>
  <si>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</si>
  <si>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</si>
  <si>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</si>
  <si>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</si>
  <si>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</si>
  <si>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</si>
  <si>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</si>
  <si>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</si>
  <si>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</si>
  <si>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</si>
  <si>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</si>
  <si>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</si>
  <si>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</si>
  <si>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</si>
  <si>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</si>
  <si>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</si>
  <si>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</si>
  <si>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</si>
  <si>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</si>
  <si>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</si>
  <si>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</si>
  <si>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</si>
  <si>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</si>
  <si>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</si>
  <si>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</si>
  <si>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</si>
  <si>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</si>
  <si>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</si>
  <si>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</si>
  <si>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</si>
  <si>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</si>
  <si>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</si>
  <si>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</si>
  <si>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</si>
  <si>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</si>
  <si>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</si>
  <si>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</si>
  <si>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</si>
  <si>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</si>
  <si>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</si>
  <si>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</si>
  <si>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</si>
  <si>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</si>
  <si>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</si>
  <si>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</si>
  <si>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</si>
  <si>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</si>
  <si>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</si>
  <si>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</si>
  <si>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</si>
  <si>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</si>
  <si>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</si>
  <si>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</si>
  <si>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</si>
  <si>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</si>
  <si>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</si>
  <si>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</si>
  <si>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</si>
  <si>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</si>
  <si>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</si>
  <si>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</si>
  <si>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</si>
  <si>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</si>
  <si>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</si>
  <si>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</si>
  <si>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</si>
  <si>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</si>
  <si>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</si>
  <si>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</si>
  <si>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</si>
  <si>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</si>
  <si>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</si>
  <si>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</si>
  <si>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</si>
  <si>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</si>
  <si>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</si>
  <si>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</si>
  <si>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</si>
  <si>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</si>
  <si>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</si>
  <si>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</si>
  <si>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</si>
  <si>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</si>
  <si>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</si>
  <si>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</si>
  <si>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</si>
  <si>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</si>
  <si>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</si>
  <si>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</si>
  <si>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</si>
  <si>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</si>
  <si>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</si>
  <si>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</si>
  <si>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</si>
  <si>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</si>
  <si>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</si>
  <si>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</si>
  <si>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</si>
  <si>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</si>
  <si>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</si>
  <si>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</si>
  <si>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</si>
  <si>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</si>
  <si>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</si>
  <si>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</si>
  <si>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</si>
  <si>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</si>
  <si>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</si>
  <si>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</si>
  <si>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</si>
  <si>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</si>
  <si>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</si>
  <si>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</si>
  <si>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</si>
  <si>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</si>
  <si>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</si>
  <si>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</si>
  <si>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</si>
  <si>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</si>
  <si>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</si>
  <si>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</si>
  <si>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</si>
  <si>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</si>
  <si>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</si>
  <si>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</si>
  <si>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</si>
  <si>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</si>
  <si>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</si>
  <si>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</si>
  <si>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</si>
  <si>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</si>
  <si>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</si>
  <si>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</si>
  <si>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</si>
  <si>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</si>
  <si>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</si>
  <si>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</si>
  <si>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</si>
  <si>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</si>
  <si>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</si>
  <si>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</si>
  <si>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</si>
  <si>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</si>
  <si>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</si>
  <si>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</si>
  <si>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</si>
  <si>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</si>
  <si>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</si>
  <si>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</si>
  <si>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</si>
  <si>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</si>
  <si>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</si>
  <si>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</si>
  <si>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</si>
  <si>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</si>
  <si>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</si>
  <si>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</si>
  <si>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</si>
  <si>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</si>
  <si>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</si>
  <si>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</si>
  <si>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</si>
  <si>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</si>
  <si>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</si>
  <si>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</si>
  <si>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</si>
  <si>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</si>
  <si>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</si>
  <si>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</si>
  <si>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</si>
  <si>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</si>
  <si>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</si>
  <si>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</si>
  <si>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</si>
  <si>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</si>
  <si>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</si>
  <si>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</si>
  <si>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</si>
  <si>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</si>
  <si>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</si>
  <si>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</si>
  <si>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</si>
  <si>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</si>
  <si>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</si>
  <si>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</si>
  <si>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</si>
  <si>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</si>
  <si>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</si>
  <si>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</si>
  <si>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</si>
  <si>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</si>
  <si>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</si>
  <si>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</si>
  <si>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</si>
  <si>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</si>
  <si>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</si>
  <si>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</si>
  <si>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</si>
  <si>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</si>
  <si>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</si>
  <si>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</si>
  <si>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</si>
  <si>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</si>
  <si>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</si>
  <si>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</si>
  <si>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</si>
  <si>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</si>
  <si>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</si>
  <si>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</si>
  <si>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</si>
  <si>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</si>
  <si>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</si>
  <si>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</si>
  <si>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</si>
  <si>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</si>
  <si>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</si>
  <si>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</si>
  <si>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</si>
  <si>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</si>
  <si>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</si>
  <si>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</si>
  <si>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</si>
  <si>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</si>
  <si>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</si>
  <si>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</si>
  <si>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</si>
  <si>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</si>
  <si>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</si>
  <si>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</si>
  <si>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</si>
  <si>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</si>
  <si>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</si>
  <si>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</si>
  <si>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</si>
  <si>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</si>
  <si>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</si>
  <si>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</si>
  <si>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</si>
  <si>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</si>
  <si>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</si>
  <si>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</si>
  <si>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</si>
  <si>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</si>
  <si>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</si>
  <si>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</si>
  <si>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</si>
  <si>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</si>
  <si>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</si>
  <si>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</si>
  <si>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</si>
  <si>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</si>
  <si>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</si>
  <si>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</si>
  <si>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</si>
  <si>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</si>
  <si>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</si>
  <si>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</si>
  <si>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</si>
  <si>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</si>
  <si>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</si>
  <si>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</si>
  <si>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</si>
  <si>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</si>
  <si>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</si>
  <si>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</si>
  <si>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</si>
  <si>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</si>
  <si>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</si>
  <si>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</si>
  <si>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</si>
  <si>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</si>
  <si>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</si>
  <si>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</si>
  <si>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</si>
  <si>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</si>
  <si>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</si>
  <si>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</si>
  <si>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</si>
  <si>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</si>
  <si>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</si>
  <si>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</si>
  <si>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</si>
  <si>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</si>
  <si>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</si>
  <si>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</si>
  <si>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</si>
  <si>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</si>
  <si>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</si>
  <si>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</si>
  <si>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</si>
  <si>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</si>
  <si>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</si>
  <si>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</si>
  <si>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</si>
  <si>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</si>
  <si>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</si>
  <si>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</si>
  <si>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</si>
  <si>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</si>
  <si>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</si>
  <si>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</si>
  <si>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</si>
  <si>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</si>
  <si>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</si>
  <si>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</si>
  <si>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</si>
  <si>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</si>
  <si>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</si>
  <si>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</si>
  <si>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</si>
  <si>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</si>
  <si>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</si>
  <si>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</si>
  <si>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</si>
  <si>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</si>
  <si>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</si>
  <si>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</si>
  <si>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</si>
  <si>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</si>
  <si>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</si>
  <si>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</si>
  <si>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</si>
  <si>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</si>
  <si>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</si>
  <si>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</si>
  <si>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</si>
  <si>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</si>
  <si>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</si>
  <si>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</si>
  <si>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</si>
  <si>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</si>
  <si>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</si>
  <si>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</si>
  <si>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</si>
  <si>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</si>
  <si>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</si>
  <si>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</si>
  <si>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</si>
  <si>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</si>
  <si>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</si>
  <si>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</si>
  <si>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</si>
  <si>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</si>
  <si>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</si>
  <si>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</si>
  <si>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</si>
  <si>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</si>
  <si>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</si>
  <si>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</si>
  <si>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</si>
  <si>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</si>
  <si>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</si>
  <si>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</si>
  <si>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</si>
  <si>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</si>
  <si>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</si>
  <si>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</si>
  <si>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</si>
  <si>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</si>
  <si>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</si>
  <si>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</si>
  <si>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</si>
  <si>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</si>
  <si>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</si>
  <si>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</si>
  <si>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</si>
  <si>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</si>
  <si>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</si>
  <si>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</si>
  <si>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</si>
  <si>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</si>
  <si>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</si>
  <si>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</si>
  <si>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</si>
  <si>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</si>
  <si>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</si>
  <si>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</si>
  <si>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</si>
  <si>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</si>
  <si>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</si>
  <si>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</si>
  <si>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</si>
  <si>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</si>
  <si>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</si>
  <si>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</si>
  <si>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</si>
  <si>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</si>
  <si>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</si>
  <si>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</si>
  <si>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</si>
  <si>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</si>
  <si>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</si>
  <si>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</si>
  <si>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</si>
  <si>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</si>
  <si>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</si>
  <si>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</si>
  <si>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</si>
  <si>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</si>
  <si>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</si>
  <si>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</si>
  <si>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</si>
  <si>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</si>
  <si>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</si>
  <si>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</si>
  <si>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</si>
  <si>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</si>
  <si>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</si>
  <si>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</si>
  <si>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</si>
  <si>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</si>
  <si>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</si>
  <si>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</si>
  <si>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</si>
  <si>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</si>
  <si>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</si>
  <si>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</si>
  <si>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</si>
  <si>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</si>
  <si>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</si>
  <si>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</si>
  <si>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</si>
  <si>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</si>
  <si>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</si>
  <si>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</si>
  <si>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</si>
  <si>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</si>
  <si>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</si>
  <si>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</si>
  <si>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</si>
  <si>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</si>
  <si>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</si>
  <si>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</si>
  <si>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</si>
  <si>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</si>
  <si>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</si>
  <si>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</si>
  <si>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</si>
  <si>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</si>
  <si>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</si>
  <si>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</si>
  <si>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</si>
  <si>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</si>
  <si>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</si>
  <si>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</si>
  <si>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</si>
  <si>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</si>
  <si>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</si>
  <si>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</si>
  <si>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</si>
  <si>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</si>
  <si>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</si>
  <si>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</si>
  <si>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</si>
  <si>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</si>
  <si>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</si>
  <si>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</si>
  <si>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</si>
  <si>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</si>
  <si>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</si>
  <si>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</si>
  <si>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</si>
  <si>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</si>
  <si>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</si>
  <si>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</si>
  <si>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</si>
  <si>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</si>
  <si>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</si>
  <si>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</si>
  <si>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</si>
  <si>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</si>
  <si>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</si>
  <si>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</si>
  <si>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</si>
  <si>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</si>
  <si>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</si>
  <si>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</si>
  <si>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</si>
  <si>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</si>
  <si>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</si>
  <si>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</si>
  <si>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</si>
  <si>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</si>
  <si>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</si>
  <si>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</si>
  <si>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</si>
  <si>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</si>
  <si>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</si>
  <si>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</si>
  <si>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</si>
  <si>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</si>
  <si>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</si>
  <si>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</si>
  <si>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</si>
  <si>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</si>
  <si>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</si>
  <si>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</si>
  <si>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</si>
  <si>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</si>
  <si>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</si>
  <si>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</si>
  <si>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</si>
  <si>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</si>
  <si>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</si>
  <si>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</si>
  <si>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</si>
  <si>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</si>
  <si>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</si>
  <si>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</si>
  <si>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</si>
  <si>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</si>
  <si>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</si>
  <si>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</si>
  <si>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</si>
  <si>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</si>
  <si>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</si>
  <si>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</si>
  <si>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</si>
  <si>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</si>
  <si>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</si>
  <si>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</si>
  <si>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Canceled</t>
  </si>
  <si>
    <t>Less Than 1000</t>
  </si>
  <si>
    <t>Greater than or equal to 50000</t>
  </si>
  <si>
    <t>Percentage Cancelled</t>
  </si>
  <si>
    <t>state</t>
  </si>
  <si>
    <t>Category</t>
  </si>
  <si>
    <t>date ceated convesion</t>
  </si>
  <si>
    <t>date ended convesion</t>
  </si>
  <si>
    <t>Count Of Outcome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</si>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</sst>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left"/>
    </xf>
    <xf numFmtId="164" fontId="0" fillId="0" borderId="0" xfId="0" applyNumberFormat="1" applyAlignment="1">
      <alignment horizontal="left"/>
    </xf>
    <xf numFmtId="9" fontId="0" fillId="0" borderId="0" xfId="0" applyNumberFormat="1"/>
    <xf numFmtId="14" fontId="0" fillId="0" borderId="0" xfId="0" applyNumberFormat="1"/>
    <xf numFmtId="165" fontId="0" fillId="0" borderId="0" xfId="0" applyNumberFormat="1"/>
    <xf numFmtId="22" fontId="0" fillId="0" borderId="0" xfId="0" applyNumberFormat="1"/>
  </cellXfs>
  <cellStyles count="2">
    <cellStyle name="Normal" xfId="0" builtinId="0"/>
    <cellStyle name="Percent" xfId="1" builtinId="5"/>
  </cellStyles>
  <dxfs count="6">
    <dxf>
      <numFmt numFmtId="27" formatCode="m/d/yyyy\ h:mm"/>
    </dxf>
    <dxf>
      <numFmt numFmtId="27" formatCode="m/d/yyyy\ h:mm"/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[excel_kickstarter_20211217.xlsx]Pivot Table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23-4655-A320-02469AB2B0B3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23-4655-A320-02469AB2B0B3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23-4655-A320-02469AB2B0B3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923-4655-A320-02469AB2B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422383"/>
        <c:axId val="613379999"/>
      </c:barChart>
      <c:catAx>
        <c:axId val="43742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79999"/>
        <c:crosses val="autoZero"/>
        <c:auto val="1"/>
        <c:lblAlgn val="ctr"/>
        <c:lblOffset val="100"/>
        <c:noMultiLvlLbl val="0"/>
      </c:catAx>
      <c:valAx>
        <c:axId val="61337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22383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[excel_kickstarter_20211217.xlsx]Pivot Table 1!PivotTable2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3"/>
          </a:solidFill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effectLst/>
          </c:spPr>
          <c:marker>
            <c:symbol val="none"/>
          </c:marker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F-40B5-B435-F2EEE9044C95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effectLst/>
          </c:spPr>
          <c:marker>
            <c:symbol val="none"/>
          </c:marker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F-40B5-B435-F2EEE9044C95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effectLst/>
          </c:spPr>
          <c:marker>
            <c:symbol val="none"/>
          </c:marker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F-40B5-B435-F2EEE9044C95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effectLst/>
          </c:spPr>
          <c:marker>
            <c:symbol val="none"/>
          </c:marker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F-40B5-B435-F2EEE9044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422383"/>
        <c:axId val="613379999"/>
      </c:lineChart>
      <c:catAx>
        <c:axId val="43742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79999"/>
        <c:crosses val="autoZero"/>
        <c:auto val="1"/>
        <c:lblAlgn val="ctr"/>
        <c:lblOffset val="100"/>
        <c:noMultiLvlLbl val="0"/>
      </c:catAx>
      <c:valAx>
        <c:axId val="61337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22383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[excel_kickstarter_20211217.xlsx]Pivot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2'!$B$7:$B$8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2'!$B$9:$B$50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AA-4A36-9565-59461FDF3749}"/>
            </c:ext>
          </c:extLst>
        </c:ser>
        <c:ser>
          <c:idx val="1"/>
          <c:order val="1"/>
          <c:tx>
            <c:strRef>
              <c:f>'Pivot Table 2'!$C$7:$C$8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2'!$C$9:$C$50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AA-4A36-9565-59461FDF3749}"/>
            </c:ext>
          </c:extLst>
        </c:ser>
        <c:ser>
          <c:idx val="2"/>
          <c:order val="2"/>
          <c:tx>
            <c:strRef>
              <c:f>'Pivot Table 2'!$D$7:$D$8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2'!$D$9:$D$50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AA-4A36-9565-59461FDF3749}"/>
            </c:ext>
          </c:extLst>
        </c:ser>
        <c:ser>
          <c:idx val="3"/>
          <c:order val="3"/>
          <c:tx>
            <c:strRef>
              <c:f>'Pivot Table 2'!$E$7:$E$8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2'!$E$9:$E$50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AA-4A36-9565-59461FDF3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593295"/>
        <c:axId val="613379583"/>
      </c:barChart>
      <c:catAx>
        <c:axId val="51559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79583"/>
        <c:crosses val="autoZero"/>
        <c:auto val="1"/>
        <c:lblAlgn val="ctr"/>
        <c:lblOffset val="100"/>
        <c:noMultiLvlLbl val="0"/>
      </c:catAx>
      <c:valAx>
        <c:axId val="61337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59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[excel_kickstarter_20211217.xlsx]Pivot Table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85-47F4-AC2F-BDDC409800ED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85-47F4-AC2F-BDDC409800ED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85-47F4-AC2F-BDDC40980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648720"/>
        <c:axId val="336629728"/>
      </c:lineChart>
      <c:catAx>
        <c:axId val="23664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629728"/>
        <c:crosses val="autoZero"/>
        <c:auto val="1"/>
        <c:lblAlgn val="ctr"/>
        <c:lblOffset val="100"/>
        <c:noMultiLvlLbl val="0"/>
      </c:catAx>
      <c:valAx>
        <c:axId val="33662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4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Amount/Success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10-4E7B-811F-DDEA963739D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10-4E7B-811F-DDEA963739D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10-4E7B-811F-DDEA96373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0085328"/>
        <c:axId val="18740148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F10-4E7B-811F-DDEA963739D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F10-4E7B-811F-DDEA963739D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F10-4E7B-811F-DDEA963739D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F10-4E7B-811F-DDEA963739D3}"/>
                  </c:ext>
                </c:extLst>
              </c15:ser>
            </c15:filteredLineSeries>
          </c:ext>
        </c:extLst>
      </c:lineChart>
      <c:catAx>
        <c:axId val="198008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014832"/>
        <c:crosses val="autoZero"/>
        <c:auto val="1"/>
        <c:lblAlgn val="ctr"/>
        <c:lblOffset val="100"/>
        <c:noMultiLvlLbl val="0"/>
      </c:catAx>
      <c:valAx>
        <c:axId val="187401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08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525303</xdr:colOff>
      <xdr:row>18</xdr:row>
      <xdr:rowOff>22383</xdr:rowOff>
    </xdr:from>
    <xdr:to>
      <xdr:col>7</xdr:col>
      <xdr:colOff>105250</xdr:colOff>
      <xdr:row>33</xdr:row>
      <xdr:rowOff>50958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03D2B-0D24-4FF9-8A5E-21C596164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205740</xdr:colOff>
      <xdr:row>18</xdr:row>
      <xdr:rowOff>30480</xdr:rowOff>
    </xdr:from>
    <xdr:to>
      <xdr:col>12</xdr:col>
      <xdr:colOff>601027</xdr:colOff>
      <xdr:row>33</xdr:row>
      <xdr:rowOff>59055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0BF6DB-B9C7-4555-BA1D-2A35489D5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254791</xdr:colOff>
      <xdr:row>2</xdr:row>
      <xdr:rowOff>57151</xdr:rowOff>
    </xdr:from>
    <xdr:to>
      <xdr:col>18</xdr:col>
      <xdr:colOff>300036</xdr:colOff>
      <xdr:row>31</xdr:row>
      <xdr:rowOff>126206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8A5FD-519C-4EA8-8F02-C389C930F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16668</xdr:rowOff>
    </xdr:from>
    <xdr:to>
      <xdr:col>6</xdr:col>
      <xdr:colOff>485775</xdr:colOff>
      <xdr:row>35</xdr:row>
      <xdr:rowOff>45243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00FEB-A79E-4C91-81FA-229B69531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673893</xdr:colOff>
      <xdr:row>17</xdr:row>
      <xdr:rowOff>54768</xdr:rowOff>
    </xdr:from>
    <xdr:to>
      <xdr:col>6</xdr:col>
      <xdr:colOff>92868</xdr:colOff>
      <xdr:row>32</xdr:row>
      <xdr:rowOff>83343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E67822-75AA-47D5-B82A-F9F11357E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Ford" refreshedDate="43356.911993287038" createdVersion="6" refreshedVersion="6" minRefreshableVersion="3" recordCount="4114" xr:uid="{FC0EA855-7F68-4FB4-B460-63113BA80179}">
  <cacheSource type="worksheet">
    <worksheetSource ref="A1:Q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Ford" refreshedDate="43357.541305787039" createdVersion="6" refreshedVersion="6" minRefreshableVersion="3" recordCount="4114" xr:uid="{D61A5503-E1F5-4F38-9C56-10C7DE45BFA2}">
  <cacheSource type="worksheet">
    <worksheetSource ref="A1:S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A617D-B334-4FAF-913D-9F4077CB03B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5A2D6-3B6B-48D7-8F52-51200006080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7:F5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D7BA4-94E6-4912-96D4-5844DB3E8A6B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Stat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7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17F7F9-C076-4CFC-BFDF-1EE74171A847}" name="Table1" displayName="Table1" ref="A1:R301" totalsRowShown="0">
  <autoFilter ref="A1:R301" xr:uid="{CF17F7F9-C076-4CFC-BFDF-1EE74171A847}"/>
  <tableColumns count="18">
    <tableColumn id="1" xr3:uid="{D4EF7FD4-9A87-472E-B2A3-F47B14259504}" name="id"/>
    <tableColumn id="2" xr3:uid="{F971A591-C2F9-4EE1-BAAE-F1B7C512D4DB}" name="name"/>
    <tableColumn id="3" xr3:uid="{23FBF2BC-6AFE-4F15-9F5C-68E76EBE196D}" name="blurb"/>
    <tableColumn id="4" xr3:uid="{D828DDC1-8A8A-4454-B296-3A22BC349F0A}" name="goal"/>
    <tableColumn id="5" xr3:uid="{D4E97595-00E8-459D-871B-307A2CA8F84F}" name="pledged"/>
    <tableColumn id="6" xr3:uid="{3898E3D8-CF9D-45FA-A6AB-FCF632ACA0B7}" name="state"/>
    <tableColumn id="7" xr3:uid="{A08832E1-E08E-480F-91F1-5D371F79F641}" name="country"/>
    <tableColumn id="8" xr3:uid="{B43EDE78-4388-48B9-9C40-60F3CD41F041}" name="currency"/>
    <tableColumn id="9" xr3:uid="{BB6CDCE2-23B8-4B64-B58A-4FFA9A65B94F}" name="deadline"/>
    <tableColumn id="10" xr3:uid="{01CABE4F-7899-463B-9EDD-A31819E9F0C5}" name="launched_at"/>
    <tableColumn id="11" xr3:uid="{A11654EF-6FD2-42B2-AE56-6DC59B59DDDF}" name="staff_pick"/>
    <tableColumn id="12" xr3:uid="{ED51FE54-1B85-4DBB-A935-A0EC1E4083C1}" name="backers_count"/>
    <tableColumn id="13" xr3:uid="{BE87DF45-2242-4F00-B7FA-2EABE8A62B18}" name="spotlight"/>
    <tableColumn id="14" xr3:uid="{EFEBCD6E-F105-44AC-8A73-809579042C6F}" name="Category and Sub-Category"/>
    <tableColumn id="15" xr3:uid="{2FF5BEF1-7D57-482A-9615-7B9D62C667C7}" name="Percent Funded"/>
    <tableColumn id="16" xr3:uid="{85D1FAF5-F683-4EFC-B10C-55C52FC96573}" name="Average Donation"/>
    <tableColumn id="17" xr3:uid="{0B6736A9-03DE-4E89-BA59-E161F8D299E9}" name="Category"/>
    <tableColumn id="18" xr3:uid="{BD3412A1-25A2-4391-86C9-CA60CC2FA8C8}" name="Sub-Catego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804F10A-FA4C-439E-925F-6A3EE7455E32}" name="Table2" displayName="Table2" ref="A1:R301" totalsRowShown="0">
  <autoFilter ref="A1:R301" xr:uid="{9804F10A-FA4C-439E-925F-6A3EE7455E32}"/>
  <tableColumns count="18">
    <tableColumn id="1" xr3:uid="{3B412556-580A-4866-8D33-BD371F64A163}" name="id"/>
    <tableColumn id="2" xr3:uid="{8E777AB0-960D-4C3D-9646-3309B120B1C0}" name="name"/>
    <tableColumn id="3" xr3:uid="{3FC2AF44-423E-446C-8CA7-6AA5DF4B3A00}" name="blurb"/>
    <tableColumn id="4" xr3:uid="{1FD58BB9-9EE3-4BB2-B9D0-3F4C3B020120}" name="goal"/>
    <tableColumn id="5" xr3:uid="{D558B3F0-DD8C-4F3D-8680-BB24AB438489}" name="pledged"/>
    <tableColumn id="6" xr3:uid="{901581D0-2408-46BB-B90D-4FF733E7BE22}" name="state"/>
    <tableColumn id="7" xr3:uid="{BA8B499E-52D3-46FE-80B2-ADF559EB9FD0}" name="country"/>
    <tableColumn id="8" xr3:uid="{08572706-77AF-4F34-B525-231A21AB04C8}" name="currency"/>
    <tableColumn id="9" xr3:uid="{C2136251-FB72-4F44-B3F1-77A8C26EA3A2}" name="deadline"/>
    <tableColumn id="10" xr3:uid="{9C609559-713B-46B1-A71A-623A97418289}" name="launched_at"/>
    <tableColumn id="11" xr3:uid="{44EC83C3-A634-46AA-A927-40940B402096}" name="staff_pick"/>
    <tableColumn id="12" xr3:uid="{EA6D4B9A-286B-49F4-B427-654149FCAB2B}" name="backers_count"/>
    <tableColumn id="13" xr3:uid="{AB8CE83B-8796-4D2B-BF80-A55B5126DF2B}" name="spotlight"/>
    <tableColumn id="14" xr3:uid="{D261CE6D-19F8-4403-83A0-86E12CD1BFBD}" name="Category and Sub-Category"/>
    <tableColumn id="15" xr3:uid="{3C3C69B9-A7B6-402A-8C91-3C146BE10391}" name="Percent Funded"/>
    <tableColumn id="16" xr3:uid="{8ADE9936-4473-4A92-9CF8-B83AB6E8372A}" name="Average Donation"/>
    <tableColumn id="17" xr3:uid="{5A90145D-2926-46FA-9F82-4CC15E6D7DF6}" name="Category"/>
    <tableColumn id="18" xr3:uid="{7B30D417-267D-4234-B85A-B47B4DC02D94}" name="Sub-Categor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FD6BD58-58A6-4F7F-80BD-5C9F5B004543}" name="Table3" displayName="Table3" ref="A1:T203" totalsRowShown="0">
  <autoFilter ref="A1:T203" xr:uid="{DFD6BD58-58A6-4F7F-80BD-5C9F5B004543}"/>
  <tableColumns count="20">
    <tableColumn id="1" xr3:uid="{12B54C2A-2FF2-4274-84F5-43C2F34BE0E4}" name="id"/>
    <tableColumn id="2" xr3:uid="{FA7EA632-A176-4E24-8C59-7F0B90D01024}" name="name"/>
    <tableColumn id="3" xr3:uid="{11A78903-BF78-4FA8-A81A-771DB620E9B8}" name="blurb"/>
    <tableColumn id="4" xr3:uid="{746EE116-1976-4FFD-8798-0009737F1938}" name="goal"/>
    <tableColumn id="5" xr3:uid="{F4C022B1-6373-4C73-A14A-7496A015B111}" name="pledged"/>
    <tableColumn id="6" xr3:uid="{4CAB34FC-37D5-46A8-97F1-B5C3444081DA}" name="state"/>
    <tableColumn id="7" xr3:uid="{358F9026-933E-4222-85CB-65B5C77DDC6C}" name="country"/>
    <tableColumn id="8" xr3:uid="{A0B3DE5F-06ED-4457-8180-59203ACBB5D1}" name="currency"/>
    <tableColumn id="9" xr3:uid="{34466DEA-458F-489B-9A93-59EE8C395638}" name="deadline"/>
    <tableColumn id="10" xr3:uid="{5BA4BB78-6147-4264-B821-949728769DD3}" name="launched_at"/>
    <tableColumn id="11" xr3:uid="{A16829CB-C807-4D26-BE69-182919CE77F4}" name="staff_pick"/>
    <tableColumn id="12" xr3:uid="{E72749E3-D30E-4E34-9FDC-281169E5EF43}" name="backers_count"/>
    <tableColumn id="13" xr3:uid="{8F7077F4-FED8-4321-BFE6-C6320B756F22}" name="spotlight"/>
    <tableColumn id="14" xr3:uid="{27C28F92-B462-4DA4-A787-8EB59C72C3B6}" name="Category and Sub-Category"/>
    <tableColumn id="15" xr3:uid="{003C3170-F94E-4603-AD7F-0A4209F5D9EC}" name="Percent Funded"/>
    <tableColumn id="16" xr3:uid="{C5E4FD57-8434-48F7-A929-EBE8226852C9}" name="Average Donation"/>
    <tableColumn id="17" xr3:uid="{D2D19D23-BA9A-4B48-92FD-A28B68ABA494}" name="Parent Category"/>
    <tableColumn id="18" xr3:uid="{2C3579C1-EB9B-419B-8836-1DCC3D9083F7}" name="Sub-Category"/>
    <tableColumn id="19" xr3:uid="{0EE1A7FE-528F-46FB-BA65-4F24FC94DCF0}" name="Date Created Conversion" dataDxfId="1"/>
    <tableColumn id="20" xr3:uid="{0B62C17D-E412-42E3-8D93-D7AE5AE3C2E5}" name="Date Ended Convers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7" zoomScaleNormal="97" workbookViewId="0">
      <selection activeCell="F1" sqref="F1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0.62890625" customWidth="1"/>
    <col min="16" max="16" width="16" customWidth="1"/>
    <col min="17" max="18" width="14.41796875" bestFit="1" customWidth="1"/>
    <col min="19" max="19" width="22.83984375" style="7" customWidth="1"/>
    <col min="20" max="20" width="18.68359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8399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t="s">
        <v>8306</v>
      </c>
      <c r="Q1" s="1" t="s">
        <v>8400</v>
      </c>
      <c r="R1" s="1" t="s">
        <v>8307</v>
      </c>
      <c r="S1" s="9" t="s">
        <v>8401</v>
      </c>
      <c r="T1" s="1" t="s">
        <v>8402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SUM(E2/D2)</f>
        <v>1.3685882352941177</v>
      </c>
      <c r="P2">
        <f>IF(L2&lt;&gt;0, ROUND(SUM(E2/L2), 2), 0)</f>
        <v>63.92</v>
      </c>
      <c r="Q2" t="str">
        <f>LEFT(N2,SEARCH("/",N2,1)-1)</f>
        <v>film &amp; video</v>
      </c>
      <c r="R2" t="str">
        <f>RIGHT(N2,LEN(N2)-SEARCH("/",N2))</f>
        <v>television</v>
      </c>
      <c r="S2" s="13">
        <f>(((J2/60)/60)/24)+DATE(1970,1,1)+(-5/24)</f>
        <v>42176.798738425925</v>
      </c>
      <c r="T2" s="13">
        <f>(((I2/60)/60)/24)+DATE(1970,1,1)+(-5/24)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SUM(E3/D3)</f>
        <v>1.4260827250608272</v>
      </c>
      <c r="P3">
        <f t="shared" ref="P3:P66" si="1">IF(L3&lt;&gt;0, ROUND(SUM(E3/L3), 2), 0)</f>
        <v>185.48</v>
      </c>
      <c r="Q3" t="str">
        <f t="shared" ref="Q3:Q66" si="2">LEFT(N3,SEARCH("/",N3,1)-1)</f>
        <v>film &amp; video</v>
      </c>
      <c r="R3" t="str">
        <f t="shared" ref="R3:R66" si="3">RIGHT(N3,LEN(N3)-SEARCH("/",N3))</f>
        <v>television</v>
      </c>
      <c r="S3" s="13">
        <f t="shared" ref="S3:S66" si="4">(((J3/60)/60)/24)+DATE(1970,1,1)+(-5/24)</f>
        <v>42766.392164351848</v>
      </c>
      <c r="T3" s="13">
        <f t="shared" ref="T3:T66" si="5">(((I3/60)/60)/24)+DATE(1970,1,1)+(-5/24)</f>
        <v>42796.392164351848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42515.838738425926</v>
      </c>
      <c r="T9" s="13">
        <f t="shared" si="5"/>
        <v>42555.838738425926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3">
        <f t="shared" si="5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3">
        <f t="shared" si="5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3">
        <f t="shared" si="5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3">
        <f t="shared" si="5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3">
        <f t="shared" si="5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3">
        <f t="shared" si="5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3">
        <f t="shared" si="5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41869.333981481483</v>
      </c>
      <c r="T20" s="13">
        <f t="shared" si="5"/>
        <v>41899.333981481483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3">
        <f t="shared" si="5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42200.549907407411</v>
      </c>
      <c r="T22" s="13">
        <f t="shared" si="5"/>
        <v>42260.549907407411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3">
        <f t="shared" si="5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3">
        <f t="shared" si="5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3">
        <f t="shared" si="5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3">
        <f t="shared" si="5"/>
        <v>42262.61041666667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3">
        <f t="shared" si="5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3">
        <f t="shared" si="5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3">
        <f t="shared" si="5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3">
        <f t="shared" si="5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3">
        <f t="shared" si="5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3">
        <f t="shared" si="5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3">
        <f t="shared" si="5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3">
        <f t="shared" si="5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3">
        <f t="shared" si="5"/>
        <v>42316.49422453704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3">
        <f t="shared" si="5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3">
        <f t="shared" si="5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3">
        <f t="shared" si="5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3">
        <f t="shared" si="5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41374.848888888882</v>
      </c>
      <c r="T40" s="13">
        <f t="shared" si="5"/>
        <v>41404.848888888882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3">
        <f t="shared" si="5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3">
        <f t="shared" si="5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3">
        <f t="shared" si="5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3">
        <f t="shared" si="5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3">
        <f t="shared" si="5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41873.890474537038</v>
      </c>
      <c r="T46" s="13">
        <f t="shared" si="5"/>
        <v>41918.890474537038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3">
        <f t="shared" si="5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42323.756643518522</v>
      </c>
      <c r="T48" s="13">
        <f t="shared" si="5"/>
        <v>42353.756643518522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3">
        <f t="shared" si="5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3">
        <f t="shared" si="5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3">
        <f t="shared" si="5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3">
        <f t="shared" si="5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42196.720335648148</v>
      </c>
      <c r="T53" s="13">
        <f t="shared" si="5"/>
        <v>42226.720335648148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3">
        <f t="shared" si="5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3">
        <f t="shared" si="5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3">
        <f t="shared" si="5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3">
        <f t="shared" si="5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42149.340555555551</v>
      </c>
      <c r="T58" s="13">
        <f t="shared" si="5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3">
        <f t="shared" si="5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3">
        <f t="shared" si="5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42230.027500000004</v>
      </c>
      <c r="T61" s="13">
        <f t="shared" si="5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41701.693483796291</v>
      </c>
      <c r="T62" s="13">
        <f t="shared" si="5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41409.605983796297</v>
      </c>
      <c r="T63" s="13">
        <f t="shared" si="5"/>
        <v>41431.605983796297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41311.591180555552</v>
      </c>
      <c r="T64" s="13">
        <f t="shared" si="5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41612.703854166662</v>
      </c>
      <c r="T65" s="13">
        <f t="shared" si="5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41432.809965277775</v>
      </c>
      <c r="T66" s="13">
        <f t="shared" si="5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SUM(E67/D67)</f>
        <v>1.0752857142857142</v>
      </c>
      <c r="P67">
        <f t="shared" ref="P67:P130" si="7">IF(L67&lt;&gt;0, ROUND(SUM(E67/L67), 2), 0)</f>
        <v>132.05000000000001</v>
      </c>
      <c r="Q67" t="str">
        <f t="shared" ref="Q67:Q130" si="8">LEFT(N67,SEARCH("/",N67,1)-1)</f>
        <v>film &amp; video</v>
      </c>
      <c r="R67" t="str">
        <f t="shared" ref="R67:R130" si="9">RIGHT(N67,LEN(N67)-SEARCH("/",N67))</f>
        <v>shorts</v>
      </c>
      <c r="S67" s="13">
        <f t="shared" ref="S67:S130" si="10">(((J67/60)/60)/24)+DATE(1970,1,1)+(-5/24)</f>
        <v>41835.612893518519</v>
      </c>
      <c r="T67" s="13">
        <f t="shared" ref="T67:T130" si="11">(((I67/60)/60)/24)+DATE(1970,1,1)+(-5/24)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42539.641435185178</v>
      </c>
      <c r="T68" s="13">
        <f t="shared" si="11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41075.375046296293</v>
      </c>
      <c r="T69" s="13">
        <f t="shared" si="11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41663.36100694444</v>
      </c>
      <c r="T70" s="13">
        <f t="shared" si="11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40785.979456018518</v>
      </c>
      <c r="T71" s="13">
        <f t="shared" si="11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40730.688020833331</v>
      </c>
      <c r="T72" s="13">
        <f t="shared" si="11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40997.063159722216</v>
      </c>
      <c r="T73" s="13">
        <f t="shared" si="11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41207.801863425921</v>
      </c>
      <c r="T74" s="13">
        <f t="shared" si="11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40587.548425925925</v>
      </c>
      <c r="T75" s="13">
        <f t="shared" si="11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42360.278877314813</v>
      </c>
      <c r="T76" s="13">
        <f t="shared" si="11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41357.000833333332</v>
      </c>
      <c r="T77" s="13">
        <f t="shared" si="11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40844.483310185184</v>
      </c>
      <c r="T78" s="13">
        <f t="shared" si="11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40996.936539351853</v>
      </c>
      <c r="T79" s="13">
        <f t="shared" si="11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42604.522233796299</v>
      </c>
      <c r="T80" s="13">
        <f t="shared" si="11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41724.568206018514</v>
      </c>
      <c r="T81" s="13">
        <f t="shared" si="11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41582.875648148147</v>
      </c>
      <c r="T82" s="13">
        <f t="shared" si="11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41099.950543981482</v>
      </c>
      <c r="T83" s="13">
        <f t="shared" si="11"/>
        <v>41103.91805555555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40795.611817129626</v>
      </c>
      <c r="T84" s="13">
        <f t="shared" si="11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42042.407280092586</v>
      </c>
      <c r="T85" s="13">
        <f t="shared" si="11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40648.54960648148</v>
      </c>
      <c r="T86" s="13">
        <f t="shared" si="11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40778.917094907403</v>
      </c>
      <c r="T87" s="13">
        <f t="shared" si="11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42291.347743055558</v>
      </c>
      <c r="T88" s="13">
        <f t="shared" si="11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40322.331053240734</v>
      </c>
      <c r="T89" s="13">
        <f t="shared" si="11"/>
        <v>40331.861805555556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41786.450590277775</v>
      </c>
      <c r="T90" s="13">
        <f t="shared" si="11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41402.543888888889</v>
      </c>
      <c r="T91" s="13">
        <f t="shared" si="11"/>
        <v>41427.543888888889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40706.089108796295</v>
      </c>
      <c r="T92" s="13">
        <f t="shared" si="11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40619.194027777776</v>
      </c>
      <c r="T93" s="13">
        <f t="shared" si="11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42720.990543981483</v>
      </c>
      <c r="T94" s="13">
        <f t="shared" si="11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41065.649733796294</v>
      </c>
      <c r="T95" s="13">
        <f t="shared" si="11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41716.509513888886</v>
      </c>
      <c r="T96" s="13">
        <f t="shared" si="11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40934.796770833331</v>
      </c>
      <c r="T97" s="13">
        <f t="shared" si="11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40324.45417824074</v>
      </c>
      <c r="T98" s="13">
        <f t="shared" si="11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40705.926874999997</v>
      </c>
      <c r="T99" s="13">
        <f t="shared" si="11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41214.586504629624</v>
      </c>
      <c r="T100" s="13">
        <f t="shared" si="11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41631.694432870368</v>
      </c>
      <c r="T101" s="13">
        <f t="shared" si="11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41197.544976851852</v>
      </c>
      <c r="T102" s="13">
        <f t="shared" si="11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41274.568402777775</v>
      </c>
      <c r="T103" s="13">
        <f t="shared" si="11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40504.922835648147</v>
      </c>
      <c r="T104" s="13">
        <f t="shared" si="11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41682.597569444442</v>
      </c>
      <c r="T105" s="13">
        <f t="shared" si="11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40612.486874999995</v>
      </c>
      <c r="T106" s="13">
        <f t="shared" si="11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42485.516435185178</v>
      </c>
      <c r="T107" s="13">
        <f t="shared" si="11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40987.568298611113</v>
      </c>
      <c r="T108" s="13">
        <f t="shared" si="11"/>
        <v>41001.568298611113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40635.774155092593</v>
      </c>
      <c r="T109" s="13">
        <f t="shared" si="11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41365.404745370368</v>
      </c>
      <c r="T110" s="13">
        <f t="shared" si="11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40569.817476851851</v>
      </c>
      <c r="T111" s="13">
        <f t="shared" si="11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41557.741354166668</v>
      </c>
      <c r="T112" s="13">
        <f t="shared" si="11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42125.124849537031</v>
      </c>
      <c r="T113" s="13">
        <f t="shared" si="11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41717.834699074068</v>
      </c>
      <c r="T114" s="13">
        <f t="shared" si="11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40753.550092592588</v>
      </c>
      <c r="T115" s="13">
        <f t="shared" si="11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40861.065833333334</v>
      </c>
      <c r="T116" s="13">
        <f t="shared" si="11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40918.530601851846</v>
      </c>
      <c r="T117" s="13">
        <f t="shared" si="11"/>
        <v>40943.530601851846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40595.288831018515</v>
      </c>
      <c r="T118" s="13">
        <f t="shared" si="11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40248.626666666663</v>
      </c>
      <c r="T119" s="13">
        <f t="shared" si="11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40722.845324074071</v>
      </c>
      <c r="T120" s="13">
        <f t="shared" si="11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40738.860949074071</v>
      </c>
      <c r="T121" s="13">
        <f t="shared" si="11"/>
        <v>40768.75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42615.841516203705</v>
      </c>
      <c r="T122" s="13">
        <f t="shared" si="11"/>
        <v>42645.841516203705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42096.496643518512</v>
      </c>
      <c r="T123" s="13">
        <f t="shared" si="11"/>
        <v>42112.219444444439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42593.223460648143</v>
      </c>
      <c r="T124" s="13">
        <f t="shared" si="11"/>
        <v>42653.223460648143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41904.573657407404</v>
      </c>
      <c r="T125" s="13">
        <f t="shared" si="11"/>
        <v>41940.708333333328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42114.720393518517</v>
      </c>
      <c r="T126" s="13">
        <f t="shared" si="11"/>
        <v>42139.720393518517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42709.78564814815</v>
      </c>
      <c r="T127" s="13">
        <f t="shared" si="11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42135.381215277775</v>
      </c>
      <c r="T128" s="13">
        <f t="shared" si="11"/>
        <v>42165.874999999993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42067.415983796294</v>
      </c>
      <c r="T129" s="13">
        <f t="shared" si="11"/>
        <v>42097.37431712963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1.8669999999999999E-2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42628.019594907404</v>
      </c>
      <c r="T130" s="13">
        <f t="shared" si="11"/>
        <v>42663.019594907404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SUM(E131/D131)</f>
        <v>0</v>
      </c>
      <c r="P131">
        <f t="shared" ref="P131:P194" si="13">IF(L131&lt;&gt;0, ROUND(SUM(E131/L131), 2), 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RIGHT(N131,LEN(N131)-SEARCH("/",N131))</f>
        <v>science fiction</v>
      </c>
      <c r="S131" s="13">
        <f t="shared" ref="S131:S194" si="16">(((J131/60)/60)/24)+DATE(1970,1,1)+(-5/24)</f>
        <v>41882.728969907403</v>
      </c>
      <c r="T131" s="13">
        <f t="shared" ref="T131:T194" si="17">(((I131/60)/60)/24)+DATE(1970,1,1)+(-5/24)</f>
        <v>41942.728969907403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41778.707083333327</v>
      </c>
      <c r="T132" s="13">
        <f t="shared" si="17"/>
        <v>41806.636111111111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42541.629178240742</v>
      </c>
      <c r="T133" s="13">
        <f t="shared" si="17"/>
        <v>42556.791666666664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41905.60424768518</v>
      </c>
      <c r="T134" s="13">
        <f t="shared" si="17"/>
        <v>41950.645914351851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42491.599351851844</v>
      </c>
      <c r="T135" s="13">
        <f t="shared" si="17"/>
        <v>42521.521527777775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42221.701597222222</v>
      </c>
      <c r="T136" s="13">
        <f t="shared" si="17"/>
        <v>42251.499999999993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41788.173576388886</v>
      </c>
      <c r="T137" s="13">
        <f t="shared" si="17"/>
        <v>41821.583333333328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42096.201782407406</v>
      </c>
      <c r="T138" s="13">
        <f t="shared" si="17"/>
        <v>42140.219444444439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42239.365659722222</v>
      </c>
      <c r="T139" s="13">
        <f t="shared" si="17"/>
        <v>42289.365659722222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42186.049085648141</v>
      </c>
      <c r="T140" s="13">
        <f t="shared" si="17"/>
        <v>42216.999305555553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42187.712638888886</v>
      </c>
      <c r="T141" s="13">
        <f t="shared" si="17"/>
        <v>42197.712638888886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42052.989953703705</v>
      </c>
      <c r="T142" s="13">
        <f t="shared" si="17"/>
        <v>42082.948287037034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42109.944710648146</v>
      </c>
      <c r="T143" s="13">
        <f t="shared" si="17"/>
        <v>42154.944710648146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41938.684930555552</v>
      </c>
      <c r="T144" s="13">
        <f t="shared" si="17"/>
        <v>41959.726597222216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42558.855810185189</v>
      </c>
      <c r="T145" s="13">
        <f t="shared" si="17"/>
        <v>42616.038194444445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42047.554074074076</v>
      </c>
      <c r="T146" s="13">
        <f t="shared" si="17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42200.333935185183</v>
      </c>
      <c r="T147" s="13">
        <f t="shared" si="17"/>
        <v>42227.333935185183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42692.807847222219</v>
      </c>
      <c r="T148" s="13">
        <f t="shared" si="17"/>
        <v>42752.807847222219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41969.559490740743</v>
      </c>
      <c r="T149" s="13">
        <f t="shared" si="17"/>
        <v>42012.554166666661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42397.073333333326</v>
      </c>
      <c r="T150" s="13">
        <f t="shared" si="17"/>
        <v>42427.073333333326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41967.963773148142</v>
      </c>
      <c r="T151" s="13">
        <f t="shared" si="17"/>
        <v>41998.124999999993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42089.95349537037</v>
      </c>
      <c r="T152" s="13">
        <f t="shared" si="17"/>
        <v>42149.95349537037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42113.342488425922</v>
      </c>
      <c r="T153" s="13">
        <f t="shared" si="17"/>
        <v>42173.342488425922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41874.869212962964</v>
      </c>
      <c r="T154" s="13">
        <f t="shared" si="17"/>
        <v>41904.869212962964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41933.377824074072</v>
      </c>
      <c r="T155" s="13">
        <f t="shared" si="17"/>
        <v>41975.419490740744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42115.339062499996</v>
      </c>
      <c r="T156" s="13">
        <f t="shared" si="17"/>
        <v>42158.339062499996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42168.351099537038</v>
      </c>
      <c r="T157" s="13">
        <f t="shared" si="17"/>
        <v>42208.351099537038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41793.916620370372</v>
      </c>
      <c r="T158" s="13">
        <f t="shared" si="17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42396.703379629624</v>
      </c>
      <c r="T159" s="13">
        <f t="shared" si="17"/>
        <v>42426.703379629624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41903.868379629625</v>
      </c>
      <c r="T160" s="13">
        <f t="shared" si="17"/>
        <v>41933.868379629625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42514.226215277777</v>
      </c>
      <c r="T161" s="13">
        <f t="shared" si="17"/>
        <v>42554.226215277777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42171.704756944448</v>
      </c>
      <c r="T162" s="13">
        <f t="shared" si="17"/>
        <v>42231.704756944448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41792.479108796295</v>
      </c>
      <c r="T163" s="13">
        <f t="shared" si="17"/>
        <v>41822.479108796295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41834.91847222222</v>
      </c>
      <c r="T164" s="13">
        <f t="shared" si="17"/>
        <v>41867.779166666667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42243.752939814811</v>
      </c>
      <c r="T165" s="13">
        <f t="shared" si="17"/>
        <v>42277.791666666664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41841.554409722223</v>
      </c>
      <c r="T166" s="13">
        <f t="shared" si="17"/>
        <v>41901.554409722223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42351.450509259252</v>
      </c>
      <c r="T167" s="13">
        <f t="shared" si="17"/>
        <v>42381.450509259252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42720.867615740739</v>
      </c>
      <c r="T168" s="13">
        <f t="shared" si="17"/>
        <v>42750.867615740739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42160.719155092585</v>
      </c>
      <c r="T169" s="13">
        <f t="shared" si="17"/>
        <v>42220.719155092585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42052.626967592594</v>
      </c>
      <c r="T170" s="13">
        <f t="shared" si="17"/>
        <v>42082.585300925923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41900.296979166662</v>
      </c>
      <c r="T171" s="13">
        <f t="shared" si="17"/>
        <v>41930.296979166662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42216.769479166665</v>
      </c>
      <c r="T172" s="13">
        <f t="shared" si="17"/>
        <v>42246.019444444442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42533.972384259258</v>
      </c>
      <c r="T173" s="13">
        <f t="shared" si="17"/>
        <v>42593.972384259258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42047.186608796292</v>
      </c>
      <c r="T174" s="13">
        <f t="shared" si="17"/>
        <v>42082.14494212962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42033.364675925921</v>
      </c>
      <c r="T175" s="13">
        <f t="shared" si="17"/>
        <v>42063.364675925921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42072.55064814815</v>
      </c>
      <c r="T176" s="13">
        <f t="shared" si="17"/>
        <v>42132.55064814815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41855.569571759253</v>
      </c>
      <c r="T177" s="13">
        <f t="shared" si="17"/>
        <v>41880.569571759253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42191.615729166668</v>
      </c>
      <c r="T178" s="13">
        <f t="shared" si="17"/>
        <v>42221.615729166668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42069.839421296296</v>
      </c>
      <c r="T179" s="13">
        <f t="shared" si="17"/>
        <v>42086.797754629624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42304.747048611105</v>
      </c>
      <c r="T180" s="13">
        <f t="shared" si="17"/>
        <v>42334.788715277777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42402.872164351851</v>
      </c>
      <c r="T181" s="13">
        <f t="shared" si="17"/>
        <v>42432.872164351851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42067.782905092587</v>
      </c>
      <c r="T182" s="13">
        <f t="shared" si="17"/>
        <v>42107.583333333336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42147.533506944441</v>
      </c>
      <c r="T183" s="13">
        <f t="shared" si="17"/>
        <v>42177.533506944441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42711.803611111107</v>
      </c>
      <c r="T184" s="13">
        <f t="shared" si="17"/>
        <v>42741.803611111107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41939.601967592593</v>
      </c>
      <c r="T185" s="13">
        <f t="shared" si="17"/>
        <v>41969.643634259257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41825.58289351852</v>
      </c>
      <c r="T186" s="13">
        <f t="shared" si="17"/>
        <v>41882.957638888889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42570.702997685185</v>
      </c>
      <c r="T187" s="13">
        <f t="shared" si="17"/>
        <v>42600.702997685185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42767.604560185187</v>
      </c>
      <c r="T188" s="13">
        <f t="shared" si="17"/>
        <v>42797.624999999993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42182.02612268518</v>
      </c>
      <c r="T189" s="13">
        <f t="shared" si="17"/>
        <v>42206.082638888889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41856.974710648145</v>
      </c>
      <c r="T190" s="13">
        <f t="shared" si="17"/>
        <v>41886.974710648145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42556.482372685183</v>
      </c>
      <c r="T191" s="13">
        <f t="shared" si="17"/>
        <v>42616.482372685183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42527.442662037036</v>
      </c>
      <c r="T192" s="13">
        <f t="shared" si="17"/>
        <v>42537.442662037036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42239.233078703699</v>
      </c>
      <c r="T193" s="13">
        <f t="shared" si="17"/>
        <v>42279.233078703699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1.7E-5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41899.583703703705</v>
      </c>
      <c r="T194" s="13">
        <f t="shared" si="17"/>
        <v>41929.583703703705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SUM(E195/D195)</f>
        <v>0</v>
      </c>
      <c r="P195">
        <f t="shared" ref="P195:P258" si="19">IF(L195&lt;&gt;0, ROUND(SUM(E195/L195), 2), 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RIGHT(N195,LEN(N195)-SEARCH("/",N195))</f>
        <v>drama</v>
      </c>
      <c r="S195" s="13">
        <f t="shared" ref="S195:S258" si="22">(((J195/60)/60)/24)+DATE(1970,1,1)+(-5/24)</f>
        <v>41911.726458333331</v>
      </c>
      <c r="T195" s="13">
        <f t="shared" ref="T195:T258" si="23">(((I195/60)/60)/24)+DATE(1970,1,1)+(-5/24)</f>
        <v>41971.768124999995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42375.788553240738</v>
      </c>
      <c r="T196" s="13">
        <f t="shared" si="23"/>
        <v>42435.788553240738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42135.462175925924</v>
      </c>
      <c r="T197" s="13">
        <f t="shared" si="23"/>
        <v>42195.462175925924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42259.334467592591</v>
      </c>
      <c r="T198" s="13">
        <f t="shared" si="23"/>
        <v>42287.666666666664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42741.640046296299</v>
      </c>
      <c r="T199" s="13">
        <f t="shared" si="23"/>
        <v>42783.666666666664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41887.175023148149</v>
      </c>
      <c r="T200" s="13">
        <f t="shared" si="23"/>
        <v>41917.175023148149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42583.915532407402</v>
      </c>
      <c r="T201" s="13">
        <f t="shared" si="23"/>
        <v>42613.915532407402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41866.875034722223</v>
      </c>
      <c r="T202" s="13">
        <f t="shared" si="23"/>
        <v>41896.875034722223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42023.610289351847</v>
      </c>
      <c r="T203" s="13">
        <f t="shared" si="23"/>
        <v>42043.610289351847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42255.719490740739</v>
      </c>
      <c r="T204" s="13">
        <f t="shared" si="23"/>
        <v>42285.665972222218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41973.639629629623</v>
      </c>
      <c r="T205" s="13">
        <f t="shared" si="23"/>
        <v>42033.639629629623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42556.375034722216</v>
      </c>
      <c r="T206" s="13">
        <f t="shared" si="23"/>
        <v>42586.375034722216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42248.423865740733</v>
      </c>
      <c r="T207" s="13">
        <f t="shared" si="23"/>
        <v>42283.423865740733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42566.79609953703</v>
      </c>
      <c r="T208" s="13">
        <f t="shared" si="23"/>
        <v>42587.79609953703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41977.988865740735</v>
      </c>
      <c r="T209" s="13">
        <f t="shared" si="23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41959.16165509259</v>
      </c>
      <c r="T210" s="13">
        <f t="shared" si="23"/>
        <v>41989.16165509259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42165.714525462965</v>
      </c>
      <c r="T211" s="13">
        <f t="shared" si="23"/>
        <v>42195.714525462965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42248.856388888882</v>
      </c>
      <c r="T212" s="13">
        <f t="shared" si="23"/>
        <v>42277.999999999993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42235.951585648152</v>
      </c>
      <c r="T213" s="13">
        <f t="shared" si="23"/>
        <v>42265.951585648152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42416.672685185178</v>
      </c>
      <c r="T214" s="13">
        <f t="shared" si="23"/>
        <v>42476.631018518521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42202.385960648149</v>
      </c>
      <c r="T215" s="13">
        <f t="shared" si="23"/>
        <v>42232.379641203697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42009.432280092595</v>
      </c>
      <c r="T216" s="13">
        <f t="shared" si="23"/>
        <v>42069.432280092595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42375.021782407406</v>
      </c>
      <c r="T217" s="13">
        <f t="shared" si="23"/>
        <v>42417.790972222218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42066.750428240739</v>
      </c>
      <c r="T218" s="13">
        <f t="shared" si="23"/>
        <v>42116.708761574067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41970.432280092595</v>
      </c>
      <c r="T219" s="13">
        <f t="shared" si="23"/>
        <v>42001.432280092595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42079.420011574075</v>
      </c>
      <c r="T220" s="13">
        <f t="shared" si="23"/>
        <v>42139.420011574075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42429.118344907409</v>
      </c>
      <c r="T221" s="13">
        <f t="shared" si="23"/>
        <v>42461.082638888889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42195.435532407406</v>
      </c>
      <c r="T222" s="13">
        <f t="shared" si="23"/>
        <v>42236.629166666658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42031.629212962966</v>
      </c>
      <c r="T223" s="13">
        <f t="shared" si="23"/>
        <v>42091.587546296294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42031.561550925922</v>
      </c>
      <c r="T224" s="13">
        <f t="shared" si="23"/>
        <v>42089.902083333327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42481.839699074073</v>
      </c>
      <c r="T225" s="13">
        <f t="shared" si="23"/>
        <v>42511.836805555555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42135.026921296296</v>
      </c>
      <c r="T226" s="13">
        <f t="shared" si="23"/>
        <v>42195.026921296296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42438.752939814811</v>
      </c>
      <c r="T227" s="13">
        <f t="shared" si="23"/>
        <v>42468.711273148147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42106.457685185182</v>
      </c>
      <c r="T228" s="13">
        <f t="shared" si="23"/>
        <v>42155.186805555553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42164.685659722221</v>
      </c>
      <c r="T229" s="13">
        <f t="shared" si="23"/>
        <v>42194.685659722221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42096.478067129625</v>
      </c>
      <c r="T230" s="13">
        <f t="shared" si="23"/>
        <v>42156.478067129625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42383.725659722222</v>
      </c>
      <c r="T231" s="13">
        <f t="shared" si="23"/>
        <v>42413.725659722222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42129.568877314807</v>
      </c>
      <c r="T232" s="13">
        <f t="shared" si="23"/>
        <v>42159.568877314807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42341.750590277778</v>
      </c>
      <c r="T233" s="13">
        <f t="shared" si="23"/>
        <v>42371.750590277778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42032.617430555554</v>
      </c>
      <c r="T234" s="13">
        <f t="shared" si="23"/>
        <v>42062.617430555554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42612.703379629624</v>
      </c>
      <c r="T235" s="13">
        <f t="shared" si="23"/>
        <v>42642.703379629624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42135.82707175926</v>
      </c>
      <c r="T236" s="13">
        <f t="shared" si="23"/>
        <v>42175.82707175926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42164.700196759259</v>
      </c>
      <c r="T237" s="13">
        <f t="shared" si="23"/>
        <v>42194.700196759259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42320.876145833325</v>
      </c>
      <c r="T238" s="13">
        <f t="shared" si="23"/>
        <v>42373.791666666664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42377.368854166663</v>
      </c>
      <c r="T239" s="13">
        <f t="shared" si="23"/>
        <v>42437.368854166663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42713.754166666658</v>
      </c>
      <c r="T240" s="13">
        <f t="shared" si="23"/>
        <v>42734.166666666664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42296.901967592588</v>
      </c>
      <c r="T241" s="13">
        <f t="shared" si="23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41354.500127314815</v>
      </c>
      <c r="T242" s="13">
        <f t="shared" si="23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41949.489629629628</v>
      </c>
      <c r="T243" s="13">
        <f t="shared" si="23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40862.28460648148</v>
      </c>
      <c r="T244" s="13">
        <f t="shared" si="23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41661.839166666665</v>
      </c>
      <c r="T245" s="13">
        <f t="shared" si="23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40213.115266203698</v>
      </c>
      <c r="T246" s="13">
        <f t="shared" si="23"/>
        <v>40253.087499999994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41106.844733796293</v>
      </c>
      <c r="T247" s="13">
        <f t="shared" si="23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40480.155150462961</v>
      </c>
      <c r="T248" s="13">
        <f t="shared" si="23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40430.395995370367</v>
      </c>
      <c r="T249" s="13">
        <f t="shared" si="23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40870.566076388888</v>
      </c>
      <c r="T250" s="13">
        <f t="shared" si="23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40332.715509259258</v>
      </c>
      <c r="T251" s="13">
        <f t="shared" si="23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41401.357534722221</v>
      </c>
      <c r="T252" s="13">
        <f t="shared" si="23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41013.579236111109</v>
      </c>
      <c r="T253" s="13">
        <f t="shared" si="23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40266.454375000001</v>
      </c>
      <c r="T254" s="13">
        <f t="shared" si="23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40924.44253472222</v>
      </c>
      <c r="T255" s="13">
        <f t="shared" si="23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42263.744328703695</v>
      </c>
      <c r="T256" s="13">
        <f t="shared" si="23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40588.318078703705</v>
      </c>
      <c r="T257" s="13">
        <f t="shared" si="23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1.391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41319.560960648145</v>
      </c>
      <c r="T258" s="13">
        <f t="shared" si="23"/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SUM(E259/D259)</f>
        <v>1.0672648571428571</v>
      </c>
      <c r="P259">
        <f t="shared" ref="P259:P322" si="25">IF(L259&lt;&gt;0, ROUND(SUM(E259/L259), 2), 0)</f>
        <v>66.7</v>
      </c>
      <c r="Q259" t="str">
        <f t="shared" ref="Q259:Q322" si="26">LEFT(N259,SEARCH("/",N259,1)-1)</f>
        <v>film &amp; video</v>
      </c>
      <c r="R259" t="str">
        <f t="shared" ref="R259:R322" si="27">RIGHT(N259,LEN(N259)-SEARCH("/",N259))</f>
        <v>documentary</v>
      </c>
      <c r="S259" s="13">
        <f t="shared" ref="S259:S322" si="28">(((J259/60)/60)/24)+DATE(1970,1,1)+(-5/24)</f>
        <v>42479.418541666666</v>
      </c>
      <c r="T259" s="13">
        <f t="shared" ref="T259:T322" si="29">(((I259/60)/60)/24)+DATE(1970,1,1)+(-5/24)</f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40681.843356481477</v>
      </c>
      <c r="T260" s="13">
        <f t="shared" si="29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42072.529733796291</v>
      </c>
      <c r="T261" s="13">
        <f t="shared" si="29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40330.547210648147</v>
      </c>
      <c r="T262" s="13">
        <f t="shared" si="29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41017.677129629628</v>
      </c>
      <c r="T263" s="13">
        <f t="shared" si="29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40555.039675925924</v>
      </c>
      <c r="T264" s="13">
        <f t="shared" si="29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41149.746458333328</v>
      </c>
      <c r="T265" s="13">
        <f t="shared" si="29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41010.411979166667</v>
      </c>
      <c r="T266" s="13">
        <f t="shared" si="29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40267.037384259253</v>
      </c>
      <c r="T267" s="13">
        <f t="shared" si="29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40204.966516203705</v>
      </c>
      <c r="T268" s="13">
        <f t="shared" si="29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41785.244201388887</v>
      </c>
      <c r="T269" s="13">
        <f t="shared" si="29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40808.944189814814</v>
      </c>
      <c r="T270" s="13">
        <f t="shared" si="29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42757.988680555551</v>
      </c>
      <c r="T271" s="13">
        <f t="shared" si="29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40637.658217592587</v>
      </c>
      <c r="T272" s="13">
        <f t="shared" si="29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41611.891909722224</v>
      </c>
      <c r="T273" s="13">
        <f t="shared" si="29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40235.692025462959</v>
      </c>
      <c r="T274" s="13">
        <f t="shared" si="29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40697.29011574074</v>
      </c>
      <c r="T275" s="13">
        <f t="shared" si="29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40969.704039351847</v>
      </c>
      <c r="T276" s="13">
        <f t="shared" si="29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41192.823680555557</v>
      </c>
      <c r="T277" s="13">
        <f t="shared" si="29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40966.87354166666</v>
      </c>
      <c r="T278" s="13">
        <f t="shared" si="29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42117.68309027778</v>
      </c>
      <c r="T279" s="13">
        <f t="shared" si="29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41163.832627314812</v>
      </c>
      <c r="T280" s="13">
        <f t="shared" si="29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42759.035833333335</v>
      </c>
      <c r="T281" s="13">
        <f t="shared" si="29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41744.382349537031</v>
      </c>
      <c r="T282" s="13">
        <f t="shared" si="29"/>
        <v>41789.382349537031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39949.955011574071</v>
      </c>
      <c r="T283" s="13">
        <f t="shared" si="29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40194.711712962962</v>
      </c>
      <c r="T284" s="13">
        <f t="shared" si="29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40675.501666666663</v>
      </c>
      <c r="T285" s="13">
        <f t="shared" si="29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40904.529861111107</v>
      </c>
      <c r="T286" s="13">
        <f t="shared" si="29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41506.547777777778</v>
      </c>
      <c r="T287" s="13">
        <f t="shared" si="29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41313.60791666666</v>
      </c>
      <c r="T288" s="13">
        <f t="shared" si="29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41184.069652777776</v>
      </c>
      <c r="T289" s="13">
        <f t="shared" si="29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41050.960567129623</v>
      </c>
      <c r="T290" s="13">
        <f t="shared" si="29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41550.248078703698</v>
      </c>
      <c r="T291" s="13">
        <f t="shared" si="29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40526.160844907405</v>
      </c>
      <c r="T292" s="13">
        <f t="shared" si="29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41376.560717592591</v>
      </c>
      <c r="T293" s="13">
        <f t="shared" si="29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40812.594895833332</v>
      </c>
      <c r="T294" s="13">
        <f t="shared" si="29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41719.459652777776</v>
      </c>
      <c r="T295" s="13">
        <f t="shared" si="29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40342.876087962963</v>
      </c>
      <c r="T296" s="13">
        <f t="shared" si="29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41518.796400462961</v>
      </c>
      <c r="T297" s="13">
        <f t="shared" si="29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41134.267164351848</v>
      </c>
      <c r="T298" s="13">
        <f t="shared" si="29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42089.519687500004</v>
      </c>
      <c r="T299" s="13">
        <f t="shared" si="29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41709.255185185182</v>
      </c>
      <c r="T300" s="13">
        <f t="shared" si="29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40469.016898148147</v>
      </c>
      <c r="T301" s="13">
        <f t="shared" si="29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40626.751597222217</v>
      </c>
      <c r="T302" s="13">
        <f t="shared" si="29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41312.529340277775</v>
      </c>
      <c r="T303" s="13">
        <f t="shared" si="29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40933.648587962962</v>
      </c>
      <c r="T304" s="13">
        <f t="shared" si="29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41031.862800925926</v>
      </c>
      <c r="T305" s="13">
        <f t="shared" si="29"/>
        <v>41061.862800925926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41113.88653935185</v>
      </c>
      <c r="T306" s="13">
        <f t="shared" si="29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40948.421863425923</v>
      </c>
      <c r="T307" s="13">
        <f t="shared" si="29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41333.628854166665</v>
      </c>
      <c r="T308" s="13">
        <f t="shared" si="29"/>
        <v>41353.587187500001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41282.736122685179</v>
      </c>
      <c r="T309" s="13">
        <f t="shared" si="29"/>
        <v>41312.736122685179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40567.486226851848</v>
      </c>
      <c r="T310" s="13">
        <f t="shared" si="29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41134.543217592589</v>
      </c>
      <c r="T311" s="13">
        <f t="shared" si="29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40820.974803240737</v>
      </c>
      <c r="T312" s="13">
        <f t="shared" si="29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40868.011481481481</v>
      </c>
      <c r="T313" s="13">
        <f t="shared" si="29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41348.669351851851</v>
      </c>
      <c r="T314" s="13">
        <f t="shared" si="29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40357.019606481481</v>
      </c>
      <c r="T315" s="13">
        <f t="shared" si="29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41304.624861111108</v>
      </c>
      <c r="T316" s="13">
        <f t="shared" si="29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41113.564050925925</v>
      </c>
      <c r="T317" s="13">
        <f t="shared" si="29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41950.715243055551</v>
      </c>
      <c r="T318" s="13">
        <f t="shared" si="29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41589.468553240738</v>
      </c>
      <c r="T319" s="13">
        <f t="shared" si="29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41329.830451388887</v>
      </c>
      <c r="T320" s="13">
        <f t="shared" si="29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40123.629965277774</v>
      </c>
      <c r="T321" s="13">
        <f t="shared" si="29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1.0658000000000001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42331.34297453703</v>
      </c>
      <c r="T322" s="13">
        <f t="shared" si="29"/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SUM(E323/D323)</f>
        <v>1.0266285714285714</v>
      </c>
      <c r="P323">
        <f t="shared" ref="P323:P386" si="31">IF(L323&lt;&gt;0, ROUND(SUM(E323/L323), 2), 0)</f>
        <v>106.62</v>
      </c>
      <c r="Q323" t="str">
        <f t="shared" ref="Q323:Q386" si="32">LEFT(N323,SEARCH("/",N323,1)-1)</f>
        <v>film &amp; video</v>
      </c>
      <c r="R323" t="str">
        <f t="shared" ref="R323:R386" si="33">RIGHT(N323,LEN(N323)-SEARCH("/",N323))</f>
        <v>documentary</v>
      </c>
      <c r="S323" s="13">
        <f t="shared" ref="S323:S386" si="34">(((J323/60)/60)/24)+DATE(1970,1,1)+(-5/24)</f>
        <v>42647.238263888888</v>
      </c>
      <c r="T323" s="13">
        <f t="shared" ref="T323:T386" si="35">(((I323/60)/60)/24)+DATE(1970,1,1)+(-5/24)</f>
        <v>42682.27993055556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42473.361666666664</v>
      </c>
      <c r="T324" s="13">
        <f t="shared" si="35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42697.113032407404</v>
      </c>
      <c r="T325" s="13">
        <f t="shared" si="35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42184.417916666665</v>
      </c>
      <c r="T326" s="13">
        <f t="shared" si="35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42688.979548611103</v>
      </c>
      <c r="T327" s="13">
        <f t="shared" si="35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42775.106550925928</v>
      </c>
      <c r="T328" s="13">
        <f t="shared" si="35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42058.026956018519</v>
      </c>
      <c r="T329" s="13">
        <f t="shared" si="35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42278.738287037035</v>
      </c>
      <c r="T330" s="13">
        <f t="shared" si="35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42291.258414351854</v>
      </c>
      <c r="T331" s="13">
        <f t="shared" si="35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41379.307442129626</v>
      </c>
      <c r="T332" s="13">
        <f t="shared" si="35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42507.373078703698</v>
      </c>
      <c r="T333" s="13">
        <f t="shared" si="35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42263.471956018511</v>
      </c>
      <c r="T334" s="13">
        <f t="shared" si="35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42437.428136574068</v>
      </c>
      <c r="T335" s="13">
        <f t="shared" si="35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42101.474039351851</v>
      </c>
      <c r="T336" s="13">
        <f t="shared" si="35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42101.529108796291</v>
      </c>
      <c r="T337" s="13">
        <f t="shared" si="35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42291.387939814813</v>
      </c>
      <c r="T338" s="13">
        <f t="shared" si="35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42046.920231481483</v>
      </c>
      <c r="T339" s="13">
        <f t="shared" si="35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42559.547337962962</v>
      </c>
      <c r="T340" s="13">
        <f t="shared" si="35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42093.551712962959</v>
      </c>
      <c r="T341" s="13">
        <f t="shared" si="35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42772.460729166669</v>
      </c>
      <c r="T342" s="13">
        <f t="shared" si="35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41894.671273148146</v>
      </c>
      <c r="T343" s="13">
        <f t="shared" si="35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42459.572511574072</v>
      </c>
      <c r="T344" s="13">
        <f t="shared" si="35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41926.529456018514</v>
      </c>
      <c r="T345" s="13">
        <f t="shared" si="35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42111.762662037036</v>
      </c>
      <c r="T346" s="13">
        <f t="shared" si="35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42114.735995370364</v>
      </c>
      <c r="T347" s="13">
        <f t="shared" si="35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42261.291909722226</v>
      </c>
      <c r="T348" s="13">
        <f t="shared" si="35"/>
        <v>42291.291909722226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42292.287141203698</v>
      </c>
      <c r="T349" s="13">
        <f t="shared" si="35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42207.378657407404</v>
      </c>
      <c r="T350" s="13">
        <f t="shared" si="35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42760.290601851848</v>
      </c>
      <c r="T351" s="13">
        <f t="shared" si="35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42585.857743055552</v>
      </c>
      <c r="T352" s="13">
        <f t="shared" si="35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42427.75641203703</v>
      </c>
      <c r="T353" s="13">
        <f t="shared" si="35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41889.959120370368</v>
      </c>
      <c r="T354" s="13">
        <f t="shared" si="35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42297.583553240744</v>
      </c>
      <c r="T355" s="13">
        <f t="shared" si="35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42438.619456018518</v>
      </c>
      <c r="T356" s="13">
        <f t="shared" si="35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41943.0855787037</v>
      </c>
      <c r="T357" s="13">
        <f t="shared" si="35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42415.594826388886</v>
      </c>
      <c r="T358" s="13">
        <f t="shared" si="35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42078.01385416666</v>
      </c>
      <c r="T359" s="13">
        <f t="shared" si="35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42507.651863425919</v>
      </c>
      <c r="T360" s="13">
        <f t="shared" si="35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41934.862152777772</v>
      </c>
      <c r="T361" s="13">
        <f t="shared" si="35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42163.689583333333</v>
      </c>
      <c r="T362" s="13">
        <f t="shared" si="35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41935.792893518512</v>
      </c>
      <c r="T363" s="13">
        <f t="shared" si="35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41837.002210648148</v>
      </c>
      <c r="T364" s="13">
        <f t="shared" si="35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40255.53629629629</v>
      </c>
      <c r="T365" s="13">
        <f t="shared" si="35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41780.651296296295</v>
      </c>
      <c r="T366" s="13">
        <f t="shared" si="35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41668.398136574069</v>
      </c>
      <c r="T367" s="13">
        <f t="shared" si="35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41019.584699074068</v>
      </c>
      <c r="T368" s="13">
        <f t="shared" si="35"/>
        <v>41049.584699074068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41355.368958333333</v>
      </c>
      <c r="T369" s="13">
        <f t="shared" si="35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42043.397245370368</v>
      </c>
      <c r="T370" s="13">
        <f t="shared" si="35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40893.3433912037</v>
      </c>
      <c r="T371" s="13">
        <f t="shared" si="35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42711.586805555555</v>
      </c>
      <c r="T372" s="13">
        <f t="shared" si="35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41261.559479166666</v>
      </c>
      <c r="T373" s="13">
        <f t="shared" si="35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42425.368564814817</v>
      </c>
      <c r="T374" s="13">
        <f t="shared" si="35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41078.703680555554</v>
      </c>
      <c r="T375" s="13">
        <f t="shared" si="35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40757.680914351848</v>
      </c>
      <c r="T376" s="13">
        <f t="shared" si="35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41657.77674768518</v>
      </c>
      <c r="T377" s="13">
        <f t="shared" si="35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42576.244398148141</v>
      </c>
      <c r="T378" s="13">
        <f t="shared" si="35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42292.042453703696</v>
      </c>
      <c r="T379" s="13">
        <f t="shared" si="35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42370.363518518519</v>
      </c>
      <c r="T380" s="13">
        <f t="shared" si="35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40987.479999999996</v>
      </c>
      <c r="T381" s="13">
        <f t="shared" si="35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42367.511481481481</v>
      </c>
      <c r="T382" s="13">
        <f t="shared" si="35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41085.48978009259</v>
      </c>
      <c r="T383" s="13">
        <f t="shared" si="35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41144.501157407409</v>
      </c>
      <c r="T384" s="13">
        <f t="shared" si="35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41754.90924768518</v>
      </c>
      <c r="T385" s="13">
        <f t="shared" si="35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1.1210500000000001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41980.573460648149</v>
      </c>
      <c r="T386" s="13">
        <f t="shared" si="35"/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SUM(E387/D387)</f>
        <v>1.05982</v>
      </c>
      <c r="P387">
        <f t="shared" ref="P387:P450" si="37">IF(L387&lt;&gt;0, ROUND(SUM(E387/L387), 2), 0)</f>
        <v>111.8</v>
      </c>
      <c r="Q387" t="str">
        <f t="shared" ref="Q387:Q450" si="38">LEFT(N387,SEARCH("/",N387,1)-1)</f>
        <v>film &amp; video</v>
      </c>
      <c r="R387" t="str">
        <f t="shared" ref="R387:R450" si="39">RIGHT(N387,LEN(N387)-SEARCH("/",N387))</f>
        <v>documentary</v>
      </c>
      <c r="S387" s="13">
        <f t="shared" ref="S387:S450" si="40">(((J387/60)/60)/24)+DATE(1970,1,1)+(-5/24)</f>
        <v>41934.376168981478</v>
      </c>
      <c r="T387" s="13">
        <f t="shared" ref="T387:T450" si="41">(((I387/60)/60)/24)+DATE(1970,1,1)+(-5/24)</f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42211.742951388886</v>
      </c>
      <c r="T388" s="13">
        <f t="shared" si="41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42200.468263888884</v>
      </c>
      <c r="T389" s="13">
        <f t="shared" si="41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42548.867824074077</v>
      </c>
      <c r="T390" s="13">
        <f t="shared" si="41"/>
        <v>42578.867824074077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41673.854745370365</v>
      </c>
      <c r="T391" s="13">
        <f t="shared" si="41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42111.828379629624</v>
      </c>
      <c r="T392" s="13">
        <f t="shared" si="41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40864.833923611113</v>
      </c>
      <c r="T393" s="13">
        <f t="shared" si="41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40763.508923611109</v>
      </c>
      <c r="T394" s="13">
        <f t="shared" si="41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41526.500601851847</v>
      </c>
      <c r="T395" s="13">
        <f t="shared" si="41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42417.60974537037</v>
      </c>
      <c r="T396" s="13">
        <f t="shared" si="41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40990.700925925921</v>
      </c>
      <c r="T397" s="13">
        <f t="shared" si="41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41082.356550925921</v>
      </c>
      <c r="T398" s="13">
        <f t="shared" si="41"/>
        <v>41097.356550925921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40379.568101851852</v>
      </c>
      <c r="T399" s="13">
        <f t="shared" si="41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42078.584791666661</v>
      </c>
      <c r="T400" s="13">
        <f t="shared" si="41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42687.667442129627</v>
      </c>
      <c r="T401" s="13">
        <f t="shared" si="41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41745.427627314813</v>
      </c>
      <c r="T402" s="13">
        <f t="shared" si="41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40732.633912037032</v>
      </c>
      <c r="T403" s="13">
        <f t="shared" si="41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42292.331215277773</v>
      </c>
      <c r="T404" s="13">
        <f t="shared" si="41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40718.102326388886</v>
      </c>
      <c r="T405" s="13">
        <f t="shared" si="41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41646.419699074075</v>
      </c>
      <c r="T406" s="13">
        <f t="shared" si="41"/>
        <v>41675.752777777772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41673.876608796294</v>
      </c>
      <c r="T407" s="13">
        <f t="shared" si="41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40637.95413194444</v>
      </c>
      <c r="T408" s="13">
        <f t="shared" si="41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40806.662615740737</v>
      </c>
      <c r="T409" s="13">
        <f t="shared" si="41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41543.527662037035</v>
      </c>
      <c r="T410" s="13">
        <f t="shared" si="41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42543.654444444437</v>
      </c>
      <c r="T411" s="13">
        <f t="shared" si="41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42113.77311342593</v>
      </c>
      <c r="T412" s="13">
        <f t="shared" si="41"/>
        <v>42173.77311342593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41597.967638888884</v>
      </c>
      <c r="T413" s="13">
        <f t="shared" si="41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41099.534467592588</v>
      </c>
      <c r="T414" s="13">
        <f t="shared" si="41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41079.66910879629</v>
      </c>
      <c r="T415" s="13">
        <f t="shared" si="41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41528.85491898148</v>
      </c>
      <c r="T416" s="13">
        <f t="shared" si="41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41904.643541666665</v>
      </c>
      <c r="T417" s="13">
        <f t="shared" si="41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41648.187858796293</v>
      </c>
      <c r="T418" s="13">
        <f t="shared" si="41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41360.76226851852</v>
      </c>
      <c r="T419" s="13">
        <f t="shared" si="41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42178.07403935185</v>
      </c>
      <c r="T420" s="13">
        <f t="shared" si="41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41394.634108796294</v>
      </c>
      <c r="T421" s="13">
        <f t="shared" si="41"/>
        <v>41454.634108796294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41682.028136574074</v>
      </c>
      <c r="T422" s="13">
        <f t="shared" si="41"/>
        <v>41711.986469907402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42177.283055555548</v>
      </c>
      <c r="T423" s="13">
        <f t="shared" si="41"/>
        <v>42237.283055555548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41863.052048611105</v>
      </c>
      <c r="T424" s="13">
        <f t="shared" si="41"/>
        <v>41893.052048611105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41400.717939814815</v>
      </c>
      <c r="T425" s="13">
        <f t="shared" si="41"/>
        <v>41430.717939814815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40934.167812499996</v>
      </c>
      <c r="T426" s="13">
        <f t="shared" si="41"/>
        <v>40994.126145833332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42275.652824074066</v>
      </c>
      <c r="T427" s="13">
        <f t="shared" si="41"/>
        <v>42335.694490740738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42400.503634259258</v>
      </c>
      <c r="T428" s="13">
        <f t="shared" si="41"/>
        <v>42430.503634259258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42285.700694444437</v>
      </c>
      <c r="T429" s="13">
        <f t="shared" si="41"/>
        <v>42299.582638888889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41778.558391203704</v>
      </c>
      <c r="T430" s="13">
        <f t="shared" si="41"/>
        <v>41806.708333333328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40070.693078703705</v>
      </c>
      <c r="T431" s="13">
        <f t="shared" si="41"/>
        <v>40143.999305555553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41512.898923611108</v>
      </c>
      <c r="T432" s="13">
        <f t="shared" si="41"/>
        <v>41527.898923611108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42526.662997685176</v>
      </c>
      <c r="T433" s="13">
        <f t="shared" si="41"/>
        <v>42556.662997685176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42238.51829861111</v>
      </c>
      <c r="T434" s="13">
        <f t="shared" si="41"/>
        <v>42298.51829861111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42228.42155092593</v>
      </c>
      <c r="T435" s="13">
        <f t="shared" si="41"/>
        <v>42288.42155092593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41576.626180555555</v>
      </c>
      <c r="T436" s="13">
        <f t="shared" si="41"/>
        <v>41609.667847222219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41500.539120370369</v>
      </c>
      <c r="T437" s="13">
        <f t="shared" si="41"/>
        <v>41530.539120370369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41456.154085648144</v>
      </c>
      <c r="T438" s="13">
        <f t="shared" si="41"/>
        <v>41486.154085648144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42591.110254629624</v>
      </c>
      <c r="T439" s="13">
        <f t="shared" si="41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42296.052754629629</v>
      </c>
      <c r="T440" s="13">
        <f t="shared" si="41"/>
        <v>42326.094421296293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41919.553449074068</v>
      </c>
      <c r="T441" s="13">
        <f t="shared" si="41"/>
        <v>41929.553449074068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42423.777233796289</v>
      </c>
      <c r="T442" s="13">
        <f t="shared" si="41"/>
        <v>42453.735567129632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41550.585601851846</v>
      </c>
      <c r="T443" s="13">
        <f t="shared" si="41"/>
        <v>41580.585601851846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42024.680358796293</v>
      </c>
      <c r="T444" s="13">
        <f t="shared" si="41"/>
        <v>42054.680358796293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41649.806724537033</v>
      </c>
      <c r="T445" s="13">
        <f t="shared" si="41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40894.69862268518</v>
      </c>
      <c r="T446" s="13">
        <f t="shared" si="41"/>
        <v>40954.69862268518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42130.127025462956</v>
      </c>
      <c r="T447" s="13">
        <f t="shared" si="41"/>
        <v>42145.127025462956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42036.875231481477</v>
      </c>
      <c r="T448" s="13">
        <f t="shared" si="41"/>
        <v>42066.875231481477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41331.34679398148</v>
      </c>
      <c r="T449" s="13">
        <f t="shared" si="41"/>
        <v>41356.305127314808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3.2804E-2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41753.549710648142</v>
      </c>
      <c r="T450" s="13">
        <f t="shared" si="41"/>
        <v>41773.549710648142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SUM(E451/D451)</f>
        <v>2.2499999999999999E-2</v>
      </c>
      <c r="P451">
        <f t="shared" ref="P451:P514" si="43">IF(L451&lt;&gt;0, ROUND(SUM(E451/L451), 2), 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RIGHT(N451,LEN(N451)-SEARCH("/",N451))</f>
        <v>animation</v>
      </c>
      <c r="S451" s="13">
        <f t="shared" ref="S451:S514" si="46">(((J451/60)/60)/24)+DATE(1970,1,1)+(-5/24)</f>
        <v>41534.359780092593</v>
      </c>
      <c r="T451" s="13">
        <f t="shared" ref="T451:T514" si="47">(((I451/60)/60)/24)+DATE(1970,1,1)+(-5/24)</f>
        <v>41564.359780092593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7.92E-3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41654.73842592592</v>
      </c>
      <c r="T452" s="13">
        <f t="shared" si="47"/>
        <v>41684.73842592592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41634.506840277776</v>
      </c>
      <c r="T453" s="13">
        <f t="shared" si="47"/>
        <v>41664.506840277776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42107.495543981473</v>
      </c>
      <c r="T454" s="13">
        <f t="shared" si="47"/>
        <v>42137.495543981473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42038.616655092592</v>
      </c>
      <c r="T455" s="13">
        <f t="shared" si="47"/>
        <v>42054.616655092592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41938.508923611109</v>
      </c>
      <c r="T456" s="13">
        <f t="shared" si="47"/>
        <v>41969.343055555553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40970.794236111105</v>
      </c>
      <c r="T457" s="13">
        <f t="shared" si="47"/>
        <v>41015.813194444439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6.8631863186318634E-3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41547.486122685179</v>
      </c>
      <c r="T458" s="13">
        <f t="shared" si="47"/>
        <v>41568.957638888889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41837.559166666666</v>
      </c>
      <c r="T459" s="13">
        <f t="shared" si="47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8.2100000000000006E-2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41378.491435185184</v>
      </c>
      <c r="T460" s="13">
        <f t="shared" si="47"/>
        <v>41408.491435185184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40800.432025462964</v>
      </c>
      <c r="T461" s="13">
        <f t="shared" si="47"/>
        <v>40860.473692129628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41759.334201388883</v>
      </c>
      <c r="T462" s="13">
        <f t="shared" si="47"/>
        <v>41790.958333333328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41407.638506944444</v>
      </c>
      <c r="T463" s="13">
        <f t="shared" si="47"/>
        <v>41427.638506944444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40704.918298611112</v>
      </c>
      <c r="T464" s="13">
        <f t="shared" si="47"/>
        <v>40764.918298611112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2.2727272727272728E-2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40750.501770833333</v>
      </c>
      <c r="T465" s="13">
        <f t="shared" si="47"/>
        <v>40810.501770833333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42488.640451388892</v>
      </c>
      <c r="T466" s="13">
        <f t="shared" si="47"/>
        <v>42508.640451388892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41800.911736111106</v>
      </c>
      <c r="T467" s="13">
        <f t="shared" si="47"/>
        <v>41816.911736111106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41129.734537037039</v>
      </c>
      <c r="T468" s="13">
        <f t="shared" si="47"/>
        <v>41159.734537037039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0.21575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41135.471458333333</v>
      </c>
      <c r="T469" s="13">
        <f t="shared" si="47"/>
        <v>41180.471458333333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41040.959293981476</v>
      </c>
      <c r="T470" s="13">
        <f t="shared" si="47"/>
        <v>41100.952141203699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41827.781527777777</v>
      </c>
      <c r="T471" s="13">
        <f t="shared" si="47"/>
        <v>41887.781527777777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41604.959363425922</v>
      </c>
      <c r="T472" s="13">
        <f t="shared" si="47"/>
        <v>41654.958333333328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0.11892727272727273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41703.513645833329</v>
      </c>
      <c r="T473" s="13">
        <f t="shared" si="47"/>
        <v>41748.471979166665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41844.714328703703</v>
      </c>
      <c r="T474" s="13">
        <f t="shared" si="47"/>
        <v>41874.714328703703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41869.489803240736</v>
      </c>
      <c r="T475" s="13">
        <f t="shared" si="47"/>
        <v>41899.489803240736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42753.120706018519</v>
      </c>
      <c r="T476" s="13">
        <f t="shared" si="47"/>
        <v>42783.120706018519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42099.877812500003</v>
      </c>
      <c r="T477" s="13">
        <f t="shared" si="47"/>
        <v>42129.877812500003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2.2302681818181819E-2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41757.76667824074</v>
      </c>
      <c r="T478" s="13">
        <f t="shared" si="47"/>
        <v>41792.957638888889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40987.626550925925</v>
      </c>
      <c r="T479" s="13">
        <f t="shared" si="47"/>
        <v>41047.626550925925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42065.702650462961</v>
      </c>
      <c r="T480" s="13">
        <f t="shared" si="47"/>
        <v>42095.660983796297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41904.199479166666</v>
      </c>
      <c r="T481" s="13">
        <f t="shared" si="47"/>
        <v>41964.24114583333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0.19409999999999999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41465.291840277772</v>
      </c>
      <c r="T482" s="13">
        <f t="shared" si="47"/>
        <v>41495.291840277772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6.0999999999999999E-2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41162.46399305555</v>
      </c>
      <c r="T483" s="13">
        <f t="shared" si="47"/>
        <v>41192.46399305555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42447.68854166667</v>
      </c>
      <c r="T484" s="13">
        <f t="shared" si="47"/>
        <v>42474.398611111108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0.502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41242.989259259259</v>
      </c>
      <c r="T485" s="13">
        <f t="shared" si="47"/>
        <v>41302.989259259259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1.8625E-3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42272.731157407405</v>
      </c>
      <c r="T486" s="13">
        <f t="shared" si="47"/>
        <v>42313.772824074076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0.21906971229845085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41381.297442129624</v>
      </c>
      <c r="T487" s="13">
        <f t="shared" si="47"/>
        <v>41411.297442129624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41761.734247685185</v>
      </c>
      <c r="T488" s="13">
        <f t="shared" si="47"/>
        <v>41791.734247685185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42669.386504629627</v>
      </c>
      <c r="T489" s="13">
        <f t="shared" si="47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42713.84606481481</v>
      </c>
      <c r="T490" s="13">
        <f t="shared" si="47"/>
        <v>42743.84606481481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2.8667813379201833E-3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40882.273333333331</v>
      </c>
      <c r="T491" s="13">
        <f t="shared" si="47"/>
        <v>40913.272916666661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41113.760243055556</v>
      </c>
      <c r="T492" s="13">
        <f t="shared" si="47"/>
        <v>41143.760243055556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42366.774293981485</v>
      </c>
      <c r="T493" s="13">
        <f t="shared" si="47"/>
        <v>42396.774293981485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42595.826736111114</v>
      </c>
      <c r="T494" s="13">
        <f t="shared" si="47"/>
        <v>42655.826736111114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42114.517800925918</v>
      </c>
      <c r="T495" s="13">
        <f t="shared" si="47"/>
        <v>42144.517800925918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1.5499999999999999E-3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41799.62228009259</v>
      </c>
      <c r="T496" s="13">
        <f t="shared" si="47"/>
        <v>41822.916666666664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42171.619270833333</v>
      </c>
      <c r="T497" s="13">
        <f t="shared" si="47"/>
        <v>42201.619270833333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41620.723078703704</v>
      </c>
      <c r="T498" s="13">
        <f t="shared" si="47"/>
        <v>41680.723078703704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41944.829456018517</v>
      </c>
      <c r="T499" s="13">
        <f t="shared" si="47"/>
        <v>41997.999999999993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4.5985132395404561E-2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40858.553807870368</v>
      </c>
      <c r="T500" s="13">
        <f t="shared" si="47"/>
        <v>40900.553807870368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9.5500000000000002E-2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40043.687129629623</v>
      </c>
      <c r="T501" s="13">
        <f t="shared" si="47"/>
        <v>40098.665972222218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40247.677673611113</v>
      </c>
      <c r="T502" s="13">
        <f t="shared" si="47"/>
        <v>40306.719444444439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40703.026053240741</v>
      </c>
      <c r="T503" s="13">
        <f t="shared" si="47"/>
        <v>40733.026053240741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40956.345196759255</v>
      </c>
      <c r="T504" s="13">
        <f t="shared" si="47"/>
        <v>40986.303530092591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1.7538461538461537E-2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41991.318321759252</v>
      </c>
      <c r="T505" s="13">
        <f t="shared" si="47"/>
        <v>42021.318321759252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40949.775312499994</v>
      </c>
      <c r="T506" s="13">
        <f t="shared" si="47"/>
        <v>41009.73364583333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4.3333333333333331E-3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42317.889884259253</v>
      </c>
      <c r="T507" s="13">
        <f t="shared" si="47"/>
        <v>42362.889884259253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41466.343981481477</v>
      </c>
      <c r="T508" s="13">
        <f t="shared" si="47"/>
        <v>41496.343981481477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41156.750659722216</v>
      </c>
      <c r="T509" s="13">
        <f t="shared" si="47"/>
        <v>41201.750659722216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8.0000000000000002E-3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40994.815983796296</v>
      </c>
      <c r="T510" s="13">
        <f t="shared" si="47"/>
        <v>41054.384722222218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42153.423263888886</v>
      </c>
      <c r="T511" s="13">
        <f t="shared" si="47"/>
        <v>42183.423263888886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42399.968043981477</v>
      </c>
      <c r="T512" s="13">
        <f t="shared" si="47"/>
        <v>42429.968043981477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41340.09469907407</v>
      </c>
      <c r="T513" s="13">
        <f t="shared" si="47"/>
        <v>41370.053032407406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42649.533877314818</v>
      </c>
      <c r="T514" s="13">
        <f t="shared" si="47"/>
        <v>42694.575543981475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SUM(E515/D515)</f>
        <v>0.13924</v>
      </c>
      <c r="P515">
        <f t="shared" ref="P515:P578" si="49">IF(L515&lt;&gt;0, ROUND(SUM(E515/L515), 2), 0)</f>
        <v>102.38</v>
      </c>
      <c r="Q515" t="str">
        <f t="shared" ref="Q515:Q578" si="50">LEFT(N515,SEARCH("/",N515,1)-1)</f>
        <v>film &amp; video</v>
      </c>
      <c r="R515" t="str">
        <f t="shared" ref="R515:R578" si="51">RIGHT(N515,LEN(N515)-SEARCH("/",N515))</f>
        <v>animation</v>
      </c>
      <c r="S515" s="13">
        <f t="shared" ref="S515:S578" si="52">(((J515/60)/60)/24)+DATE(1970,1,1)+(-5/24)</f>
        <v>42552.445659722223</v>
      </c>
      <c r="T515" s="13">
        <f t="shared" ref="T515:T578" si="53">(((I515/60)/60)/24)+DATE(1970,1,1)+(-5/24)</f>
        <v>42597.083333333336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3.3333333333333333E-2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41830.405636574069</v>
      </c>
      <c r="T516" s="13">
        <f t="shared" si="53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0.25413402061855672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42327.282418981478</v>
      </c>
      <c r="T517" s="13">
        <f t="shared" si="53"/>
        <v>42367.282418981478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42091.570370370369</v>
      </c>
      <c r="T518" s="13">
        <f t="shared" si="53"/>
        <v>42151.570370370369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1.3666666666666667E-2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42738.406956018516</v>
      </c>
      <c r="T519" s="13">
        <f t="shared" si="53"/>
        <v>42768.406956018516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42223.407685185179</v>
      </c>
      <c r="T520" s="13">
        <f t="shared" si="53"/>
        <v>42253.406944444439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0.22881426547787684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41218.183113425926</v>
      </c>
      <c r="T521" s="13">
        <f t="shared" si="53"/>
        <v>41248.183113425926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1.0209999999999999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13">
        <f t="shared" si="52"/>
        <v>42318.493761574071</v>
      </c>
      <c r="T522" s="13">
        <f t="shared" si="53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1.0464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13">
        <f t="shared" si="52"/>
        <v>42645.884479166663</v>
      </c>
      <c r="T523" s="13">
        <f t="shared" si="53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1.1466666666666667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13">
        <f t="shared" si="52"/>
        <v>42429.832465277774</v>
      </c>
      <c r="T524" s="13">
        <f t="shared" si="53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1.206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3">
        <f t="shared" si="52"/>
        <v>42237.924490740734</v>
      </c>
      <c r="T525" s="13">
        <f t="shared" si="53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1.0867285714285715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13">
        <f t="shared" si="52"/>
        <v>42492.508900462963</v>
      </c>
      <c r="T526" s="13">
        <f t="shared" si="53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41850.192604166667</v>
      </c>
      <c r="T527" s="13">
        <f t="shared" si="53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1.1399999999999999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3">
        <f t="shared" si="52"/>
        <v>42192.383611111109</v>
      </c>
      <c r="T528" s="13">
        <f t="shared" si="53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1.0085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13">
        <f t="shared" si="52"/>
        <v>42752.997291666667</v>
      </c>
      <c r="T529" s="13">
        <f t="shared" si="53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1.1565217391304348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13">
        <f t="shared" si="52"/>
        <v>42155.71188657407</v>
      </c>
      <c r="T530" s="13">
        <f t="shared" si="53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1.3041666666666667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13">
        <f t="shared" si="52"/>
        <v>42724.822847222218</v>
      </c>
      <c r="T531" s="13">
        <f t="shared" si="53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1.0778267254038179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13">
        <f t="shared" si="52"/>
        <v>42157.382731481477</v>
      </c>
      <c r="T532" s="13">
        <f t="shared" si="53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13">
        <f t="shared" si="52"/>
        <v>42675.856817129628</v>
      </c>
      <c r="T533" s="13">
        <f t="shared" si="53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1.2324999999999999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3">
        <f t="shared" si="52"/>
        <v>42472.798703703702</v>
      </c>
      <c r="T534" s="13">
        <f t="shared" si="53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1.002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13">
        <f t="shared" si="52"/>
        <v>42482.226446759254</v>
      </c>
      <c r="T535" s="13">
        <f t="shared" si="53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1.0466666666666666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13">
        <f t="shared" si="52"/>
        <v>42270.602662037032</v>
      </c>
      <c r="T536" s="13">
        <f t="shared" si="53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1.0249999999999999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13">
        <f t="shared" si="52"/>
        <v>42711.336863425917</v>
      </c>
      <c r="T537" s="13">
        <f t="shared" si="53"/>
        <v>42741.336863425917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1.1825757575757576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13">
        <f t="shared" si="52"/>
        <v>42179.136655092596</v>
      </c>
      <c r="T538" s="13">
        <f t="shared" si="53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1.2050000000000001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13">
        <f t="shared" si="52"/>
        <v>42282.560081018521</v>
      </c>
      <c r="T539" s="13">
        <f t="shared" si="53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3.0242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13">
        <f t="shared" si="52"/>
        <v>42473.586377314808</v>
      </c>
      <c r="T540" s="13">
        <f t="shared" si="53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1.00644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13">
        <f t="shared" si="52"/>
        <v>42534.841516203705</v>
      </c>
      <c r="T541" s="13">
        <f t="shared" si="53"/>
        <v>42555.841516203705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42009.608865740738</v>
      </c>
      <c r="T542" s="13">
        <f t="shared" si="53"/>
        <v>42039.608865740738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42275.838356481479</v>
      </c>
      <c r="T543" s="13">
        <f t="shared" si="53"/>
        <v>42305.838356481479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42433.529120370367</v>
      </c>
      <c r="T544" s="13">
        <f t="shared" si="53"/>
        <v>42493.487453703703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41913.88381944444</v>
      </c>
      <c r="T545" s="13">
        <f t="shared" si="53"/>
        <v>41943.88381944444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42525.448611111111</v>
      </c>
      <c r="T546" s="13">
        <f t="shared" si="53"/>
        <v>42555.448611111111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0.27383999999999997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13">
        <f t="shared" si="52"/>
        <v>42283.38413194444</v>
      </c>
      <c r="T547" s="13">
        <f t="shared" si="53"/>
        <v>42323.425798611112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42249.459664351853</v>
      </c>
      <c r="T548" s="13">
        <f t="shared" si="53"/>
        <v>42294.459664351853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42380.488009259258</v>
      </c>
      <c r="T549" s="13">
        <f t="shared" si="53"/>
        <v>42410.488009259258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42276.695</v>
      </c>
      <c r="T550" s="13">
        <f t="shared" si="53"/>
        <v>42306.695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42163.428495370368</v>
      </c>
      <c r="T551" s="13">
        <f t="shared" si="53"/>
        <v>42193.428495370368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42753.47042824074</v>
      </c>
      <c r="T552" s="13">
        <f t="shared" si="53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5.0413333333333331E-2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13">
        <f t="shared" si="52"/>
        <v>42173.067407407405</v>
      </c>
      <c r="T553" s="13">
        <f t="shared" si="53"/>
        <v>42217.536805555552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42318.408518518518</v>
      </c>
      <c r="T554" s="13">
        <f t="shared" si="53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41927.511469907404</v>
      </c>
      <c r="T555" s="13">
        <f t="shared" si="53"/>
        <v>41957.553136574068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0.36589147286821705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13">
        <f t="shared" si="52"/>
        <v>41901.476527777777</v>
      </c>
      <c r="T556" s="13">
        <f t="shared" si="53"/>
        <v>41931.476527777777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42503.145173611112</v>
      </c>
      <c r="T557" s="13">
        <f t="shared" si="53"/>
        <v>42533.145173611112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42345.651817129627</v>
      </c>
      <c r="T558" s="13">
        <f t="shared" si="53"/>
        <v>42375.651817129627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42676.733831018515</v>
      </c>
      <c r="T559" s="13">
        <f t="shared" si="53"/>
        <v>42706.775497685179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42057.674826388888</v>
      </c>
      <c r="T560" s="13">
        <f t="shared" si="53"/>
        <v>42087.633159722223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42321.074768518512</v>
      </c>
      <c r="T561" s="13">
        <f t="shared" si="53"/>
        <v>42351.074768518512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41960.563020833331</v>
      </c>
      <c r="T562" s="13">
        <f t="shared" si="53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42268.450381944444</v>
      </c>
      <c r="T563" s="13">
        <f t="shared" si="53"/>
        <v>42303.450381944444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42692.18072916667</v>
      </c>
      <c r="T564" s="13">
        <f t="shared" si="53"/>
        <v>42722.18072916667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42021.861655092587</v>
      </c>
      <c r="T565" s="13">
        <f t="shared" si="53"/>
        <v>42051.861655092587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42411.734664351847</v>
      </c>
      <c r="T566" s="13">
        <f t="shared" si="53"/>
        <v>42441.734664351847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42165.576956018522</v>
      </c>
      <c r="T567" s="13">
        <f t="shared" si="53"/>
        <v>42195.576956018522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42535.476076388884</v>
      </c>
      <c r="T568" s="13">
        <f t="shared" si="53"/>
        <v>42565.476076388884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41975.634189814817</v>
      </c>
      <c r="T569" s="13">
        <f t="shared" si="53"/>
        <v>42005.634189814817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42348.713229166664</v>
      </c>
      <c r="T570" s="13">
        <f t="shared" si="53"/>
        <v>42385.249999999993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42340.639027777775</v>
      </c>
      <c r="T571" s="13">
        <f t="shared" si="53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42388.589918981481</v>
      </c>
      <c r="T572" s="13">
        <f t="shared" si="53"/>
        <v>42418.589918981481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42192.607905092591</v>
      </c>
      <c r="T573" s="13">
        <f t="shared" si="53"/>
        <v>42211.957638888889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42282.507962962954</v>
      </c>
      <c r="T574" s="13">
        <f t="shared" si="53"/>
        <v>42312.549629629626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3.892538925389254E-3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13">
        <f t="shared" si="52"/>
        <v>41962.841793981475</v>
      </c>
      <c r="T575" s="13">
        <f t="shared" si="53"/>
        <v>42021.841666666667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42632.235034722216</v>
      </c>
      <c r="T576" s="13">
        <f t="shared" si="53"/>
        <v>42662.235034722216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42138.484293981477</v>
      </c>
      <c r="T577" s="13">
        <f t="shared" si="53"/>
        <v>42168.484293981477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42031.263333333329</v>
      </c>
      <c r="T578" s="13">
        <f t="shared" si="53"/>
        <v>42091.221666666665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SUM(E579/D579)</f>
        <v>2E-3</v>
      </c>
      <c r="P579">
        <f t="shared" ref="P579:P642" si="55">IF(L579&lt;&gt;0, ROUND(SUM(E579/L579), 2), 0)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RIGHT(N579,LEN(N579)-SEARCH("/",N579))</f>
        <v>web</v>
      </c>
      <c r="S579" s="13">
        <f t="shared" ref="S579:S642" si="58">(((J579/60)/60)/24)+DATE(1970,1,1)+(-5/24)</f>
        <v>42450.380810185183</v>
      </c>
      <c r="T579" s="13">
        <f t="shared" ref="T579:T642" si="59">(((I579/60)/60)/24)+DATE(1970,1,1)+(-5/24)</f>
        <v>42510.380810185183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42230.370289351849</v>
      </c>
      <c r="T580" s="13">
        <f t="shared" si="59"/>
        <v>42254.370289351849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41968.643784722219</v>
      </c>
      <c r="T581" s="13">
        <f t="shared" si="59"/>
        <v>41998.643784722219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42605.699849537035</v>
      </c>
      <c r="T582" s="13">
        <f t="shared" si="59"/>
        <v>42635.699849537035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42187.804444444446</v>
      </c>
      <c r="T583" s="13">
        <f t="shared" si="59"/>
        <v>42217.804444444446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42055.531469907401</v>
      </c>
      <c r="T584" s="13">
        <f t="shared" si="59"/>
        <v>42078.541666666664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42052.730173611104</v>
      </c>
      <c r="T585" s="13">
        <f t="shared" si="59"/>
        <v>42082.688506944447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42049.508287037032</v>
      </c>
      <c r="T586" s="13">
        <f t="shared" si="59"/>
        <v>42079.466620370367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42283.182604166665</v>
      </c>
      <c r="T587" s="13">
        <f t="shared" si="59"/>
        <v>42338.791666666664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42020.645914351851</v>
      </c>
      <c r="T588" s="13">
        <f t="shared" si="59"/>
        <v>42050.645914351851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9.0833333333333335E-2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13">
        <f t="shared" si="58"/>
        <v>42080.548993055556</v>
      </c>
      <c r="T589" s="13">
        <f t="shared" si="59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42631.56118055556</v>
      </c>
      <c r="T590" s="13">
        <f t="shared" si="59"/>
        <v>42691.602847222217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42178.406238425923</v>
      </c>
      <c r="T591" s="13">
        <f t="shared" si="59"/>
        <v>42193.406238425923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4.4600000000000001E-2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13">
        <f t="shared" si="58"/>
        <v>42377.34642361111</v>
      </c>
      <c r="T592" s="13">
        <f t="shared" si="59"/>
        <v>42408.334027777775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42177.334837962961</v>
      </c>
      <c r="T593" s="13">
        <f t="shared" si="59"/>
        <v>42207.334837962961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41946.023842592593</v>
      </c>
      <c r="T594" s="13">
        <f t="shared" si="59"/>
        <v>41976.023842592585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0.23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13">
        <f t="shared" si="58"/>
        <v>42070.469270833331</v>
      </c>
      <c r="T595" s="13">
        <f t="shared" si="59"/>
        <v>42100.427604166667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42446.571828703702</v>
      </c>
      <c r="T596" s="13">
        <f t="shared" si="59"/>
        <v>42476.571828703702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42082.861550925918</v>
      </c>
      <c r="T597" s="13">
        <f t="shared" si="59"/>
        <v>42127.861550925918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42646.688564814809</v>
      </c>
      <c r="T598" s="13">
        <f t="shared" si="59"/>
        <v>42676.688564814809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42545.496932870366</v>
      </c>
      <c r="T599" s="13">
        <f t="shared" si="59"/>
        <v>42582.458333333336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0.34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13">
        <f t="shared" si="58"/>
        <v>41947.793761574074</v>
      </c>
      <c r="T600" s="13">
        <f t="shared" si="59"/>
        <v>41977.793761574074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42047.604189814818</v>
      </c>
      <c r="T601" s="13">
        <f t="shared" si="59"/>
        <v>42071.427777777775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42073.589837962958</v>
      </c>
      <c r="T602" s="13">
        <f t="shared" si="59"/>
        <v>42133.589837962958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1.4E-2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13">
        <f t="shared" si="58"/>
        <v>41969.64975694444</v>
      </c>
      <c r="T603" s="13">
        <f t="shared" si="59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42143.585821759254</v>
      </c>
      <c r="T604" s="13">
        <f t="shared" si="59"/>
        <v>42173.585821759254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3.9334666666666664E-2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13">
        <f t="shared" si="58"/>
        <v>41835.430821759255</v>
      </c>
      <c r="T605" s="13">
        <f t="shared" si="59"/>
        <v>41865.430821759255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41848.827037037037</v>
      </c>
      <c r="T606" s="13">
        <f t="shared" si="59"/>
        <v>41878.827037037037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2.6200000000000001E-2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13">
        <f t="shared" si="58"/>
        <v>42194.14939814814</v>
      </c>
      <c r="T607" s="13">
        <f t="shared" si="59"/>
        <v>42239.14939814814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42102.442233796297</v>
      </c>
      <c r="T608" s="13">
        <f t="shared" si="59"/>
        <v>42148.416666666664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42300.617314814815</v>
      </c>
      <c r="T609" s="13">
        <f t="shared" si="59"/>
        <v>42330.65898148148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42140.712731481479</v>
      </c>
      <c r="T610" s="13">
        <f t="shared" si="59"/>
        <v>42170.712731481479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42306.825740740744</v>
      </c>
      <c r="T611" s="13">
        <f t="shared" si="59"/>
        <v>42336.867407407401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42086.622523148144</v>
      </c>
      <c r="T612" s="13">
        <f t="shared" si="59"/>
        <v>42116.622523148144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42328.352280092593</v>
      </c>
      <c r="T613" s="13">
        <f t="shared" si="59"/>
        <v>42388.352280092593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42584.823449074065</v>
      </c>
      <c r="T614" s="13">
        <f t="shared" si="59"/>
        <v>42614.823449074065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0.21363333333333334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13">
        <f t="shared" si="58"/>
        <v>42247.288425925923</v>
      </c>
      <c r="T615" s="13">
        <f t="shared" si="59"/>
        <v>42277.999305555553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42514.853472222218</v>
      </c>
      <c r="T616" s="13">
        <f t="shared" si="59"/>
        <v>42544.853472222218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42241.913877314808</v>
      </c>
      <c r="T617" s="13">
        <f t="shared" si="59"/>
        <v>42271.913877314808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42761.167905092596</v>
      </c>
      <c r="T618" s="13">
        <f t="shared" si="59"/>
        <v>42791.167905092596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42087.134756944441</v>
      </c>
      <c r="T619" s="13">
        <f t="shared" si="59"/>
        <v>42132.134756944441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42317.60188657407</v>
      </c>
      <c r="T620" s="13">
        <f t="shared" si="59"/>
        <v>42347.60188657407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41908.442013888889</v>
      </c>
      <c r="T621" s="13">
        <f t="shared" si="59"/>
        <v>41968.483680555553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41831.508541666662</v>
      </c>
      <c r="T622" s="13">
        <f t="shared" si="59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42528.779363425921</v>
      </c>
      <c r="T623" s="13">
        <f t="shared" si="59"/>
        <v>42558.779363425921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5.6833333333333333E-2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13">
        <f t="shared" si="58"/>
        <v>42532.566412037035</v>
      </c>
      <c r="T624" s="13">
        <f t="shared" si="59"/>
        <v>42552.566412037035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42121.800891203697</v>
      </c>
      <c r="T625" s="13">
        <f t="shared" si="59"/>
        <v>42151.800891203697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42108.78056712963</v>
      </c>
      <c r="T626" s="13">
        <f t="shared" si="59"/>
        <v>42138.78056712963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42790.687233796292</v>
      </c>
      <c r="T627" s="13">
        <f t="shared" si="59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0.17380000000000001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13">
        <f t="shared" si="58"/>
        <v>42198.351145833331</v>
      </c>
      <c r="T628" s="13">
        <f t="shared" si="59"/>
        <v>42231.348611111105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42384.098506944443</v>
      </c>
      <c r="T629" s="13">
        <f t="shared" si="59"/>
        <v>42443.749999999993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41803.484456018516</v>
      </c>
      <c r="T630" s="13">
        <f t="shared" si="59"/>
        <v>41833.484456018516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1.75E-3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13">
        <f t="shared" si="58"/>
        <v>42474.429490740738</v>
      </c>
      <c r="T631" s="13">
        <f t="shared" si="59"/>
        <v>42504.429490740738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42223.411122685182</v>
      </c>
      <c r="T632" s="13">
        <f t="shared" si="59"/>
        <v>42253.006944444445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1.38E-2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13">
        <f t="shared" si="58"/>
        <v>42489.563993055555</v>
      </c>
      <c r="T633" s="13">
        <f t="shared" si="59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42303.450983796291</v>
      </c>
      <c r="T634" s="13">
        <f t="shared" si="59"/>
        <v>42333.492650462962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42507.090995370374</v>
      </c>
      <c r="T635" s="13">
        <f t="shared" si="59"/>
        <v>42538.749999999993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42031.720243055555</v>
      </c>
      <c r="T636" s="13">
        <f t="shared" si="59"/>
        <v>42061.720243055555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42075.883819444447</v>
      </c>
      <c r="T637" s="13">
        <f t="shared" si="59"/>
        <v>42105.883819444447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42131.247106481482</v>
      </c>
      <c r="T638" s="13">
        <f t="shared" si="59"/>
        <v>42161.240972222215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42762.75368055555</v>
      </c>
      <c r="T639" s="13">
        <f t="shared" si="59"/>
        <v>42791.75277777778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42759.384976851848</v>
      </c>
      <c r="T640" s="13">
        <f t="shared" si="59"/>
        <v>42819.343310185184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41865.374942129631</v>
      </c>
      <c r="T641" s="13">
        <f t="shared" si="59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42683.21197916667</v>
      </c>
      <c r="T642" s="13">
        <f t="shared" si="59"/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SUM(E643/D643)</f>
        <v>1.1916249999999999</v>
      </c>
      <c r="P643">
        <f t="shared" ref="P643:P706" si="61">IF(L643&lt;&gt;0, ROUND(SUM(E643/L643), 2), 0)</f>
        <v>151.32</v>
      </c>
      <c r="Q643" t="str">
        <f t="shared" ref="Q643:Q706" si="62">LEFT(N643,SEARCH("/",N643,1)-1)</f>
        <v>technology</v>
      </c>
      <c r="R643" t="str">
        <f t="shared" ref="R643:R706" si="63">RIGHT(N643,LEN(N643)-SEARCH("/",N643))</f>
        <v>wearables</v>
      </c>
      <c r="S643" s="13">
        <f t="shared" ref="S643:S706" si="64">(((J643/60)/60)/24)+DATE(1970,1,1)+(-5/24)</f>
        <v>42199.361666666664</v>
      </c>
      <c r="T643" s="13">
        <f t="shared" ref="T643:T706" si="65">(((I643/60)/60)/24)+DATE(1970,1,1)+(-5/24)</f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14.604850000000001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42199.442986111106</v>
      </c>
      <c r="T644" s="13">
        <f t="shared" si="65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1.0580799999999999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42100.43373842592</v>
      </c>
      <c r="T645" s="13">
        <f t="shared" si="65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3.0011791999999997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41898.457627314812</v>
      </c>
      <c r="T646" s="13">
        <f t="shared" si="65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2.7869999999999999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42563.817986111106</v>
      </c>
      <c r="T647" s="13">
        <f t="shared" si="65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1.3187625000000001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41832.644293981481</v>
      </c>
      <c r="T648" s="13">
        <f t="shared" si="65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1.0705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42416.559594907405</v>
      </c>
      <c r="T649" s="13">
        <f t="shared" si="65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41891.485046296293</v>
      </c>
      <c r="T650" s="13">
        <f t="shared" si="65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1.3996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41877.703854166662</v>
      </c>
      <c r="T651" s="13">
        <f t="shared" si="65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1.1240000000000001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41931.828518518516</v>
      </c>
      <c r="T652" s="13">
        <f t="shared" si="65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1.00528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41955.809155092589</v>
      </c>
      <c r="T653" s="13">
        <f t="shared" si="65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1.0046666666666666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42675.482060185182</v>
      </c>
      <c r="T654" s="13">
        <f t="shared" si="65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1.4144600000000001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42199.410185185181</v>
      </c>
      <c r="T655" s="13">
        <f t="shared" si="65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2.6729166666666666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42163.748993055553</v>
      </c>
      <c r="T656" s="13">
        <f t="shared" si="65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1.4688749999999999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42045.748981481483</v>
      </c>
      <c r="T657" s="13">
        <f t="shared" si="65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2.1356000000000002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42417.596284722218</v>
      </c>
      <c r="T658" s="13">
        <f t="shared" si="65"/>
        <v>42477.554618055547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1.2569999999999999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42331.637407407405</v>
      </c>
      <c r="T659" s="13">
        <f t="shared" si="65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1.0446206037108834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42178.952418981477</v>
      </c>
      <c r="T660" s="13">
        <f t="shared" si="65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1.0056666666666667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42209.385358796295</v>
      </c>
      <c r="T661" s="13">
        <f t="shared" si="65"/>
        <v>42239.385358796295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3.058E-2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41922.533321759256</v>
      </c>
      <c r="T662" s="13">
        <f t="shared" si="65"/>
        <v>41952.574988425928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9.4999999999999998E-3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42636.437025462961</v>
      </c>
      <c r="T663" s="13">
        <f t="shared" si="65"/>
        <v>42666.437025462961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41990.229710648149</v>
      </c>
      <c r="T664" s="13">
        <f t="shared" si="65"/>
        <v>42020.229710648149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42173.634907407402</v>
      </c>
      <c r="T665" s="13">
        <f t="shared" si="65"/>
        <v>42203.634907407402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7.5333333333333335E-2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42077.458043981482</v>
      </c>
      <c r="T666" s="13">
        <f t="shared" si="65"/>
        <v>42107.458043981482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0.18640000000000001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42688.503020833326</v>
      </c>
      <c r="T667" s="13">
        <f t="shared" si="65"/>
        <v>42748.503020833326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41838.623819444445</v>
      </c>
      <c r="T668" s="13">
        <f t="shared" si="65"/>
        <v>41868.623819444445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0.1002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42632.165081018517</v>
      </c>
      <c r="T669" s="13">
        <f t="shared" si="65"/>
        <v>42672.165081018517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42090.622939814813</v>
      </c>
      <c r="T670" s="13">
        <f t="shared" si="65"/>
        <v>42135.622939814813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42527.417337962957</v>
      </c>
      <c r="T671" s="13">
        <f t="shared" si="65"/>
        <v>42557.417337962957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0.29276666666666668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42506.501388888886</v>
      </c>
      <c r="T672" s="13">
        <f t="shared" si="65"/>
        <v>42540.131944444445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0.39426666666666665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41984.484398148146</v>
      </c>
      <c r="T673" s="13">
        <f t="shared" si="65"/>
        <v>42017.958333333336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0.21628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41974.011157407404</v>
      </c>
      <c r="T674" s="13">
        <f t="shared" si="65"/>
        <v>42004.999305555553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2.0500000000000002E-3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41838.6321412037</v>
      </c>
      <c r="T675" s="13">
        <f t="shared" si="65"/>
        <v>41883.6321412037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41802.907719907402</v>
      </c>
      <c r="T676" s="13">
        <f t="shared" si="65"/>
        <v>41862.907719907402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0.14849999999999999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41975.722268518519</v>
      </c>
      <c r="T677" s="13">
        <f t="shared" si="65"/>
        <v>42005.082638888889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1.4710000000000001E-2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42012.559965277782</v>
      </c>
      <c r="T678" s="13">
        <f t="shared" si="65"/>
        <v>42042.559965277782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42504.195543981477</v>
      </c>
      <c r="T679" s="13">
        <f t="shared" si="65"/>
        <v>42549.195543981477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3.8206896551724136E-2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42481.168263888881</v>
      </c>
      <c r="T680" s="13">
        <f t="shared" si="65"/>
        <v>42511.168263888881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0.15485964912280703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42556.487372685187</v>
      </c>
      <c r="T681" s="13">
        <f t="shared" si="65"/>
        <v>42616.487372685187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0.25912000000000002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41864.293182870366</v>
      </c>
      <c r="T682" s="13">
        <f t="shared" si="65"/>
        <v>41899.293182870366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42639.597268518519</v>
      </c>
      <c r="T683" s="13">
        <f t="shared" si="65"/>
        <v>42669.597268518519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42778.556967592587</v>
      </c>
      <c r="T684" s="13">
        <f t="shared" si="65"/>
        <v>42808.51530092593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8.5142857142857138E-3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42634.691712962966</v>
      </c>
      <c r="T685" s="13">
        <f t="shared" si="65"/>
        <v>42674.691712962966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7.4837500000000001E-2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41809.26494212963</v>
      </c>
      <c r="T686" s="13">
        <f t="shared" si="65"/>
        <v>41844.916666666664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41971.658240740733</v>
      </c>
      <c r="T687" s="13">
        <f t="shared" si="65"/>
        <v>42016.658240740733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42189.464930555558</v>
      </c>
      <c r="T688" s="13">
        <f t="shared" si="65"/>
        <v>42219.464930555558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3.5499999999999997E-2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42711.542280092595</v>
      </c>
      <c r="T689" s="13">
        <f t="shared" si="65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42261.896446759252</v>
      </c>
      <c r="T690" s="13">
        <f t="shared" si="65"/>
        <v>42291.896446759252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0.57648750000000004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42675.459456018514</v>
      </c>
      <c r="T691" s="13">
        <f t="shared" si="65"/>
        <v>42711.999305555553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0.1234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42579.426400462959</v>
      </c>
      <c r="T692" s="13">
        <f t="shared" si="65"/>
        <v>42622.041666666664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42157.819976851846</v>
      </c>
      <c r="T693" s="13">
        <f t="shared" si="65"/>
        <v>42185.819976851846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6.5299999999999997E-2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42696.167395833334</v>
      </c>
      <c r="T694" s="13">
        <f t="shared" si="65"/>
        <v>42726.167395833334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0.35338000000000003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42094.599849537037</v>
      </c>
      <c r="T695" s="13">
        <f t="shared" si="65"/>
        <v>42124.599849537037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3.933333333333333E-3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42737.455543981479</v>
      </c>
      <c r="T696" s="13">
        <f t="shared" si="65"/>
        <v>42767.455543981479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1.06E-2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41913.312731481477</v>
      </c>
      <c r="T697" s="13">
        <f t="shared" si="65"/>
        <v>41943.312731481477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41815.718773148146</v>
      </c>
      <c r="T698" s="13">
        <f t="shared" si="65"/>
        <v>41845.718773148146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0.46379999999999999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42388.314687500002</v>
      </c>
      <c r="T699" s="13">
        <f t="shared" si="65"/>
        <v>42403.314687500002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0.15390000000000001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41866.72274305555</v>
      </c>
      <c r="T700" s="13">
        <f t="shared" si="65"/>
        <v>41899.875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0.824221076923077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41563.277175925927</v>
      </c>
      <c r="T701" s="13">
        <f t="shared" si="65"/>
        <v>41600.458333333328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42715.480104166665</v>
      </c>
      <c r="T702" s="13">
        <f t="shared" si="65"/>
        <v>42745.480104166665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0.26600000000000001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41813.454629629625</v>
      </c>
      <c r="T703" s="13">
        <f t="shared" si="65"/>
        <v>41843.454629629625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0.30813400000000002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42668.518368055556</v>
      </c>
      <c r="T704" s="13">
        <f t="shared" si="65"/>
        <v>42698.560034722213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5.5800000000000002E-2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42711.742465277777</v>
      </c>
      <c r="T705" s="13">
        <f t="shared" si="65"/>
        <v>42766.772222222215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42725.984583333331</v>
      </c>
      <c r="T706" s="13">
        <f t="shared" si="65"/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SUM(E707/D707)</f>
        <v>9.7699999999999992E-3</v>
      </c>
      <c r="P707">
        <f t="shared" ref="P707:P770" si="67">IF(L707&lt;&gt;0, ROUND(SUM(E707/L707), 2), 0)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RIGHT(N707,LEN(N707)-SEARCH("/",N707))</f>
        <v>wearables</v>
      </c>
      <c r="S707" s="13">
        <f t="shared" ref="S707:S770" si="70">(((J707/60)/60)/24)+DATE(1970,1,1)+(-5/24)</f>
        <v>42726.283310185179</v>
      </c>
      <c r="T707" s="13">
        <f t="shared" ref="T707:T770" si="71">(((I707/60)/60)/24)+DATE(1970,1,1)+(-5/24)</f>
        <v>42756.283310185179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42676.786840277775</v>
      </c>
      <c r="T708" s="13">
        <f t="shared" si="71"/>
        <v>42718.568749999999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0.78927352941176465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42696.45517361111</v>
      </c>
      <c r="T709" s="13">
        <f t="shared" si="71"/>
        <v>42736.45517361111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0.22092500000000001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41835.372685185182</v>
      </c>
      <c r="T710" s="13">
        <f t="shared" si="71"/>
        <v>41895.372685185182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41947.832858796297</v>
      </c>
      <c r="T711" s="13">
        <f t="shared" si="71"/>
        <v>41977.832858796297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41837.776643518519</v>
      </c>
      <c r="T712" s="13">
        <f t="shared" si="71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0.33790999999999999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42678.250787037039</v>
      </c>
      <c r="T713" s="13">
        <f t="shared" si="71"/>
        <v>42718.292453703696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42384.472592592596</v>
      </c>
      <c r="T714" s="13">
        <f t="shared" si="71"/>
        <v>42414.472592592596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42496.320972222216</v>
      </c>
      <c r="T715" s="13">
        <f t="shared" si="71"/>
        <v>42526.320972222216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0.14993333333333334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42734.579652777778</v>
      </c>
      <c r="T716" s="13">
        <f t="shared" si="71"/>
        <v>42794.579652777778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42272.8824074074</v>
      </c>
      <c r="T717" s="13">
        <f t="shared" si="71"/>
        <v>42312.924074074072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0.10214285714285715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41940.450312499997</v>
      </c>
      <c r="T718" s="13">
        <f t="shared" si="71"/>
        <v>41973.791666666664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41857.645856481482</v>
      </c>
      <c r="T719" s="13">
        <f t="shared" si="71"/>
        <v>41887.645856481482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42752.637118055551</v>
      </c>
      <c r="T720" s="13">
        <f t="shared" si="71"/>
        <v>42784.040972222218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42408.83189814815</v>
      </c>
      <c r="T721" s="13">
        <f t="shared" si="71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1.4394736842105262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40909.440868055557</v>
      </c>
      <c r="T722" s="13">
        <f t="shared" si="71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1.2210975609756098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41807.363506944443</v>
      </c>
      <c r="T723" s="13">
        <f t="shared" si="71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1.3202400000000001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40977.596967592588</v>
      </c>
      <c r="T724" s="13">
        <f t="shared" si="71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42184.608206018522</v>
      </c>
      <c r="T725" s="13">
        <f t="shared" si="71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1.0547157142857144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40694.430127314808</v>
      </c>
      <c r="T726" s="13">
        <f t="shared" si="71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1.0035000000000001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42321.417962962958</v>
      </c>
      <c r="T727" s="13">
        <f t="shared" si="71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1.014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41345.834340277775</v>
      </c>
      <c r="T728" s="13">
        <f t="shared" si="71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1.5551428571428572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41246.811909722215</v>
      </c>
      <c r="T729" s="13">
        <f t="shared" si="71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1.05566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40731.629131944443</v>
      </c>
      <c r="T730" s="13">
        <f t="shared" si="71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41110.97755787037</v>
      </c>
      <c r="T731" s="13">
        <f t="shared" si="71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1.3219000000000001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40854.536932870367</v>
      </c>
      <c r="T732" s="13">
        <f t="shared" si="71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1.26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40879.587349537032</v>
      </c>
      <c r="T733" s="13">
        <f t="shared" si="71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1.6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41486.21598379629</v>
      </c>
      <c r="T734" s="13">
        <f t="shared" si="71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1.2048000000000001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41598.211712962962</v>
      </c>
      <c r="T735" s="13">
        <f t="shared" si="71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1.2552941176470589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42101.956249999996</v>
      </c>
      <c r="T736" s="13">
        <f t="shared" si="71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1.1440638297872341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41945.821134259255</v>
      </c>
      <c r="T737" s="13">
        <f t="shared" si="71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3.151388888888889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41579.525925925926</v>
      </c>
      <c r="T738" s="13">
        <f t="shared" si="71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1.224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41667.066979166666</v>
      </c>
      <c r="T739" s="13">
        <f t="shared" si="71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1.0673333333333332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41943.395763888882</v>
      </c>
      <c r="T740" s="13">
        <f t="shared" si="71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1.5833333333333333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41829.294317129628</v>
      </c>
      <c r="T741" s="13">
        <f t="shared" si="71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1.0740000000000001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42161.93844907407</v>
      </c>
      <c r="T742" s="13">
        <f t="shared" si="71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1.0226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41401.439884259256</v>
      </c>
      <c r="T743" s="13">
        <f t="shared" si="71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1.1071428571428572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41689.709629629629</v>
      </c>
      <c r="T744" s="13">
        <f t="shared" si="71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1.48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40990.500983796293</v>
      </c>
      <c r="T745" s="13">
        <f t="shared" si="71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1.0232000000000001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41226.748877314814</v>
      </c>
      <c r="T746" s="13">
        <f t="shared" si="71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1.7909909909909909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41367.363946759258</v>
      </c>
      <c r="T747" s="13">
        <f t="shared" si="71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1.1108135252761968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41156.834594907406</v>
      </c>
      <c r="T748" s="13">
        <f t="shared" si="71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1.0004285714285714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41988.340497685182</v>
      </c>
      <c r="T749" s="13">
        <f t="shared" si="71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1.0024999999999999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41831.638495370367</v>
      </c>
      <c r="T750" s="13">
        <f t="shared" si="71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1.0556000000000001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42733.732986111114</v>
      </c>
      <c r="T751" s="13">
        <f t="shared" si="71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1.0258775877587758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41299.669814814813</v>
      </c>
      <c r="T752" s="13">
        <f t="shared" si="71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1.1850000000000001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40713.422164351847</v>
      </c>
      <c r="T753" s="13">
        <f t="shared" si="71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1.117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42639.213159722225</v>
      </c>
      <c r="T754" s="13">
        <f t="shared" si="71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1.28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42019.381840277776</v>
      </c>
      <c r="T755" s="13">
        <f t="shared" si="71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1.0375000000000001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41249.54075231481</v>
      </c>
      <c r="T756" s="13">
        <f t="shared" si="71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1.0190760000000001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41383.396724537037</v>
      </c>
      <c r="T757" s="13">
        <f t="shared" si="71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1.177142857142857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40590.558553240735</v>
      </c>
      <c r="T758" s="13">
        <f t="shared" si="71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2.38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41234.846226851849</v>
      </c>
      <c r="T759" s="13">
        <f t="shared" si="71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1.02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40429.628101851849</v>
      </c>
      <c r="T760" s="13">
        <f t="shared" si="71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1.0192000000000001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41789.121979166666</v>
      </c>
      <c r="T761" s="13">
        <f t="shared" si="71"/>
        <v>41829.121979166666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42670.555706018517</v>
      </c>
      <c r="T762" s="13">
        <f t="shared" si="71"/>
        <v>42700.597372685181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4.7E-2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41642.543124999997</v>
      </c>
      <c r="T763" s="13">
        <f t="shared" si="71"/>
        <v>41672.543124999997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42690.65011574074</v>
      </c>
      <c r="T764" s="13">
        <f t="shared" si="71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41471.238518518512</v>
      </c>
      <c r="T765" s="13">
        <f t="shared" si="71"/>
        <v>41501.238518518512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42226.964826388888</v>
      </c>
      <c r="T766" s="13">
        <f t="shared" si="71"/>
        <v>42256.964826388888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0.36014285714285715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41901.334305555552</v>
      </c>
      <c r="T767" s="13">
        <f t="shared" si="71"/>
        <v>41931.334305555552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42021.57503472222</v>
      </c>
      <c r="T768" s="13">
        <f t="shared" si="71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42114.935300925928</v>
      </c>
      <c r="T769" s="13">
        <f t="shared" si="71"/>
        <v>42144.935300925928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41593.998726851853</v>
      </c>
      <c r="T770" s="13">
        <f t="shared" si="71"/>
        <v>41623.998726851853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SUM(E771/D771)</f>
        <v>0.41399999999999998</v>
      </c>
      <c r="P771">
        <f t="shared" ref="P771:P834" si="73">IF(L771&lt;&gt;0, ROUND(SUM(E771/L771), 2), 0)</f>
        <v>31.85</v>
      </c>
      <c r="Q771" t="str">
        <f t="shared" ref="Q771:Q834" si="74">LEFT(N771,SEARCH("/",N771,1)-1)</f>
        <v>publishing</v>
      </c>
      <c r="R771" t="str">
        <f t="shared" ref="R771:R834" si="75">RIGHT(N771,LEN(N771)-SEARCH("/",N771))</f>
        <v>fiction</v>
      </c>
      <c r="S771" s="13">
        <f t="shared" ref="S771:S834" si="76">(((J771/60)/60)/24)+DATE(1970,1,1)+(-5/24)</f>
        <v>41604.788124999999</v>
      </c>
      <c r="T771" s="13">
        <f t="shared" ref="T771:T834" si="77">(((I771/60)/60)/24)+DATE(1970,1,1)+(-5/24)</f>
        <v>41634.788124999999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41289.791307870371</v>
      </c>
      <c r="T772" s="13">
        <f t="shared" si="77"/>
        <v>41329.791307870371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42349.615763888891</v>
      </c>
      <c r="T773" s="13">
        <f t="shared" si="77"/>
        <v>42399.615763888891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40067.848599537036</v>
      </c>
      <c r="T774" s="13">
        <f t="shared" si="77"/>
        <v>40117.957638888889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42100.527604166658</v>
      </c>
      <c r="T775" s="13">
        <f t="shared" si="77"/>
        <v>42134.750694444439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41663.571967592587</v>
      </c>
      <c r="T776" s="13">
        <f t="shared" si="77"/>
        <v>41693.571967592587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40862.851793981477</v>
      </c>
      <c r="T777" s="13">
        <f t="shared" si="77"/>
        <v>40892.851793981477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0.51400000000000001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42250.477372685178</v>
      </c>
      <c r="T778" s="13">
        <f t="shared" si="77"/>
        <v>42287.999999999993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41456.772881944438</v>
      </c>
      <c r="T779" s="13">
        <f t="shared" si="77"/>
        <v>41486.772881944438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41729.493981481479</v>
      </c>
      <c r="T780" s="13">
        <f t="shared" si="77"/>
        <v>41759.493981481479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2.6666666666666668E-2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40436.475752314815</v>
      </c>
      <c r="T781" s="13">
        <f t="shared" si="77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1.04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3">
        <f t="shared" si="76"/>
        <v>40636.465567129628</v>
      </c>
      <c r="T782" s="13">
        <f t="shared" si="77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1.3315375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13">
        <f t="shared" si="76"/>
        <v>41402.792523148149</v>
      </c>
      <c r="T783" s="13">
        <f t="shared" si="77"/>
        <v>41432.792523148149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41116.549791666665</v>
      </c>
      <c r="T784" s="13">
        <f t="shared" si="77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1.4813333333333334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13">
        <f t="shared" si="76"/>
        <v>40987.565381944441</v>
      </c>
      <c r="T785" s="13">
        <f t="shared" si="77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41674.941192129627</v>
      </c>
      <c r="T786" s="13">
        <f t="shared" si="77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1.8062799999999999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13">
        <f t="shared" si="76"/>
        <v>41303.385590277772</v>
      </c>
      <c r="T787" s="13">
        <f t="shared" si="77"/>
        <v>41333.385590277772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1.4279999999999999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3">
        <f t="shared" si="76"/>
        <v>40982.847615740735</v>
      </c>
      <c r="T788" s="13">
        <f t="shared" si="77"/>
        <v>41040.44930555555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1.1416666666666666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13">
        <f t="shared" si="76"/>
        <v>41549.419282407405</v>
      </c>
      <c r="T789" s="13">
        <f t="shared" si="77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2.03505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13">
        <f t="shared" si="76"/>
        <v>41058.798472222217</v>
      </c>
      <c r="T790" s="13">
        <f t="shared" si="77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1.0941176470588236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3">
        <f t="shared" si="76"/>
        <v>41276.977777777778</v>
      </c>
      <c r="T791" s="13">
        <f t="shared" si="77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1.443746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13">
        <f t="shared" si="76"/>
        <v>41275.839571759258</v>
      </c>
      <c r="T792" s="13">
        <f t="shared" si="77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1.0386666666666666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13">
        <f t="shared" si="76"/>
        <v>41557.572291666664</v>
      </c>
      <c r="T793" s="13">
        <f t="shared" si="77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1.0044440000000001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13">
        <f t="shared" si="76"/>
        <v>41555.665312500001</v>
      </c>
      <c r="T794" s="13">
        <f t="shared" si="77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1.0277927272727272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13">
        <f t="shared" si="76"/>
        <v>41442.532916666663</v>
      </c>
      <c r="T795" s="13">
        <f t="shared" si="77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1.0531250000000001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13">
        <f t="shared" si="76"/>
        <v>40735.906678240739</v>
      </c>
      <c r="T796" s="13">
        <f t="shared" si="77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1.1178571428571429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13">
        <f t="shared" si="76"/>
        <v>40963.404699074068</v>
      </c>
      <c r="T797" s="13">
        <f t="shared" si="77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1.0135000000000001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13">
        <f t="shared" si="76"/>
        <v>41502.674594907403</v>
      </c>
      <c r="T798" s="13">
        <f t="shared" si="77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1.0753333333333333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13">
        <f t="shared" si="76"/>
        <v>40996.785740740735</v>
      </c>
      <c r="T799" s="13">
        <f t="shared" si="77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1.1488571428571428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13">
        <f t="shared" si="76"/>
        <v>41882.381793981483</v>
      </c>
      <c r="T800" s="13">
        <f t="shared" si="77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1.0002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13">
        <f t="shared" si="76"/>
        <v>40996.458865740737</v>
      </c>
      <c r="T801" s="13">
        <f t="shared" si="77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41863.225162037037</v>
      </c>
      <c r="T802" s="13">
        <f t="shared" si="77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1.1152149999999998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13">
        <f t="shared" si="76"/>
        <v>40695.587037037032</v>
      </c>
      <c r="T803" s="13">
        <f t="shared" si="77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1.0133333333333334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3">
        <f t="shared" si="76"/>
        <v>41122.813935185186</v>
      </c>
      <c r="T804" s="13">
        <f t="shared" si="77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1.232608695652174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13">
        <f t="shared" si="76"/>
        <v>40665.741643518515</v>
      </c>
      <c r="T805" s="13">
        <f t="shared" si="77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13">
        <f t="shared" si="76"/>
        <v>40729.897291666668</v>
      </c>
      <c r="T806" s="13">
        <f t="shared" si="77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1.05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13">
        <f t="shared" si="76"/>
        <v>40690.614722222221</v>
      </c>
      <c r="T807" s="13">
        <f t="shared" si="77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1.0443750000000001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13">
        <f t="shared" si="76"/>
        <v>40763.483090277776</v>
      </c>
      <c r="T808" s="13">
        <f t="shared" si="77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1.05125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13">
        <f t="shared" si="76"/>
        <v>42759.420266203706</v>
      </c>
      <c r="T809" s="13">
        <f t="shared" si="77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13">
        <f t="shared" si="76"/>
        <v>41961.892199074071</v>
      </c>
      <c r="T810" s="13">
        <f t="shared" si="77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1.03775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13">
        <f t="shared" si="76"/>
        <v>41628.625347222223</v>
      </c>
      <c r="T811" s="13">
        <f t="shared" si="77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1.05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13">
        <f t="shared" si="76"/>
        <v>41122.847939814812</v>
      </c>
      <c r="T812" s="13">
        <f t="shared" si="77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1.04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13">
        <f t="shared" si="76"/>
        <v>41443.435208333329</v>
      </c>
      <c r="T813" s="13">
        <f t="shared" si="77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1.5183333333333333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13">
        <f t="shared" si="76"/>
        <v>41281.809629629628</v>
      </c>
      <c r="T814" s="13">
        <f t="shared" si="77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1.59996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13">
        <f t="shared" si="76"/>
        <v>41080.751909722218</v>
      </c>
      <c r="T815" s="13">
        <f t="shared" si="77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1.2729999999999999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13">
        <f t="shared" si="76"/>
        <v>40679.534733796296</v>
      </c>
      <c r="T816" s="13">
        <f t="shared" si="77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1.07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13">
        <f t="shared" si="76"/>
        <v>41914.70952546296</v>
      </c>
      <c r="T817" s="13">
        <f t="shared" si="77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41341.662534722222</v>
      </c>
      <c r="T818" s="13">
        <f t="shared" si="77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1.3711066666666665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13">
        <f t="shared" si="76"/>
        <v>40925.391331018516</v>
      </c>
      <c r="T819" s="13">
        <f t="shared" si="77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1.5571428571428572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13">
        <f t="shared" si="76"/>
        <v>41120.67454861111</v>
      </c>
      <c r="T820" s="13">
        <f t="shared" si="77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1.0874999999999999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13">
        <f t="shared" si="76"/>
        <v>41619.789976851847</v>
      </c>
      <c r="T821" s="13">
        <f t="shared" si="77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1.3405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13">
        <f t="shared" si="76"/>
        <v>41768.633587962962</v>
      </c>
      <c r="T822" s="13">
        <f t="shared" si="77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13">
        <f t="shared" si="76"/>
        <v>42093.71371527778</v>
      </c>
      <c r="T823" s="13">
        <f t="shared" si="77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1.1916666666666667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13">
        <f t="shared" si="76"/>
        <v>41157.739004629628</v>
      </c>
      <c r="T824" s="13">
        <f t="shared" si="77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1.7949999999999999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13">
        <f t="shared" si="76"/>
        <v>42055.764490740738</v>
      </c>
      <c r="T825" s="13">
        <f t="shared" si="77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1.3438124999999999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13">
        <f t="shared" si="76"/>
        <v>40250.033773148149</v>
      </c>
      <c r="T826" s="13">
        <f t="shared" si="77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1.0043200000000001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13">
        <f t="shared" si="76"/>
        <v>41186.098194444443</v>
      </c>
      <c r="T827" s="13">
        <f t="shared" si="77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1.0145454545454546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13">
        <f t="shared" si="76"/>
        <v>40972.830208333333</v>
      </c>
      <c r="T828" s="13">
        <f t="shared" si="77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1.0333333333333334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13">
        <f t="shared" si="76"/>
        <v>40927.265127314815</v>
      </c>
      <c r="T829" s="13">
        <f t="shared" si="77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1.07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13">
        <f t="shared" si="76"/>
        <v>41072.84238425926</v>
      </c>
      <c r="T830" s="13">
        <f t="shared" si="77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42504.593055555553</v>
      </c>
      <c r="T831" s="13">
        <f t="shared" si="77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1.0783333333333334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13">
        <f t="shared" si="76"/>
        <v>41325.317418981482</v>
      </c>
      <c r="T832" s="13">
        <f t="shared" si="77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40996.438587962963</v>
      </c>
      <c r="T833" s="13">
        <f t="shared" si="77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1.0060706666666666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13">
        <f t="shared" si="76"/>
        <v>40869.466840277775</v>
      </c>
      <c r="T834" s="13">
        <f t="shared" si="77"/>
        <v>40929.134027777778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SUM(E835/D835)</f>
        <v>1.0166666666666666</v>
      </c>
      <c r="P835">
        <f t="shared" ref="P835:P898" si="79">IF(L835&lt;&gt;0, ROUND(SUM(E835/L835), 2), 0)</f>
        <v>148.78</v>
      </c>
      <c r="Q835" t="str">
        <f t="shared" ref="Q835:Q898" si="80">LEFT(N835,SEARCH("/",N835,1)-1)</f>
        <v>music</v>
      </c>
      <c r="R835" t="str">
        <f t="shared" ref="R835:R898" si="81">RIGHT(N835,LEN(N835)-SEARCH("/",N835))</f>
        <v>rock</v>
      </c>
      <c r="S835" s="13">
        <f t="shared" ref="S835:S898" si="82">(((J835/60)/60)/24)+DATE(1970,1,1)+(-5/24)</f>
        <v>41718.669849537036</v>
      </c>
      <c r="T835" s="13">
        <f t="shared" ref="T835:T898" si="83">(((I835/60)/60)/24)+DATE(1970,1,1)+(-5/24)</f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41422.614490740736</v>
      </c>
      <c r="T836" s="13">
        <f t="shared" si="83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1.1725000000000001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13">
        <f t="shared" si="82"/>
        <v>41005.249513888884</v>
      </c>
      <c r="T837" s="13">
        <f t="shared" si="83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1.009304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13">
        <f t="shared" si="82"/>
        <v>41523.848587962959</v>
      </c>
      <c r="T838" s="13">
        <f t="shared" si="83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1.218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13">
        <f t="shared" si="82"/>
        <v>41730.79006944444</v>
      </c>
      <c r="T839" s="13">
        <f t="shared" si="83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1.454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13">
        <f t="shared" si="82"/>
        <v>40895.689641203702</v>
      </c>
      <c r="T840" s="13">
        <f t="shared" si="83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1.166166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13">
        <f t="shared" si="82"/>
        <v>41144.555046296293</v>
      </c>
      <c r="T841" s="13">
        <f t="shared" si="83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1.2041660000000001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13">
        <f t="shared" si="82"/>
        <v>42607.018368055556</v>
      </c>
      <c r="T842" s="13">
        <f t="shared" si="83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1.0132000000000001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13">
        <f t="shared" si="82"/>
        <v>41923.63035879629</v>
      </c>
      <c r="T843" s="13">
        <f t="shared" si="83"/>
        <v>41953.672025462954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1.0431999999999999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13">
        <f t="shared" si="82"/>
        <v>41526.384062500001</v>
      </c>
      <c r="T844" s="13">
        <f t="shared" si="83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2.6713333333333331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13">
        <f t="shared" si="82"/>
        <v>42695.049537037034</v>
      </c>
      <c r="T845" s="13">
        <f t="shared" si="83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1.9413333333333334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3">
        <f t="shared" si="82"/>
        <v>41905.476296296292</v>
      </c>
      <c r="T846" s="13">
        <f t="shared" si="83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1.203802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13">
        <f t="shared" si="82"/>
        <v>42577.997638888883</v>
      </c>
      <c r="T847" s="13">
        <f t="shared" si="83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1.2200090909090908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13">
        <f t="shared" si="82"/>
        <v>41694.183506944442</v>
      </c>
      <c r="T848" s="13">
        <f t="shared" si="83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42165.590000000004</v>
      </c>
      <c r="T849" s="13">
        <f t="shared" si="83"/>
        <v>42195.590000000004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42078.583715277775</v>
      </c>
      <c r="T850" s="13">
        <f t="shared" si="83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1.1990000000000001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13">
        <f t="shared" si="82"/>
        <v>42050.94055555555</v>
      </c>
      <c r="T851" s="13">
        <f t="shared" si="83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1.55175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13">
        <f t="shared" si="82"/>
        <v>42452.619409722225</v>
      </c>
      <c r="T852" s="13">
        <f t="shared" si="83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1.3045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3">
        <f t="shared" si="82"/>
        <v>42522.671909722216</v>
      </c>
      <c r="T853" s="13">
        <f t="shared" si="83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1.0497142857142858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13">
        <f t="shared" si="82"/>
        <v>42656.59716435185</v>
      </c>
      <c r="T854" s="13">
        <f t="shared" si="83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42021.62394675926</v>
      </c>
      <c r="T855" s="13">
        <f t="shared" si="83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1.1822050359712231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13">
        <f t="shared" si="82"/>
        <v>42702.004004629627</v>
      </c>
      <c r="T856" s="13">
        <f t="shared" si="83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1.0344827586206897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13">
        <f t="shared" si="82"/>
        <v>42544.916863425926</v>
      </c>
      <c r="T857" s="13">
        <f t="shared" si="83"/>
        <v>42574.916863425926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2.1800000000000002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13">
        <f t="shared" si="82"/>
        <v>42609.103657407402</v>
      </c>
      <c r="T858" s="13">
        <f t="shared" si="83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42291.373043981475</v>
      </c>
      <c r="T859" s="13">
        <f t="shared" si="83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1.4400583333333332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13">
        <f t="shared" si="82"/>
        <v>42079.537245370368</v>
      </c>
      <c r="T860" s="13">
        <f t="shared" si="83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1.0467500000000001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13">
        <f t="shared" si="82"/>
        <v>42128.611898148149</v>
      </c>
      <c r="T861" s="13">
        <f t="shared" si="83"/>
        <v>42158.791666666664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0.18142857142857144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13">
        <f t="shared" si="82"/>
        <v>41570.274456018517</v>
      </c>
      <c r="T862" s="13">
        <f t="shared" si="83"/>
        <v>41600.316122685181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42599.756990740738</v>
      </c>
      <c r="T863" s="13">
        <f t="shared" si="83"/>
        <v>42629.756990740738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41559.346620370365</v>
      </c>
      <c r="T864" s="13">
        <f t="shared" si="83"/>
        <v>41589.388287037036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40920.909328703703</v>
      </c>
      <c r="T865" s="13">
        <f t="shared" si="83"/>
        <v>40950.909328703703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0.41538461538461541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13">
        <f t="shared" si="82"/>
        <v>41540.898587962962</v>
      </c>
      <c r="T866" s="13">
        <f t="shared" si="83"/>
        <v>41563.207638888889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41230.564780092594</v>
      </c>
      <c r="T867" s="13">
        <f t="shared" si="83"/>
        <v>41290.564780092594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0.18285714285714286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13">
        <f t="shared" si="82"/>
        <v>42025.429606481477</v>
      </c>
      <c r="T868" s="13">
        <f t="shared" si="83"/>
        <v>42063.423611111109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0.2402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13">
        <f t="shared" si="82"/>
        <v>40087.897060185183</v>
      </c>
      <c r="T869" s="13">
        <f t="shared" si="83"/>
        <v>40147.999305555553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41615.819421296292</v>
      </c>
      <c r="T870" s="13">
        <f t="shared" si="83"/>
        <v>41645.819421296292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0.11818181818181818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13">
        <f t="shared" si="82"/>
        <v>41342.637233796297</v>
      </c>
      <c r="T871" s="13">
        <f t="shared" si="83"/>
        <v>41372.595567129625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41487.813923611109</v>
      </c>
      <c r="T872" s="13">
        <f t="shared" si="83"/>
        <v>41517.813923611109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5.4166666666666669E-2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13">
        <f t="shared" si="82"/>
        <v>41577.352951388886</v>
      </c>
      <c r="T873" s="13">
        <f t="shared" si="83"/>
        <v>41607.39461805555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40567.617210648146</v>
      </c>
      <c r="T874" s="13">
        <f t="shared" si="83"/>
        <v>40612.617210648146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41183.958796296298</v>
      </c>
      <c r="T875" s="13">
        <f t="shared" si="83"/>
        <v>41224.000462962962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0.24333333333333335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13">
        <f t="shared" si="82"/>
        <v>41368.375393518516</v>
      </c>
      <c r="T876" s="13">
        <f t="shared" si="83"/>
        <v>41398.375393518516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42248.515405092585</v>
      </c>
      <c r="T877" s="13">
        <f t="shared" si="83"/>
        <v>42268.515405092585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0.40799492385786801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13">
        <f t="shared" si="82"/>
        <v>41276.288506944438</v>
      </c>
      <c r="T878" s="13">
        <f t="shared" si="83"/>
        <v>41309.288506944438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0.67549999999999999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13">
        <f t="shared" si="82"/>
        <v>41597.580555555556</v>
      </c>
      <c r="T879" s="13">
        <f t="shared" si="83"/>
        <v>41627.580555555556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40505.024583333332</v>
      </c>
      <c r="T880" s="13">
        <f t="shared" si="83"/>
        <v>40535.024583333332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0.30666666666666664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13">
        <f t="shared" si="82"/>
        <v>41037.621585648143</v>
      </c>
      <c r="T881" s="13">
        <f t="shared" si="83"/>
        <v>41058.621585648143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2.9894179894179893E-2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13">
        <f t="shared" si="82"/>
        <v>41179.112708333334</v>
      </c>
      <c r="T882" s="13">
        <f t="shared" si="83"/>
        <v>41212.112708333334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40877.042662037034</v>
      </c>
      <c r="T883" s="13">
        <f t="shared" si="83"/>
        <v>40922.042662037034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0.20133333333333334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13">
        <f t="shared" si="82"/>
        <v>40759.652199074073</v>
      </c>
      <c r="T884" s="13">
        <f t="shared" si="83"/>
        <v>40792.652199074073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0.4002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13">
        <f t="shared" si="82"/>
        <v>42371.727256944439</v>
      </c>
      <c r="T885" s="13">
        <f t="shared" si="83"/>
        <v>42431.727256944439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40981.594282407401</v>
      </c>
      <c r="T886" s="13">
        <f t="shared" si="83"/>
        <v>41040.896527777775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0.75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13">
        <f t="shared" si="82"/>
        <v>42713.732766203706</v>
      </c>
      <c r="T887" s="13">
        <f t="shared" si="83"/>
        <v>42734.732766203706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0.41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13">
        <f t="shared" si="82"/>
        <v>42603.662187499998</v>
      </c>
      <c r="T888" s="13">
        <f t="shared" si="83"/>
        <v>42628.662187499998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41026.75063657407</v>
      </c>
      <c r="T889" s="13">
        <f t="shared" si="83"/>
        <v>41056.75063657407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40751.544965277775</v>
      </c>
      <c r="T890" s="13">
        <f t="shared" si="83"/>
        <v>40787.041666666664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41887.575729166667</v>
      </c>
      <c r="T891" s="13">
        <f t="shared" si="83"/>
        <v>41917.575729166667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41569.490497685183</v>
      </c>
      <c r="T892" s="13">
        <f t="shared" si="83"/>
        <v>41599.532164351847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3.2500000000000001E-2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41841.823263888888</v>
      </c>
      <c r="T893" s="13">
        <f t="shared" si="83"/>
        <v>41871.823263888888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0.40749999999999997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13">
        <f t="shared" si="82"/>
        <v>40303.991701388884</v>
      </c>
      <c r="T894" s="13">
        <f t="shared" si="83"/>
        <v>40390.958333333328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42065.689386574071</v>
      </c>
      <c r="T895" s="13">
        <f t="shared" si="83"/>
        <v>42095.647719907407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0.39169999999999999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13">
        <f t="shared" si="82"/>
        <v>42496.773263888892</v>
      </c>
      <c r="T896" s="13">
        <f t="shared" si="83"/>
        <v>42526.773263888892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2.4375000000000001E-2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13">
        <f t="shared" si="82"/>
        <v>40430.919317129628</v>
      </c>
      <c r="T897" s="13">
        <f t="shared" si="83"/>
        <v>40475.919317129628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0.4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13">
        <f t="shared" si="82"/>
        <v>42218.664652777778</v>
      </c>
      <c r="T898" s="13">
        <f t="shared" si="83"/>
        <v>42243.958333333336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SUM(E899/D899)</f>
        <v>0</v>
      </c>
      <c r="P899">
        <f t="shared" ref="P899:P962" si="85">IF(L899&lt;&gt;0, ROUND(SUM(E899/L899), 2), 0)</f>
        <v>0</v>
      </c>
      <c r="Q899" t="str">
        <f t="shared" ref="Q899:Q962" si="86">LEFT(N899,SEARCH("/",N899,1)-1)</f>
        <v>music</v>
      </c>
      <c r="R899" t="str">
        <f t="shared" ref="R899:R962" si="87">RIGHT(N899,LEN(N899)-SEARCH("/",N899))</f>
        <v>indie rock</v>
      </c>
      <c r="S899" s="13">
        <f t="shared" ref="S899:S962" si="88">(((J899/60)/60)/24)+DATE(1970,1,1)+(-5/24)</f>
        <v>41211.480416666665</v>
      </c>
      <c r="T899" s="13">
        <f t="shared" ref="T899:T962" si="89">(((I899/60)/60)/24)+DATE(1970,1,1)+(-5/24)</f>
        <v>41241.52208333333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40878.549884259257</v>
      </c>
      <c r="T900" s="13">
        <f t="shared" si="89"/>
        <v>40923.549884259257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40645.890763888885</v>
      </c>
      <c r="T901" s="13">
        <f t="shared" si="89"/>
        <v>40690.890763888885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42429.641226851854</v>
      </c>
      <c r="T902" s="13">
        <f t="shared" si="89"/>
        <v>42459.599560185183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40291.603171296294</v>
      </c>
      <c r="T903" s="13">
        <f t="shared" si="89"/>
        <v>40337.59097222222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41829.757199074069</v>
      </c>
      <c r="T904" s="13">
        <f t="shared" si="89"/>
        <v>41881.4375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41149.587731481479</v>
      </c>
      <c r="T905" s="13">
        <f t="shared" si="89"/>
        <v>41174.892361111109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3.0200000000000001E-3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13">
        <f t="shared" si="88"/>
        <v>42341.87195601852</v>
      </c>
      <c r="T906" s="13">
        <f t="shared" si="89"/>
        <v>42371.87195601852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3.0153846153846153E-2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13">
        <f t="shared" si="88"/>
        <v>40507.031550925924</v>
      </c>
      <c r="T907" s="13">
        <f t="shared" si="89"/>
        <v>40567.031550925924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41680.981365740736</v>
      </c>
      <c r="T908" s="13">
        <f t="shared" si="89"/>
        <v>41710.939699074072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40766.9840625</v>
      </c>
      <c r="T909" s="13">
        <f t="shared" si="89"/>
        <v>40796.9840625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40340.593229166661</v>
      </c>
      <c r="T910" s="13">
        <f t="shared" si="89"/>
        <v>40385.999305555553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41081.481944444444</v>
      </c>
      <c r="T911" s="13">
        <f t="shared" si="89"/>
        <v>41112.958333333328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42737.337025462963</v>
      </c>
      <c r="T912" s="13">
        <f t="shared" si="89"/>
        <v>42797.337025462963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41641.796817129631</v>
      </c>
      <c r="T913" s="13">
        <f t="shared" si="89"/>
        <v>41662.796817129631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41193.901006944441</v>
      </c>
      <c r="T914" s="13">
        <f t="shared" si="89"/>
        <v>41253.942673611105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6.6066666666666662E-2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13">
        <f t="shared" si="88"/>
        <v>41003.930775462963</v>
      </c>
      <c r="T915" s="13">
        <f t="shared" si="89"/>
        <v>41033.930775462963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41116.554942129631</v>
      </c>
      <c r="T916" s="13">
        <f t="shared" si="89"/>
        <v>41146.554942129631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5.7692307692307696E-2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13">
        <f t="shared" si="88"/>
        <v>40937.471226851849</v>
      </c>
      <c r="T917" s="13">
        <f t="shared" si="89"/>
        <v>40968.999305555553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40434.645069444443</v>
      </c>
      <c r="T918" s="13">
        <f t="shared" si="89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41802.735300925924</v>
      </c>
      <c r="T919" s="13">
        <f t="shared" si="89"/>
        <v>41833.895833333328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41944.707881944443</v>
      </c>
      <c r="T920" s="13">
        <f t="shared" si="89"/>
        <v>41974.749548611107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41227.433391203704</v>
      </c>
      <c r="T921" s="13">
        <f t="shared" si="89"/>
        <v>41262.433391203704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41562.463217592594</v>
      </c>
      <c r="T922" s="13">
        <f t="shared" si="89"/>
        <v>41592.504884259259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40846.962685185179</v>
      </c>
      <c r="T923" s="13">
        <f t="shared" si="89"/>
        <v>40889.004351851851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0.21037037037037037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13">
        <f t="shared" si="88"/>
        <v>41878.32167824074</v>
      </c>
      <c r="T924" s="13">
        <f t="shared" si="89"/>
        <v>41913.32167824074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41934.751423611109</v>
      </c>
      <c r="T925" s="13">
        <f t="shared" si="89"/>
        <v>41964.793090277781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41288.734594907408</v>
      </c>
      <c r="T926" s="13">
        <f t="shared" si="89"/>
        <v>41318.734594907408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41575.672581018516</v>
      </c>
      <c r="T927" s="13">
        <f t="shared" si="89"/>
        <v>41605.71424768518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40337.811689814815</v>
      </c>
      <c r="T928" s="13">
        <f t="shared" si="89"/>
        <v>40367.736111111109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41013.614525462959</v>
      </c>
      <c r="T929" s="13">
        <f t="shared" si="89"/>
        <v>41043.614525462959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41180.654085648144</v>
      </c>
      <c r="T930" s="13">
        <f t="shared" si="89"/>
        <v>41230.791666666664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40978.029733796291</v>
      </c>
      <c r="T931" s="13">
        <f t="shared" si="89"/>
        <v>41007.988067129627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40312.707245370366</v>
      </c>
      <c r="T932" s="13">
        <f t="shared" si="89"/>
        <v>40354.688888888886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6.5500000000000003E-2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13">
        <f t="shared" si="88"/>
        <v>41680.151643518519</v>
      </c>
      <c r="T933" s="13">
        <f t="shared" si="89"/>
        <v>41714.708333333328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0.14536842105263159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13">
        <f t="shared" si="88"/>
        <v>41310.760937499996</v>
      </c>
      <c r="T934" s="13">
        <f t="shared" si="89"/>
        <v>41355.719270833331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41710.960752314815</v>
      </c>
      <c r="T935" s="13">
        <f t="shared" si="89"/>
        <v>41770.960752314815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0.30399999999999999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13">
        <f t="shared" si="88"/>
        <v>41733.528749999998</v>
      </c>
      <c r="T936" s="13">
        <f t="shared" si="89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42368.125335648147</v>
      </c>
      <c r="T937" s="13">
        <f t="shared" si="89"/>
        <v>42398.125335648147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40882.815844907404</v>
      </c>
      <c r="T938" s="13">
        <f t="shared" si="89"/>
        <v>40926.625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41551.589780092589</v>
      </c>
      <c r="T939" s="13">
        <f t="shared" si="89"/>
        <v>41581.63144675926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41124.27138888889</v>
      </c>
      <c r="T940" s="13">
        <f t="shared" si="89"/>
        <v>41154.27138888889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41416.554837962962</v>
      </c>
      <c r="T941" s="13">
        <f t="shared" si="89"/>
        <v>41455.623611111107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0.17155555555555554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42181.800069444442</v>
      </c>
      <c r="T942" s="13">
        <f t="shared" si="89"/>
        <v>42226.800069444442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2.3220000000000001E-2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42745.888252314813</v>
      </c>
      <c r="T943" s="13">
        <f t="shared" si="89"/>
        <v>42775.888252314813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42382.634953703695</v>
      </c>
      <c r="T944" s="13">
        <f t="shared" si="89"/>
        <v>42418.634953703695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9.633333333333334E-2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42673.459548611114</v>
      </c>
      <c r="T945" s="13">
        <f t="shared" si="89"/>
        <v>42703.501215277771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0.13325999999999999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42444.375578703701</v>
      </c>
      <c r="T946" s="13">
        <f t="shared" si="89"/>
        <v>42478.374999999993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42732.664652777778</v>
      </c>
      <c r="T947" s="13">
        <f t="shared" si="89"/>
        <v>42784.790972222218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42592.542222222219</v>
      </c>
      <c r="T948" s="13">
        <f t="shared" si="89"/>
        <v>42622.542222222219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42491.57298611111</v>
      </c>
      <c r="T949" s="13">
        <f t="shared" si="89"/>
        <v>42551.57298611111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42411.619953703703</v>
      </c>
      <c r="T950" s="13">
        <f t="shared" si="89"/>
        <v>42441.619953703703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42360.835370370369</v>
      </c>
      <c r="T951" s="13">
        <f t="shared" si="89"/>
        <v>42420.835370370369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0.28039999999999998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42356.54237268518</v>
      </c>
      <c r="T952" s="13">
        <f t="shared" si="89"/>
        <v>42386.54237268518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0.38390000000000002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42480.44527777777</v>
      </c>
      <c r="T953" s="13">
        <f t="shared" si="89"/>
        <v>42525.44527777777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0.39942857142857141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42662.405231481483</v>
      </c>
      <c r="T954" s="13">
        <f t="shared" si="89"/>
        <v>42692.446898148148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41998.956006944441</v>
      </c>
      <c r="T955" s="13">
        <f t="shared" si="89"/>
        <v>42028.956006944441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0.43406666666666666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42194.625451388885</v>
      </c>
      <c r="T956" s="13">
        <f t="shared" si="89"/>
        <v>42236.625451388885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5.6613333333333335E-2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42586.086805555555</v>
      </c>
      <c r="T957" s="13">
        <f t="shared" si="89"/>
        <v>42626.086805555555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1.7219999999999999E-2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42060.705543981479</v>
      </c>
      <c r="T958" s="13">
        <f t="shared" si="89"/>
        <v>42120.663877314808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1.9416666666666665E-2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42660.344131944446</v>
      </c>
      <c r="T959" s="13">
        <f t="shared" si="89"/>
        <v>42691.385798611103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0.11328275684711328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42082.594479166662</v>
      </c>
      <c r="T960" s="13">
        <f t="shared" si="89"/>
        <v>42103.999305555553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0.3886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41992.96603009259</v>
      </c>
      <c r="T961" s="13">
        <f t="shared" si="89"/>
        <v>42022.96603009259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0.46100628930817611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42766.41846064815</v>
      </c>
      <c r="T962" s="13">
        <f t="shared" si="89"/>
        <v>42808.376793981479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SUM(E963/D963)</f>
        <v>0.42188421052631581</v>
      </c>
      <c r="P963">
        <f t="shared" ref="P963:P1026" si="91">IF(L963&lt;&gt;0, ROUND(SUM(E963/L963), 2), 0)</f>
        <v>364.35</v>
      </c>
      <c r="Q963" t="str">
        <f t="shared" ref="Q963:Q1026" si="92">LEFT(N963,SEARCH("/",N963,1)-1)</f>
        <v>technology</v>
      </c>
      <c r="R963" t="str">
        <f t="shared" ref="R963:R1026" si="93">RIGHT(N963,LEN(N963)-SEARCH("/",N963))</f>
        <v>wearables</v>
      </c>
      <c r="S963" s="13">
        <f t="shared" ref="S963:S1026" si="94">(((J963/60)/60)/24)+DATE(1970,1,1)+(-5/24)</f>
        <v>42740.485358796293</v>
      </c>
      <c r="T963" s="13">
        <f t="shared" ref="T963:T1026" si="95">(((I963/60)/60)/24)+DATE(1970,1,1)+(-5/24)</f>
        <v>42786.583333333336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0.2848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42373.504085648143</v>
      </c>
      <c r="T964" s="13">
        <f t="shared" si="95"/>
        <v>42411.504085648143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1.0771428571428571E-2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42625.427303240744</v>
      </c>
      <c r="T965" s="13">
        <f t="shared" si="95"/>
        <v>42660.427303240744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7.9909090909090902E-3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42208.420358796291</v>
      </c>
      <c r="T966" s="13">
        <f t="shared" si="95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1.192E-2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42636.808402777773</v>
      </c>
      <c r="T967" s="13">
        <f t="shared" si="95"/>
        <v>42668.957638888889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42619.427453703705</v>
      </c>
      <c r="T968" s="13">
        <f t="shared" si="95"/>
        <v>42649.427453703705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0.17810000000000001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42422.045995370368</v>
      </c>
      <c r="T969" s="13">
        <f t="shared" si="95"/>
        <v>42482.004328703704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41836.639282407406</v>
      </c>
      <c r="T970" s="13">
        <f t="shared" si="95"/>
        <v>41866.639282407406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0.46666666666666667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42742.094988425924</v>
      </c>
      <c r="T971" s="13">
        <f t="shared" si="95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42721.012187499997</v>
      </c>
      <c r="T972" s="13">
        <f t="shared" si="95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42111.500694444439</v>
      </c>
      <c r="T973" s="13">
        <f t="shared" si="95"/>
        <v>42156.500694444439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0.34625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41856.657384259255</v>
      </c>
      <c r="T974" s="13">
        <f t="shared" si="95"/>
        <v>41886.082638888889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2.0549999999999999E-2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42256.806631944441</v>
      </c>
      <c r="T975" s="13">
        <f t="shared" si="95"/>
        <v>42316.848298611112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5.5999999999999999E-3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42424.541157407402</v>
      </c>
      <c r="T976" s="13">
        <f t="shared" si="95"/>
        <v>42454.499490740738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2.6069999999999999E-2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42489.488252314812</v>
      </c>
      <c r="T977" s="13">
        <f t="shared" si="95"/>
        <v>42549.488252314812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42184.850659722222</v>
      </c>
      <c r="T978" s="13">
        <f t="shared" si="95"/>
        <v>42229.850659722222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42391.733761574076</v>
      </c>
      <c r="T979" s="13">
        <f t="shared" si="95"/>
        <v>42421.733761574076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0.5626326718299024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42395.100706018515</v>
      </c>
      <c r="T980" s="13">
        <f t="shared" si="95"/>
        <v>42425.100706018515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0.82817600000000002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42506.208657407398</v>
      </c>
      <c r="T981" s="13">
        <f t="shared" si="95"/>
        <v>42541.582638888889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0.14860000000000001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41928.695856481478</v>
      </c>
      <c r="T982" s="13">
        <f t="shared" si="95"/>
        <v>41973.737523148149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41830.738680555551</v>
      </c>
      <c r="T983" s="13">
        <f t="shared" si="95"/>
        <v>41860.738680555551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42615.544976851852</v>
      </c>
      <c r="T984" s="13">
        <f t="shared" si="95"/>
        <v>42645.544976851852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0.2950613611721471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42574.459317129629</v>
      </c>
      <c r="T985" s="13">
        <f t="shared" si="95"/>
        <v>42605.662499999999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1.06E-2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42060.907499999994</v>
      </c>
      <c r="T986" s="13">
        <f t="shared" si="95"/>
        <v>42090.865833333337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6.2933333333333327E-2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42339.759375000001</v>
      </c>
      <c r="T987" s="13">
        <f t="shared" si="95"/>
        <v>42369.749999999993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0.1275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42324.559027777774</v>
      </c>
      <c r="T988" s="13">
        <f t="shared" si="95"/>
        <v>42378.791666666664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0.13220000000000001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41773.086226851847</v>
      </c>
      <c r="T989" s="13">
        <f t="shared" si="95"/>
        <v>41813.086226851847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42614.148437499993</v>
      </c>
      <c r="T990" s="13">
        <f t="shared" si="95"/>
        <v>42644.148437499993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0.16769999999999999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42611.725636574069</v>
      </c>
      <c r="T991" s="13">
        <f t="shared" si="95"/>
        <v>42641.725636574069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41855.575972222221</v>
      </c>
      <c r="T992" s="13">
        <f t="shared" si="95"/>
        <v>41885.575972222221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4.24E-2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42538.548472222225</v>
      </c>
      <c r="T993" s="13">
        <f t="shared" si="95"/>
        <v>42563.57708333333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42437.71665509259</v>
      </c>
      <c r="T994" s="13">
        <f t="shared" si="95"/>
        <v>42497.674988425926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0.25087142857142858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42652.756574074076</v>
      </c>
      <c r="T995" s="13">
        <f t="shared" si="95"/>
        <v>42685.999999999993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2.3345000000000001E-2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41921.054745370369</v>
      </c>
      <c r="T996" s="13">
        <f t="shared" si="95"/>
        <v>41973.749305555553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7.2599999999999998E-2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41947.732407407406</v>
      </c>
      <c r="T997" s="13">
        <f t="shared" si="95"/>
        <v>41972.458333333336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41817.658101851848</v>
      </c>
      <c r="T998" s="13">
        <f t="shared" si="95"/>
        <v>41847.435416666667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1.2999999999999999E-2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41940.894641203704</v>
      </c>
      <c r="T999" s="13">
        <f t="shared" si="95"/>
        <v>41970.936307870368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0.58558333333333334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42281.960659722223</v>
      </c>
      <c r="T1000" s="13">
        <f t="shared" si="95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7.7886666666666673E-2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41926.091319444444</v>
      </c>
      <c r="T1001" s="13">
        <f t="shared" si="95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42748.851388888892</v>
      </c>
      <c r="T1002" s="13">
        <f t="shared" si="95"/>
        <v>42808.80972222222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42720.511724537035</v>
      </c>
      <c r="T1003" s="13">
        <f t="shared" si="95"/>
        <v>42765.511724537035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0.29602960296029601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42325.475856481477</v>
      </c>
      <c r="T1004" s="13">
        <f t="shared" si="95"/>
        <v>42355.040972222218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0.16055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42780.500706018516</v>
      </c>
      <c r="T1005" s="13">
        <f t="shared" si="95"/>
        <v>42810.459039351852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0.82208000000000003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42388.5003125</v>
      </c>
      <c r="T1006" s="13">
        <f t="shared" si="95"/>
        <v>42418.5003125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0.75051000000000001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42276.416469907403</v>
      </c>
      <c r="T1007" s="13">
        <f t="shared" si="95"/>
        <v>42307.416469907403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41976.83185185185</v>
      </c>
      <c r="T1008" s="13">
        <f t="shared" si="95"/>
        <v>41985.09097222222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0.44319999999999998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42676.3752662037</v>
      </c>
      <c r="T1009" s="13">
        <f t="shared" si="95"/>
        <v>42718.416932870365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42702.600868055553</v>
      </c>
      <c r="T1010" s="13">
        <f t="shared" si="95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42510.396365740737</v>
      </c>
      <c r="T1011" s="13">
        <f t="shared" si="95"/>
        <v>42540.396365740737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42561.621087962958</v>
      </c>
      <c r="T1012" s="13">
        <f t="shared" si="95"/>
        <v>42617.915972222218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41946.689756944441</v>
      </c>
      <c r="T1013" s="13">
        <f t="shared" si="95"/>
        <v>41991.689756944441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215.35021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42714.232083333329</v>
      </c>
      <c r="T1014" s="13">
        <f t="shared" si="95"/>
        <v>42759.232083333329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0.34527999999999998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42339.625648148147</v>
      </c>
      <c r="T1015" s="13">
        <f t="shared" si="95"/>
        <v>42367.624999999993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41954.79415509259</v>
      </c>
      <c r="T1016" s="13">
        <f t="shared" si="95"/>
        <v>42004.79415509259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42303.670081018521</v>
      </c>
      <c r="T1017" s="13">
        <f t="shared" si="95"/>
        <v>42333.711747685178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2.8420000000000001E-2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42421.898796296293</v>
      </c>
      <c r="T1018" s="13">
        <f t="shared" si="95"/>
        <v>42466.857129629621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0.22878799999999999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42289.466840277775</v>
      </c>
      <c r="T1019" s="13">
        <f t="shared" si="95"/>
        <v>42329.508506944439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3.1050000000000001E-2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42535.283946759257</v>
      </c>
      <c r="T1020" s="13">
        <f t="shared" si="95"/>
        <v>42565.283946759257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42009.765613425923</v>
      </c>
      <c r="T1021" s="13">
        <f t="shared" si="95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42126.861215277771</v>
      </c>
      <c r="T1022" s="13">
        <f t="shared" si="95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3.5180366666666667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42271.043645833335</v>
      </c>
      <c r="T1023" s="13">
        <f t="shared" si="95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1.149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42111.438391203708</v>
      </c>
      <c r="T1024" s="13">
        <f t="shared" si="95"/>
        <v>42141.438391203708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2.3715000000000002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42145.711354166669</v>
      </c>
      <c r="T1025" s="13">
        <f t="shared" si="95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1.1863774999999999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42370.372256944444</v>
      </c>
      <c r="T1026" s="13">
        <f t="shared" si="95"/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SUM(E1027/D1027)</f>
        <v>1.099283142857143</v>
      </c>
      <c r="P1027">
        <f t="shared" ref="P1027:P1090" si="97">IF(L1027&lt;&gt;0, ROUND(SUM(E1027/L1027), 2), 0)</f>
        <v>71.849999999999994</v>
      </c>
      <c r="Q1027" t="str">
        <f t="shared" ref="Q1027:Q1090" si="98">LEFT(N1027,SEARCH("/",N1027,1)-1)</f>
        <v>music</v>
      </c>
      <c r="R1027" t="str">
        <f t="shared" ref="R1027:R1090" si="99">RIGHT(N1027,LEN(N1027)-SEARCH("/",N1027))</f>
        <v>electronic music</v>
      </c>
      <c r="S1027" s="13">
        <f t="shared" ref="S1027:S1090" si="100">(((J1027/60)/60)/24)+DATE(1970,1,1)+(-5/24)</f>
        <v>42049.625428240739</v>
      </c>
      <c r="T1027" s="13">
        <f t="shared" ref="T1027:T1090" si="101">(((I1027/60)/60)/24)+DATE(1970,1,1)+(-5/24)</f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1.0000828571428571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42426.199259259258</v>
      </c>
      <c r="T1028" s="13">
        <f t="shared" si="101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1.0309292094387414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41904.825775462959</v>
      </c>
      <c r="T1029" s="13">
        <f t="shared" si="101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1.1727000000000001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42755.419039351851</v>
      </c>
      <c r="T1030" s="13">
        <f t="shared" si="101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1.1175999999999999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42044.503553240742</v>
      </c>
      <c r="T1031" s="13">
        <f t="shared" si="101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3.4209999999999998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42611.274872685179</v>
      </c>
      <c r="T1032" s="13">
        <f t="shared" si="101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1.0740000000000001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42324.555671296293</v>
      </c>
      <c r="T1033" s="13">
        <f t="shared" si="101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1.0849703703703704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42514.458622685182</v>
      </c>
      <c r="T1034" s="13">
        <f t="shared" si="101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1.0286144578313252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42688.524074074077</v>
      </c>
      <c r="T1035" s="13">
        <f t="shared" si="101"/>
        <v>42716.524074074077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1.3000180000000001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42554.958379629628</v>
      </c>
      <c r="T1036" s="13">
        <f t="shared" si="101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1.0765217391304347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42016.43310185185</v>
      </c>
      <c r="T1037" s="13">
        <f t="shared" si="101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1.1236044444444444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41249.240624999999</v>
      </c>
      <c r="T1038" s="13">
        <f t="shared" si="101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1.0209999999999999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42119.61414351852</v>
      </c>
      <c r="T1039" s="13">
        <f t="shared" si="101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1.4533333333333334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42418.023414351854</v>
      </c>
      <c r="T1040" s="13">
        <f t="shared" si="101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1.282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42691.900995370372</v>
      </c>
      <c r="T1041" s="13">
        <f t="shared" si="101"/>
        <v>42717.124305555553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42579.500104166662</v>
      </c>
      <c r="T1042" s="13">
        <f t="shared" si="101"/>
        <v>42609.500104166662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41830.851759259262</v>
      </c>
      <c r="T1043" s="13">
        <f t="shared" si="101"/>
        <v>41850.851759259262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41851.487824074073</v>
      </c>
      <c r="T1044" s="13">
        <f t="shared" si="101"/>
        <v>41894.208333333328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8.5370000000000001E-2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42114.044618055552</v>
      </c>
      <c r="T1045" s="13">
        <f t="shared" si="101"/>
        <v>42144.044618055552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42011.717604166661</v>
      </c>
      <c r="T1046" s="13">
        <f t="shared" si="101"/>
        <v>42068.643749999996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41844.666087962964</v>
      </c>
      <c r="T1047" s="13">
        <f t="shared" si="101"/>
        <v>41874.666087962964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42319.643055555549</v>
      </c>
      <c r="T1048" s="13">
        <f t="shared" si="101"/>
        <v>42364.643055555549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41918.610127314809</v>
      </c>
      <c r="T1049" s="13">
        <f t="shared" si="101"/>
        <v>41948.65179398148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42597.844780092586</v>
      </c>
      <c r="T1050" s="13">
        <f t="shared" si="101"/>
        <v>42637.844780092586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42382.222743055558</v>
      </c>
      <c r="T1051" s="13">
        <f t="shared" si="101"/>
        <v>42412.222743055558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42231.588854166665</v>
      </c>
      <c r="T1052" s="13">
        <f t="shared" si="101"/>
        <v>42261.588854166665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41849.805844907409</v>
      </c>
      <c r="T1053" s="13">
        <f t="shared" si="101"/>
        <v>41877.805844907409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42483.589062499996</v>
      </c>
      <c r="T1054" s="13">
        <f t="shared" si="101"/>
        <v>42527.631249999999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42774.964490740742</v>
      </c>
      <c r="T1055" s="13">
        <f t="shared" si="101"/>
        <v>42799.964490740742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41831.643506944441</v>
      </c>
      <c r="T1056" s="13">
        <f t="shared" si="101"/>
        <v>41861.708333333328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42406.784085648142</v>
      </c>
      <c r="T1057" s="13">
        <f t="shared" si="101"/>
        <v>42436.784085648142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42058.511307870365</v>
      </c>
      <c r="T1058" s="13">
        <f t="shared" si="101"/>
        <v>42118.469641203708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42678.662997685176</v>
      </c>
      <c r="T1059" s="13">
        <f t="shared" si="101"/>
        <v>42708.704664351848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42047.692627314813</v>
      </c>
      <c r="T1060" s="13">
        <f t="shared" si="101"/>
        <v>42088.791666666664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42046.581666666665</v>
      </c>
      <c r="T1061" s="13">
        <f t="shared" si="101"/>
        <v>42076.54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42079.704780092587</v>
      </c>
      <c r="T1062" s="13">
        <f t="shared" si="101"/>
        <v>42109.704780092587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42432.068379629629</v>
      </c>
      <c r="T1063" s="13">
        <f t="shared" si="101"/>
        <v>42491.833333333336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42556.598854166667</v>
      </c>
      <c r="T1064" s="13">
        <f t="shared" si="101"/>
        <v>42563.598854166667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42582.822476851848</v>
      </c>
      <c r="T1065" s="13">
        <f t="shared" si="101"/>
        <v>42612.822476851848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8.9744444444444446E-2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41417.019710648143</v>
      </c>
      <c r="T1066" s="13">
        <f t="shared" si="101"/>
        <v>41462.019710648143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41661.172708333332</v>
      </c>
      <c r="T1067" s="13">
        <f t="shared" si="101"/>
        <v>41689.172708333332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3.3673333333333333E-2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41445.754421296297</v>
      </c>
      <c r="T1068" s="13">
        <f t="shared" si="101"/>
        <v>41490.754421296297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41599.647349537037</v>
      </c>
      <c r="T1069" s="13">
        <f t="shared" si="101"/>
        <v>41629.647349537037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42440.162777777768</v>
      </c>
      <c r="T1070" s="13">
        <f t="shared" si="101"/>
        <v>42470.121111111112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0.38636363636363635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41572.021516203698</v>
      </c>
      <c r="T1071" s="13">
        <f t="shared" si="101"/>
        <v>41604.06318287037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41162.803495370368</v>
      </c>
      <c r="T1072" s="13">
        <f t="shared" si="101"/>
        <v>41182.803495370368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42295.545057870368</v>
      </c>
      <c r="T1073" s="13">
        <f t="shared" si="101"/>
        <v>42325.586724537039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41645.623807870368</v>
      </c>
      <c r="T1074" s="13">
        <f t="shared" si="101"/>
        <v>41675.623807870368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40802.756261574068</v>
      </c>
      <c r="T1075" s="13">
        <f t="shared" si="101"/>
        <v>40832.756261574068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6.3092592592592589E-2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41612.964641203704</v>
      </c>
      <c r="T1076" s="13">
        <f t="shared" si="101"/>
        <v>41642.964641203704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41005.695787037032</v>
      </c>
      <c r="T1077" s="13">
        <f t="shared" si="101"/>
        <v>41035.695787037032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0.62765333333333329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41838.169560185182</v>
      </c>
      <c r="T1078" s="13">
        <f t="shared" si="101"/>
        <v>41893.169560185182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0.29376000000000002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42352.958460648144</v>
      </c>
      <c r="T1079" s="13">
        <f t="shared" si="101"/>
        <v>42382.958460648144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40700.987511574072</v>
      </c>
      <c r="T1080" s="13">
        <f t="shared" si="101"/>
        <v>40745.987511574072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2.6076923076923077E-2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42479.35805555556</v>
      </c>
      <c r="T1081" s="13">
        <f t="shared" si="101"/>
        <v>42504.35805555556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9.1050000000000006E-2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41739.929780092592</v>
      </c>
      <c r="T1082" s="13">
        <f t="shared" si="101"/>
        <v>41769.929780092592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42002.718657407408</v>
      </c>
      <c r="T1083" s="13">
        <f t="shared" si="101"/>
        <v>42032.718657407408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5.5999999999999999E-3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41101.697777777779</v>
      </c>
      <c r="T1084" s="13">
        <f t="shared" si="101"/>
        <v>41131.697777777779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41793.451192129629</v>
      </c>
      <c r="T1085" s="13">
        <f t="shared" si="101"/>
        <v>41853.451192129629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41829.703749999993</v>
      </c>
      <c r="T1086" s="13">
        <f t="shared" si="101"/>
        <v>41859.703749999993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42413.462673611109</v>
      </c>
      <c r="T1087" s="13">
        <f t="shared" si="101"/>
        <v>42443.421006944445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41845.658460648148</v>
      </c>
      <c r="T1088" s="13">
        <f t="shared" si="101"/>
        <v>41875.658460648148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41775.505636574075</v>
      </c>
      <c r="T1089" s="13">
        <f t="shared" si="101"/>
        <v>41805.505636574075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0.14182977777777778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41723.591053240736</v>
      </c>
      <c r="T1090" s="13">
        <f t="shared" si="101"/>
        <v>41753.591053240736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SUM(E1091/D1091)</f>
        <v>7.8266666666666665E-2</v>
      </c>
      <c r="P1091">
        <f t="shared" ref="P1091:P1154" si="103">IF(L1091&lt;&gt;0, ROUND(SUM(E1091/L1091), 2), 0)</f>
        <v>23.96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RIGHT(N1091,LEN(N1091)-SEARCH("/",N1091))</f>
        <v>video games</v>
      </c>
      <c r="S1091" s="13">
        <f t="shared" ref="S1091:S1154" si="106">(((J1091/60)/60)/24)+DATE(1970,1,1)+(-5/24)</f>
        <v>42150.981192129628</v>
      </c>
      <c r="T1091" s="13">
        <f t="shared" ref="T1091:T1154" si="107">(((I1091/60)/60)/24)+DATE(1970,1,1)+(-5/24)</f>
        <v>42180.981192129628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42122.977465277778</v>
      </c>
      <c r="T1092" s="13">
        <f t="shared" si="107"/>
        <v>42152.977465277778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42440.611944444441</v>
      </c>
      <c r="T1093" s="13">
        <f t="shared" si="107"/>
        <v>42470.57027777777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41249.817569444444</v>
      </c>
      <c r="T1094" s="13">
        <f t="shared" si="107"/>
        <v>41279.817569444444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0.14083333333333334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42396.765474537031</v>
      </c>
      <c r="T1095" s="13">
        <f t="shared" si="107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0.18300055555555556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40795.505011574067</v>
      </c>
      <c r="T1096" s="13">
        <f t="shared" si="107"/>
        <v>40825.505011574067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5.0347999999999997E-2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41486.328935185185</v>
      </c>
      <c r="T1097" s="13">
        <f t="shared" si="107"/>
        <v>41516.328935185185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0.17933333333333334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41885.309652777774</v>
      </c>
      <c r="T1098" s="13">
        <f t="shared" si="107"/>
        <v>41915.9375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4.6999999999999999E-4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41660.584224537037</v>
      </c>
      <c r="T1099" s="13">
        <f t="shared" si="107"/>
        <v>41700.584224537037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7.2120000000000004E-2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41712.554340277777</v>
      </c>
      <c r="T1100" s="13">
        <f t="shared" si="107"/>
        <v>41742.554340277777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42107.628101851849</v>
      </c>
      <c r="T1101" s="13">
        <f t="shared" si="107"/>
        <v>42137.628101851849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42383.902442129627</v>
      </c>
      <c r="T1102" s="13">
        <f t="shared" si="107"/>
        <v>42413.902442129627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4.0999999999999999E-4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42538.564097222225</v>
      </c>
      <c r="T1103" s="13">
        <f t="shared" si="107"/>
        <v>42565.549999999996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5.3124999999999999E-2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41576.837094907409</v>
      </c>
      <c r="T1104" s="13">
        <f t="shared" si="107"/>
        <v>41617.040972222218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42479.013773148145</v>
      </c>
      <c r="T1105" s="13">
        <f t="shared" si="107"/>
        <v>42539.013773148145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4.9516666666666667E-2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41771.201631944445</v>
      </c>
      <c r="T1106" s="13">
        <f t="shared" si="107"/>
        <v>41801.201631944445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41691.927395833329</v>
      </c>
      <c r="T1107" s="13">
        <f t="shared" si="107"/>
        <v>41721.885729166665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0.41249999999999998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40973.532118055555</v>
      </c>
      <c r="T1108" s="13">
        <f t="shared" si="107"/>
        <v>41003.490451388883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41813.653055555551</v>
      </c>
      <c r="T1109" s="13">
        <f t="shared" si="107"/>
        <v>41843.653055555551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2.93E-2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40952.42864583333</v>
      </c>
      <c r="T1110" s="13">
        <f t="shared" si="107"/>
        <v>41012.386979166666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42662.543865740743</v>
      </c>
      <c r="T1111" s="13">
        <f t="shared" si="107"/>
        <v>42692.5855324074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5.1000000000000004E-3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41220.72479166666</v>
      </c>
      <c r="T1112" s="13">
        <f t="shared" si="107"/>
        <v>41250.72479166666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42346.995254629634</v>
      </c>
      <c r="T1113" s="13">
        <f t="shared" si="107"/>
        <v>42376.995254629634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0.35537409090909089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41963.551053240742</v>
      </c>
      <c r="T1114" s="13">
        <f t="shared" si="107"/>
        <v>42023.145833333336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41835.768749999996</v>
      </c>
      <c r="T1115" s="13">
        <f t="shared" si="107"/>
        <v>41865.768749999996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1.6666666666666668E-3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41526.13758101852</v>
      </c>
      <c r="T1116" s="13">
        <f t="shared" si="107"/>
        <v>41556.13758101852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42429.487210648142</v>
      </c>
      <c r="T1117" s="13">
        <f t="shared" si="107"/>
        <v>42459.445543981477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3.5704000000000004E-4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41009.638981481476</v>
      </c>
      <c r="T1118" s="13">
        <f t="shared" si="107"/>
        <v>41069.638981481476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8.3000000000000004E-2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42333.390196759261</v>
      </c>
      <c r="T1119" s="13">
        <f t="shared" si="107"/>
        <v>42363.390196759261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2.4222222222222221E-2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41703.958090277774</v>
      </c>
      <c r="T1120" s="13">
        <f t="shared" si="107"/>
        <v>41733.91642361111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41722.584074074075</v>
      </c>
      <c r="T1121" s="13">
        <f t="shared" si="107"/>
        <v>41735.584074074075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40799.664351851847</v>
      </c>
      <c r="T1122" s="13">
        <f t="shared" si="107"/>
        <v>40844.664351851847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42412.72587962963</v>
      </c>
      <c r="T1123" s="13">
        <f t="shared" si="107"/>
        <v>42442.684212962959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41410.495659722219</v>
      </c>
      <c r="T1124" s="13">
        <f t="shared" si="107"/>
        <v>41424.495659722219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2.2000000000000001E-3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41718.315370370365</v>
      </c>
      <c r="T1125" s="13">
        <f t="shared" si="107"/>
        <v>41748.315370370365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4.7222222222222223E-3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42094.458923611113</v>
      </c>
      <c r="T1126" s="13">
        <f t="shared" si="107"/>
        <v>42124.458923611113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42212.415856481479</v>
      </c>
      <c r="T1127" s="13">
        <f t="shared" si="107"/>
        <v>42272.415856481479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42535.11914351851</v>
      </c>
      <c r="T1128" s="13">
        <f t="shared" si="107"/>
        <v>42565.11914351851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1.6714285714285713E-2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41926.645833333328</v>
      </c>
      <c r="T1129" s="13">
        <f t="shared" si="107"/>
        <v>41957.687499999993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41828.441168981481</v>
      </c>
      <c r="T1130" s="13">
        <f t="shared" si="107"/>
        <v>41858.441168981481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42496.056631944441</v>
      </c>
      <c r="T1131" s="13">
        <f t="shared" si="107"/>
        <v>42526.056631944441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2.2000000000000001E-3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41908.788194444445</v>
      </c>
      <c r="T1132" s="13">
        <f t="shared" si="107"/>
        <v>41968.829861111109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42332.699861111112</v>
      </c>
      <c r="T1133" s="13">
        <f t="shared" si="107"/>
        <v>42362.699861111112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0.14380000000000001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42705.907071759262</v>
      </c>
      <c r="T1134" s="13">
        <f t="shared" si="107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41821.198854166665</v>
      </c>
      <c r="T1135" s="13">
        <f t="shared" si="107"/>
        <v>41851.198854166665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41958.07671296296</v>
      </c>
      <c r="T1136" s="13">
        <f t="shared" si="107"/>
        <v>41971.981249999997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42558.781180555547</v>
      </c>
      <c r="T1137" s="13">
        <f t="shared" si="107"/>
        <v>42588.781180555547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42327.463298611103</v>
      </c>
      <c r="T1138" s="13">
        <f t="shared" si="107"/>
        <v>42357.463298611103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0.39500000000000002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42453.611354166664</v>
      </c>
      <c r="T1139" s="13">
        <f t="shared" si="107"/>
        <v>42483.611354166664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42736.698275462964</v>
      </c>
      <c r="T1140" s="13">
        <f t="shared" si="107"/>
        <v>42756.698275462964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41975.139189814807</v>
      </c>
      <c r="T1141" s="13">
        <f t="shared" si="107"/>
        <v>42005.139189814807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42192.253715277773</v>
      </c>
      <c r="T1142" s="13">
        <f t="shared" si="107"/>
        <v>42222.253715277773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42164.491319444445</v>
      </c>
      <c r="T1143" s="13">
        <f t="shared" si="107"/>
        <v>42194.491319444445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42021.797766203708</v>
      </c>
      <c r="T1144" s="13">
        <f t="shared" si="107"/>
        <v>42051.797766203708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42324.985254629624</v>
      </c>
      <c r="T1145" s="13">
        <f t="shared" si="107"/>
        <v>42354.985254629624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42092.973611111105</v>
      </c>
      <c r="T1146" s="13">
        <f t="shared" si="107"/>
        <v>42122.973611111105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41854.539259259262</v>
      </c>
      <c r="T1147" s="13">
        <f t="shared" si="107"/>
        <v>41914.539259259262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8.8333333333333333E-2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41723.745057870365</v>
      </c>
      <c r="T1148" s="13">
        <f t="shared" si="107"/>
        <v>41761.745057870365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41871.763692129629</v>
      </c>
      <c r="T1149" s="13">
        <f t="shared" si="107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4.8666666666666667E-3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42674.962743055548</v>
      </c>
      <c r="T1150" s="13">
        <f t="shared" si="107"/>
        <v>42705.00440972222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42507.501921296294</v>
      </c>
      <c r="T1151" s="13">
        <f t="shared" si="107"/>
        <v>42537.501921296294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42317.74623842592</v>
      </c>
      <c r="T1152" s="13">
        <f t="shared" si="107"/>
        <v>42377.74623842592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42223.894247685181</v>
      </c>
      <c r="T1153" s="13">
        <f t="shared" si="107"/>
        <v>42253.894247685181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5.6937500000000002E-2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42109.501296296294</v>
      </c>
      <c r="T1154" s="13">
        <f t="shared" si="107"/>
        <v>42139.501296296294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SUM(E1155/D1155)</f>
        <v>6.2500000000000003E-3</v>
      </c>
      <c r="P1155">
        <f t="shared" ref="P1155:P1218" si="109">IF(L1155&lt;&gt;0, ROUND(SUM(E1155/L1155), 2), 0)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RIGHT(N1155,LEN(N1155)-SEARCH("/",N1155))</f>
        <v>food trucks</v>
      </c>
      <c r="S1155" s="13">
        <f t="shared" ref="S1155:S1218" si="112">(((J1155/60)/60)/24)+DATE(1970,1,1)+(-5/24)</f>
        <v>42143.505844907406</v>
      </c>
      <c r="T1155" s="13">
        <f t="shared" ref="T1155:T1218" si="113">(((I1155/60)/60)/24)+DATE(1970,1,1)+(-5/24)</f>
        <v>42173.505844907406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6.5000000000000002E-2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42222.900532407402</v>
      </c>
      <c r="T1156" s="13">
        <f t="shared" si="113"/>
        <v>42252.900532407402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41835.555648148147</v>
      </c>
      <c r="T1157" s="13">
        <f t="shared" si="113"/>
        <v>41865.555648148147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42028.862986111104</v>
      </c>
      <c r="T1158" s="13">
        <f t="shared" si="113"/>
        <v>42058.862986111104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1.5100000000000001E-2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41918.419907407406</v>
      </c>
      <c r="T1159" s="13">
        <f t="shared" si="113"/>
        <v>41978.461574074077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4.6666666666666671E-3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41951.883425925924</v>
      </c>
      <c r="T1160" s="13">
        <f t="shared" si="113"/>
        <v>41981.883425925924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42154.518113425926</v>
      </c>
      <c r="T1161" s="13">
        <f t="shared" si="113"/>
        <v>42185.447916666664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3.85E-2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42060.946597222217</v>
      </c>
      <c r="T1162" s="13">
        <f t="shared" si="113"/>
        <v>42090.90493055556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42122.421168981477</v>
      </c>
      <c r="T1163" s="13">
        <f t="shared" si="113"/>
        <v>42143.421168981477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41876.475277777776</v>
      </c>
      <c r="T1164" s="13">
        <f t="shared" si="113"/>
        <v>41907.475277777776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41830.515277777777</v>
      </c>
      <c r="T1165" s="13">
        <f t="shared" si="113"/>
        <v>41860.515277777777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42509.51599537037</v>
      </c>
      <c r="T1166" s="13">
        <f t="shared" si="113"/>
        <v>42539.51599537037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41792.006134259253</v>
      </c>
      <c r="T1167" s="13">
        <f t="shared" si="113"/>
        <v>41826.006134259253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0.19139999999999999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42150.277106481481</v>
      </c>
      <c r="T1168" s="13">
        <f t="shared" si="113"/>
        <v>42180.958333333336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1.6316666666666667E-2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41863.526562499996</v>
      </c>
      <c r="T1169" s="13">
        <f t="shared" si="113"/>
        <v>41894.526562499996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42604.845659722218</v>
      </c>
      <c r="T1170" s="13">
        <f t="shared" si="113"/>
        <v>42634.845659722218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1.6999999999999999E-3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42027.145405092589</v>
      </c>
      <c r="T1171" s="13">
        <f t="shared" si="113"/>
        <v>42057.145405092589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42124.684849537036</v>
      </c>
      <c r="T1172" s="13">
        <f t="shared" si="113"/>
        <v>42154.684849537036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41938.596377314811</v>
      </c>
      <c r="T1173" s="13">
        <f t="shared" si="113"/>
        <v>41956.638043981475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41841.473981481482</v>
      </c>
      <c r="T1174" s="13">
        <f t="shared" si="113"/>
        <v>41871.473981481482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42183.97751157407</v>
      </c>
      <c r="T1175" s="13">
        <f t="shared" si="113"/>
        <v>42218.97751157407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5.906666666666667E-2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42468.633414351854</v>
      </c>
      <c r="T1176" s="13">
        <f t="shared" si="113"/>
        <v>42498.633414351854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42170.520127314812</v>
      </c>
      <c r="T1177" s="13">
        <f t="shared" si="113"/>
        <v>42200.520127314812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42745.811319444438</v>
      </c>
      <c r="T1178" s="13">
        <f t="shared" si="113"/>
        <v>42800.333333333336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41897.452499999999</v>
      </c>
      <c r="T1179" s="13">
        <f t="shared" si="113"/>
        <v>41927.452499999999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41837.69736111111</v>
      </c>
      <c r="T1180" s="13">
        <f t="shared" si="113"/>
        <v>41867.69736111111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42275.511886574073</v>
      </c>
      <c r="T1181" s="13">
        <f t="shared" si="113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0.11749999999999999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41781.598541666666</v>
      </c>
      <c r="T1182" s="13">
        <f t="shared" si="113"/>
        <v>41818.598541666666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8.0000000000000007E-5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42034.131030092591</v>
      </c>
      <c r="T1183" s="13">
        <f t="shared" si="113"/>
        <v>42064.131030092591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42728.619074074071</v>
      </c>
      <c r="T1184" s="13">
        <f t="shared" si="113"/>
        <v>42747.487499999996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0.04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42656.653043981474</v>
      </c>
      <c r="T1185" s="13">
        <f t="shared" si="113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1.0493636363636363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42741.391331018516</v>
      </c>
      <c r="T1186" s="13">
        <f t="shared" si="113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1.0544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42130.656817129631</v>
      </c>
      <c r="T1187" s="13">
        <f t="shared" si="113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1.0673333333333332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42123.655034722215</v>
      </c>
      <c r="T1188" s="13">
        <f t="shared" si="113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1.0412571428571429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42109.686608796292</v>
      </c>
      <c r="T1189" s="13">
        <f t="shared" si="113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1.6054999999999999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42711.492361111108</v>
      </c>
      <c r="T1190" s="13">
        <f t="shared" si="113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1.0777777777777777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42529.770775462959</v>
      </c>
      <c r="T1191" s="13">
        <f t="shared" si="113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1.35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41852.457465277774</v>
      </c>
      <c r="T1192" s="13">
        <f t="shared" si="113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1.0907407407407408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42419.395370370366</v>
      </c>
      <c r="T1193" s="13">
        <f t="shared" si="113"/>
        <v>42449.353703703695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2.9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42747.298356481479</v>
      </c>
      <c r="T1194" s="13">
        <f t="shared" si="113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1.0395714285714286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42409.567743055559</v>
      </c>
      <c r="T1195" s="13">
        <f t="shared" si="113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3.2223999999999999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42072.27984953703</v>
      </c>
      <c r="T1196" s="13">
        <f t="shared" si="113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1.35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42298.139502314814</v>
      </c>
      <c r="T1197" s="13">
        <f t="shared" si="113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2.6991034482758622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42326.610405092586</v>
      </c>
      <c r="T1198" s="13">
        <f t="shared" si="113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42503.456412037034</v>
      </c>
      <c r="T1199" s="13">
        <f t="shared" si="113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2.6059999999999999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42333.410717592589</v>
      </c>
      <c r="T1200" s="13">
        <f t="shared" si="113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1.0131677953348381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42161.562499999993</v>
      </c>
      <c r="T1201" s="13">
        <f t="shared" si="113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1.2560416666666667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42089.269166666665</v>
      </c>
      <c r="T1202" s="13">
        <f t="shared" si="113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1.0243783333333334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42536.398680555554</v>
      </c>
      <c r="T1203" s="13">
        <f t="shared" si="113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1.99244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42152.080486111103</v>
      </c>
      <c r="T1204" s="13">
        <f t="shared" si="113"/>
        <v>42182.080486111103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1.0245398773006136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42125.4065625</v>
      </c>
      <c r="T1205" s="13">
        <f t="shared" si="113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1.0294615384615384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42297.539733796293</v>
      </c>
      <c r="T1206" s="13">
        <f t="shared" si="113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1.0086153846153847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42138.298043981478</v>
      </c>
      <c r="T1207" s="13">
        <f t="shared" si="113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1.1499999999999999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42772.567743055559</v>
      </c>
      <c r="T1208" s="13">
        <f t="shared" si="113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1.0416766467065868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42430.221909722219</v>
      </c>
      <c r="T1209" s="13">
        <f t="shared" si="113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1.5529999999999999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42423.500740740739</v>
      </c>
      <c r="T1210" s="13">
        <f t="shared" si="113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1.06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42761.637789351851</v>
      </c>
      <c r="T1211" s="13">
        <f t="shared" si="113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2.5431499999999998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42132.733472222222</v>
      </c>
      <c r="T1212" s="13">
        <f t="shared" si="113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42515.658113425925</v>
      </c>
      <c r="T1213" s="13">
        <f t="shared" si="113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1.2904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42318.741840277777</v>
      </c>
      <c r="T1214" s="13">
        <f t="shared" si="113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1.0223076923076924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42731.547453703701</v>
      </c>
      <c r="T1215" s="13">
        <f t="shared" si="113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42104.632002314807</v>
      </c>
      <c r="T1216" s="13">
        <f t="shared" si="113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7.8608020000000005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41759.714768518512</v>
      </c>
      <c r="T1217" s="13">
        <f t="shared" si="113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1.4570000000000001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42247.408067129632</v>
      </c>
      <c r="T1218" s="13">
        <f t="shared" si="113"/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SUM(E1219/D1219)</f>
        <v>1.026</v>
      </c>
      <c r="P1219">
        <f t="shared" ref="P1219:P1282" si="115">IF(L1219&lt;&gt;0, ROUND(SUM(E1219/L1219), 2), 0)</f>
        <v>148.57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RIGHT(N1219,LEN(N1219)-SEARCH("/",N1219))</f>
        <v>photobooks</v>
      </c>
      <c r="S1219" s="13">
        <f t="shared" ref="S1219:S1282" si="118">(((J1219/60)/60)/24)+DATE(1970,1,1)+(-5/24)</f>
        <v>42535.6011574074</v>
      </c>
      <c r="T1219" s="13">
        <f t="shared" ref="T1219:T1282" si="119">(((I1219/60)/60)/24)+DATE(1970,1,1)+(-5/24)</f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1.7227777777777777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42278.453703703701</v>
      </c>
      <c r="T1220" s="13">
        <f t="shared" si="119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1.5916819571865444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42633.253622685181</v>
      </c>
      <c r="T1221" s="13">
        <f t="shared" si="119"/>
        <v>42663.253622685181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1.0376666666666667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42211.420277777775</v>
      </c>
      <c r="T1222" s="13">
        <f t="shared" si="119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1.1140954545454547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42680.267222222225</v>
      </c>
      <c r="T1223" s="13">
        <f t="shared" si="119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2.80375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42430.512118055551</v>
      </c>
      <c r="T1224" s="13">
        <f t="shared" si="119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1.1210606060606061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42653.968854166662</v>
      </c>
      <c r="T1225" s="13">
        <f t="shared" si="119"/>
        <v>42684.010520833333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7.0666666666666669E-2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41736.341458333329</v>
      </c>
      <c r="T1226" s="13">
        <f t="shared" si="119"/>
        <v>41796.341458333329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41509.697662037033</v>
      </c>
      <c r="T1227" s="13">
        <f t="shared" si="119"/>
        <v>41569.697662037033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3.8739999999999997E-2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41715.666446759256</v>
      </c>
      <c r="T1228" s="13">
        <f t="shared" si="119"/>
        <v>41749.833333333328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41827.710833333331</v>
      </c>
      <c r="T1229" s="13">
        <f t="shared" si="119"/>
        <v>41858.083333333328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0.29299999999999998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40754.520925925921</v>
      </c>
      <c r="T1230" s="13">
        <f t="shared" si="119"/>
        <v>40814.520925925921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40985.251469907402</v>
      </c>
      <c r="T1231" s="13">
        <f t="shared" si="119"/>
        <v>41015.458333333328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40568.764236111107</v>
      </c>
      <c r="T1232" s="13">
        <f t="shared" si="119"/>
        <v>40598.764236111107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42193.733425925922</v>
      </c>
      <c r="T1233" s="13">
        <f t="shared" si="119"/>
        <v>42243.833333333336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41506.639699074076</v>
      </c>
      <c r="T1234" s="13">
        <f t="shared" si="119"/>
        <v>41553.639699074076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0.11600000000000001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40939.740439814814</v>
      </c>
      <c r="T1235" s="13">
        <f t="shared" si="119"/>
        <v>40960.740439814814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42007.580347222225</v>
      </c>
      <c r="T1236" s="13">
        <f t="shared" si="119"/>
        <v>42037.580347222225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41582.927071759259</v>
      </c>
      <c r="T1237" s="13">
        <f t="shared" si="119"/>
        <v>41622.927071759259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41110.47180555555</v>
      </c>
      <c r="T1238" s="13">
        <f t="shared" si="119"/>
        <v>41118.458333333328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41125.074826388889</v>
      </c>
      <c r="T1239" s="13">
        <f t="shared" si="119"/>
        <v>41145.074826388889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0.17799999999999999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40731.402037037034</v>
      </c>
      <c r="T1240" s="13">
        <f t="shared" si="119"/>
        <v>40761.402037037034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40883.754247685181</v>
      </c>
      <c r="T1241" s="13">
        <f t="shared" si="119"/>
        <v>40913.754247685181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3.0124999999999999E-2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41408.831678240742</v>
      </c>
      <c r="T1242" s="13">
        <f t="shared" si="119"/>
        <v>41467.70208333333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0.50739999999999996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41923.629398148143</v>
      </c>
      <c r="T1243" s="13">
        <f t="shared" si="119"/>
        <v>41946.040972222218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40781.957199074073</v>
      </c>
      <c r="T1244" s="13">
        <f t="shared" si="119"/>
        <v>40797.345833333333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40671.670960648145</v>
      </c>
      <c r="T1245" s="13">
        <f t="shared" si="119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1.038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13">
        <f t="shared" si="118"/>
        <v>41355.617164351846</v>
      </c>
      <c r="T1246" s="13">
        <f t="shared" si="119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1.2024999999999999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13">
        <f t="shared" si="118"/>
        <v>41774.391597222217</v>
      </c>
      <c r="T1247" s="13">
        <f t="shared" si="119"/>
        <v>41804.391597222217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1.17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13">
        <f t="shared" si="118"/>
        <v>40837.835057870368</v>
      </c>
      <c r="T1248" s="13">
        <f t="shared" si="119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41370.083969907406</v>
      </c>
      <c r="T1249" s="13">
        <f t="shared" si="119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1.5164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13">
        <f t="shared" si="118"/>
        <v>41767.448530092588</v>
      </c>
      <c r="T1250" s="13">
        <f t="shared" si="119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1.0444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13">
        <f t="shared" si="118"/>
        <v>41067.532534722224</v>
      </c>
      <c r="T1251" s="13">
        <f t="shared" si="119"/>
        <v>41097.532534722224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2.0015333333333332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13">
        <f t="shared" si="118"/>
        <v>41843.434386574074</v>
      </c>
      <c r="T1252" s="13">
        <f t="shared" si="119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1.018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13">
        <f t="shared" si="118"/>
        <v>40751.606099537035</v>
      </c>
      <c r="T1253" s="13">
        <f t="shared" si="119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1.3765714285714286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13">
        <f t="shared" si="118"/>
        <v>41543.779733796291</v>
      </c>
      <c r="T1254" s="13">
        <f t="shared" si="119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3038.3319999999999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13">
        <f t="shared" si="118"/>
        <v>41855.575312499997</v>
      </c>
      <c r="T1255" s="13">
        <f t="shared" si="119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1.9885074626865671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13">
        <f t="shared" si="118"/>
        <v>40487.413032407407</v>
      </c>
      <c r="T1256" s="13">
        <f t="shared" si="119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2.0236666666666667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13">
        <f t="shared" si="118"/>
        <v>41579.637175925927</v>
      </c>
      <c r="T1257" s="13">
        <f t="shared" si="119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1.1796376666666666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13">
        <f t="shared" si="118"/>
        <v>40921.711006944446</v>
      </c>
      <c r="T1258" s="13">
        <f t="shared" si="119"/>
        <v>40951.711006944446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2.9472727272727273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13">
        <f t="shared" si="118"/>
        <v>40586.877199074072</v>
      </c>
      <c r="T1259" s="13">
        <f t="shared" si="119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2.1314633333333335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13">
        <f t="shared" si="118"/>
        <v>41487.402916666666</v>
      </c>
      <c r="T1260" s="13">
        <f t="shared" si="119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1.0424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13">
        <f t="shared" si="118"/>
        <v>41766.762314814812</v>
      </c>
      <c r="T1261" s="13">
        <f t="shared" si="119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1.1366666666666667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13">
        <f t="shared" si="118"/>
        <v>41666.63449074074</v>
      </c>
      <c r="T1262" s="13">
        <f t="shared" si="119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1.0125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13">
        <f t="shared" si="118"/>
        <v>41638.134571759256</v>
      </c>
      <c r="T1263" s="13">
        <f t="shared" si="119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1.2541538461538462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13">
        <f t="shared" si="118"/>
        <v>41656.554305555554</v>
      </c>
      <c r="T1264" s="13">
        <f t="shared" si="119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1.19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13">
        <f t="shared" si="118"/>
        <v>41691.875810185185</v>
      </c>
      <c r="T1265" s="13">
        <f t="shared" si="119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1.6646153846153846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13">
        <f t="shared" si="118"/>
        <v>41547.454664351848</v>
      </c>
      <c r="T1266" s="13">
        <f t="shared" si="119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1.1914771428571429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13">
        <f t="shared" si="118"/>
        <v>40465.446932870364</v>
      </c>
      <c r="T1267" s="13">
        <f t="shared" si="119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41620.668344907404</v>
      </c>
      <c r="T1268" s="13">
        <f t="shared" si="119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1.018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3">
        <f t="shared" si="118"/>
        <v>41449.376828703702</v>
      </c>
      <c r="T1269" s="13">
        <f t="shared" si="119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1.1666666666666667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41507.637118055551</v>
      </c>
      <c r="T1270" s="13">
        <f t="shared" si="119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1.0864893617021276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13">
        <f t="shared" si="118"/>
        <v>42445.614722222213</v>
      </c>
      <c r="T1271" s="13">
        <f t="shared" si="119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1.1472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13">
        <f t="shared" si="118"/>
        <v>40933.648634259262</v>
      </c>
      <c r="T1272" s="13">
        <f t="shared" si="119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1.018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13">
        <f t="shared" si="118"/>
        <v>41561.475219907406</v>
      </c>
      <c r="T1273" s="13">
        <f t="shared" si="119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1.06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13">
        <f t="shared" si="118"/>
        <v>40274.536793981482</v>
      </c>
      <c r="T1274" s="13">
        <f t="shared" si="119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1.0349999999999999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13">
        <f t="shared" si="118"/>
        <v>41852.521886574068</v>
      </c>
      <c r="T1275" s="13">
        <f t="shared" si="119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1.5497535999999998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13">
        <f t="shared" si="118"/>
        <v>41116.481770833328</v>
      </c>
      <c r="T1276" s="13">
        <f t="shared" si="119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1.6214066666666667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13">
        <f t="shared" si="118"/>
        <v>41458.659571759257</v>
      </c>
      <c r="T1277" s="13">
        <f t="shared" si="119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1.0442100000000001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13">
        <f t="shared" si="118"/>
        <v>40007.49591435185</v>
      </c>
      <c r="T1278" s="13">
        <f t="shared" si="119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1.0612433333333333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13">
        <f t="shared" si="118"/>
        <v>41121.35355324074</v>
      </c>
      <c r="T1279" s="13">
        <f t="shared" si="119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1.5493846153846154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13">
        <f t="shared" si="118"/>
        <v>41786.346828703703</v>
      </c>
      <c r="T1280" s="13">
        <f t="shared" si="119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1.1077157238734421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13">
        <f t="shared" si="118"/>
        <v>41681.890856481477</v>
      </c>
      <c r="T1281" s="13">
        <f t="shared" si="119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1.1091186666666666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13">
        <f t="shared" si="118"/>
        <v>40513.54923611111</v>
      </c>
      <c r="T1282" s="13">
        <f t="shared" si="119"/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SUM(E1283/D1283)</f>
        <v>1.1071428571428572</v>
      </c>
      <c r="P1283">
        <f t="shared" ref="P1283:P1346" si="121">IF(L1283&lt;&gt;0, ROUND(SUM(E1283/L1283), 2), 0)</f>
        <v>104.73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RIGHT(N1283,LEN(N1283)-SEARCH("/",N1283))</f>
        <v>rock</v>
      </c>
      <c r="S1283" s="13">
        <f t="shared" ref="S1283:S1346" si="124">(((J1283/60)/60)/24)+DATE(1970,1,1)+(-5/24)</f>
        <v>41463.535138888888</v>
      </c>
      <c r="T1283" s="13">
        <f t="shared" ref="T1283:T1346" si="125">(((I1283/60)/60)/24)+DATE(1970,1,1)+(-5/24)</f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1.2361333333333333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13">
        <f t="shared" si="124"/>
        <v>41586.266840277778</v>
      </c>
      <c r="T1284" s="13">
        <f t="shared" si="125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2.1105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13">
        <f t="shared" si="124"/>
        <v>41320.50913194444</v>
      </c>
      <c r="T1285" s="13">
        <f t="shared" si="125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1.01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42712.026412037034</v>
      </c>
      <c r="T1286" s="13">
        <f t="shared" si="125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1.0165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42160.374710648146</v>
      </c>
      <c r="T1287" s="13">
        <f t="shared" si="125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42039.176238425927</v>
      </c>
      <c r="T1288" s="13">
        <f t="shared" si="125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42107.412685185183</v>
      </c>
      <c r="T1289" s="13">
        <f t="shared" si="125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1.0044999999999999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42560.946331018517</v>
      </c>
      <c r="T1290" s="13">
        <f t="shared" si="125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1.2506666666666666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42708.926446759251</v>
      </c>
      <c r="T1291" s="13">
        <f t="shared" si="125"/>
        <v>42738.926446759251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1.0857142857142856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42086.406608796293</v>
      </c>
      <c r="T1292" s="13">
        <f t="shared" si="125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1.4570000000000001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42064.444340277776</v>
      </c>
      <c r="T1293" s="13">
        <f t="shared" si="125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1.1000000000000001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42256.555879629632</v>
      </c>
      <c r="T1294" s="13">
        <f t="shared" si="125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1.0223333333333333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42292.492719907408</v>
      </c>
      <c r="T1295" s="13">
        <f t="shared" si="125"/>
        <v>42322.534386574065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1.22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42278.245335648149</v>
      </c>
      <c r="T1296" s="13">
        <f t="shared" si="125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1.0196000000000001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42184.364548611113</v>
      </c>
      <c r="T1297" s="13">
        <f t="shared" si="125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1.411764705882353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42422.842280092591</v>
      </c>
      <c r="T1298" s="13">
        <f t="shared" si="125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1.0952500000000001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42461.538865740738</v>
      </c>
      <c r="T1299" s="13">
        <f t="shared" si="125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1.0465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42458.472592592596</v>
      </c>
      <c r="T1300" s="13">
        <f t="shared" si="125"/>
        <v>42488.472592592596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1.24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42169.606006944443</v>
      </c>
      <c r="T1301" s="13">
        <f t="shared" si="125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42483.466874999998</v>
      </c>
      <c r="T1302" s="13">
        <f t="shared" si="125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1.0275000000000001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42195.541412037033</v>
      </c>
      <c r="T1303" s="13">
        <f t="shared" si="125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42674.849664351852</v>
      </c>
      <c r="T1304" s="13">
        <f t="shared" si="125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1.3026085714285716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42566.232870370368</v>
      </c>
      <c r="T1305" s="13">
        <f t="shared" si="125"/>
        <v>42582.249999999993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0.39627499999999999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42746.986168981479</v>
      </c>
      <c r="T1306" s="13">
        <f t="shared" si="125"/>
        <v>42806.944502314807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0.25976666666666665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42543.457268518519</v>
      </c>
      <c r="T1307" s="13">
        <f t="shared" si="125"/>
        <v>42572.520833333336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0.65246363636363636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41947.249236111107</v>
      </c>
      <c r="T1308" s="13">
        <f t="shared" si="125"/>
        <v>41977.249236111107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0.11514000000000001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42387.294895833329</v>
      </c>
      <c r="T1309" s="13">
        <f t="shared" si="125"/>
        <v>42417.294895833329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0.11360000000000001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42611.405231481483</v>
      </c>
      <c r="T1310" s="13">
        <f t="shared" si="125"/>
        <v>42651.405231481483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1.1199130434782609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42257.674398148149</v>
      </c>
      <c r="T1311" s="13">
        <f t="shared" si="125"/>
        <v>42292.674398148149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0.155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42556.458912037029</v>
      </c>
      <c r="T1312" s="13">
        <f t="shared" si="125"/>
        <v>42601.458912037029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42669.593969907401</v>
      </c>
      <c r="T1313" s="13">
        <f t="shared" si="125"/>
        <v>42704.635636574072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42082.494467592587</v>
      </c>
      <c r="T1314" s="13">
        <f t="shared" si="125"/>
        <v>42112.494467592587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0.31114999999999998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42402.50131944444</v>
      </c>
      <c r="T1315" s="13">
        <f t="shared" si="125"/>
        <v>42432.50131944444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1.1266666666666666E-2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42604.461342592585</v>
      </c>
      <c r="T1316" s="13">
        <f t="shared" si="125"/>
        <v>42664.461342592585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0.40404000000000001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42278.289907407401</v>
      </c>
      <c r="T1317" s="13">
        <f t="shared" si="125"/>
        <v>42313.833333333336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42393.753576388881</v>
      </c>
      <c r="T1318" s="13">
        <f t="shared" si="125"/>
        <v>42428.753576388881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5.7334999999999997E-2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42520.027152777773</v>
      </c>
      <c r="T1319" s="13">
        <f t="shared" si="125"/>
        <v>42572.374999999993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0.15325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41984.835324074076</v>
      </c>
      <c r="T1320" s="13">
        <f t="shared" si="125"/>
        <v>42014.835324074076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0.15103448275862069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41816.603761574072</v>
      </c>
      <c r="T1321" s="13">
        <f t="shared" si="125"/>
        <v>41831.458333333328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5.0299999999999997E-3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42705.482013888883</v>
      </c>
      <c r="T1322" s="13">
        <f t="shared" si="125"/>
        <v>42734.749999999993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1.3028138528138528E-2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42697.540937499994</v>
      </c>
      <c r="T1323" s="13">
        <f t="shared" si="125"/>
        <v>42727.540937499994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42115.448206018518</v>
      </c>
      <c r="T1324" s="13">
        <f t="shared" si="125"/>
        <v>42145.448206018518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8.8800000000000004E-2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42451.490115740737</v>
      </c>
      <c r="T1325" s="13">
        <f t="shared" si="125"/>
        <v>42486.079861111109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9.8400000000000001E-2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42626.425370370365</v>
      </c>
      <c r="T1326" s="13">
        <f t="shared" si="125"/>
        <v>42656.425370370365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42703.877719907403</v>
      </c>
      <c r="T1327" s="13">
        <f t="shared" si="125"/>
        <v>42733.877719907403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1.1299999999999999E-2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41974.583657407398</v>
      </c>
      <c r="T1328" s="13">
        <f t="shared" si="125"/>
        <v>42019.583657407398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3.5520833333333335E-2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42123.470312500001</v>
      </c>
      <c r="T1329" s="13">
        <f t="shared" si="125"/>
        <v>42153.470312500001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2.3306666666666667E-2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42612.434421296297</v>
      </c>
      <c r="T1330" s="13">
        <f t="shared" si="125"/>
        <v>42657.434421296297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8.1600000000000006E-3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41935.013252314813</v>
      </c>
      <c r="T1331" s="13">
        <f t="shared" si="125"/>
        <v>41975.054918981477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42522.068391203698</v>
      </c>
      <c r="T1332" s="13">
        <f t="shared" si="125"/>
        <v>42552.958333333336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42569.295763888884</v>
      </c>
      <c r="T1333" s="13">
        <f t="shared" si="125"/>
        <v>42599.295763888884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42731.851944444446</v>
      </c>
      <c r="T1334" s="13">
        <f t="shared" si="125"/>
        <v>42761.851944444446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41805.8984375</v>
      </c>
      <c r="T1335" s="13">
        <f t="shared" si="125"/>
        <v>41835.8984375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0.10754135338345865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42410.565821759257</v>
      </c>
      <c r="T1336" s="13">
        <f t="shared" si="125"/>
        <v>42440.565821759257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42313.728032407402</v>
      </c>
      <c r="T1337" s="13">
        <f t="shared" si="125"/>
        <v>42343.728032407402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0.84946999999999995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41955.655416666668</v>
      </c>
      <c r="T1338" s="13">
        <f t="shared" si="125"/>
        <v>41990.655416666668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0.49381999999999998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42767.368969907409</v>
      </c>
      <c r="T1339" s="13">
        <f t="shared" si="125"/>
        <v>42797.368969907409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3.3033333333333331E-2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42188.595289351848</v>
      </c>
      <c r="T1340" s="13">
        <f t="shared" si="125"/>
        <v>42218.595289351848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6.6339999999999996E-2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41936.438831018517</v>
      </c>
      <c r="T1341" s="13">
        <f t="shared" si="125"/>
        <v>41981.480497685181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41836.387187499997</v>
      </c>
      <c r="T1342" s="13">
        <f t="shared" si="125"/>
        <v>41866.387187499997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0.7036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42612.415706018517</v>
      </c>
      <c r="T1343" s="13">
        <f t="shared" si="125"/>
        <v>42644.415706018517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42172.608090277768</v>
      </c>
      <c r="T1344" s="13">
        <f t="shared" si="125"/>
        <v>42202.608090277768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1.02298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42542.318090277775</v>
      </c>
      <c r="T1345" s="13">
        <f t="shared" si="125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3.7773333333333334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42522.581469907404</v>
      </c>
      <c r="T1346" s="13">
        <f t="shared" si="125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SUM(E1347/D1347)</f>
        <v>1.25</v>
      </c>
      <c r="P1347">
        <f t="shared" ref="P1347:P1410" si="127">IF(L1347&lt;&gt;0, ROUND(SUM(E1347/L1347), 2), 0)</f>
        <v>53.57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RIGHT(N1347,LEN(N1347)-SEARCH("/",N1347))</f>
        <v>nonfiction</v>
      </c>
      <c r="S1347" s="13">
        <f t="shared" ref="S1347:S1410" si="130">(((J1347/60)/60)/24)+DATE(1970,1,1)+(-5/24)</f>
        <v>41799.606006944443</v>
      </c>
      <c r="T1347" s="13">
        <f t="shared" ref="T1347:T1410" si="131">(((I1347/60)/60)/24)+DATE(1970,1,1)+(-5/24)</f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1.473265306122449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41421.867488425924</v>
      </c>
      <c r="T1348" s="13">
        <f t="shared" si="131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1.022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42040.429687499993</v>
      </c>
      <c r="T1349" s="13">
        <f t="shared" si="131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1.018723404255319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41963.29783564814</v>
      </c>
      <c r="T1350" s="13">
        <f t="shared" si="131"/>
        <v>41991.29783564814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2.0419999999999998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42317.124247685184</v>
      </c>
      <c r="T1351" s="13">
        <f t="shared" si="131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1.0405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42333.804791666662</v>
      </c>
      <c r="T1352" s="13">
        <f t="shared" si="131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1.0126500000000001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42382.531759259255</v>
      </c>
      <c r="T1353" s="13">
        <f t="shared" si="131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1.3613999999999999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42200.369976851849</v>
      </c>
      <c r="T1354" s="13">
        <f t="shared" si="131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1.3360000000000001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41308.909583333334</v>
      </c>
      <c r="T1355" s="13">
        <f t="shared" si="131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1.3025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42502.599293981482</v>
      </c>
      <c r="T1356" s="13">
        <f t="shared" si="131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1.2267999999999999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41213.046354166661</v>
      </c>
      <c r="T1357" s="13">
        <f t="shared" si="131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1.8281058823529412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41429.830555555556</v>
      </c>
      <c r="T1358" s="13">
        <f t="shared" si="131"/>
        <v>41459.830555555556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1.2529999999999999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41304.753900462958</v>
      </c>
      <c r="T1359" s="13">
        <f t="shared" si="131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1.1166666666666667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40689.362534722219</v>
      </c>
      <c r="T1360" s="13">
        <f t="shared" si="131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1.1575757575757575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40668.606365740736</v>
      </c>
      <c r="T1361" s="13">
        <f t="shared" si="131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1.732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41095.692361111105</v>
      </c>
      <c r="T1362" s="13">
        <f t="shared" si="131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1.2598333333333334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41781.508935185186</v>
      </c>
      <c r="T1363" s="13">
        <f t="shared" si="131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41464.726053240738</v>
      </c>
      <c r="T1364" s="13">
        <f t="shared" si="131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42396.635729166665</v>
      </c>
      <c r="T1365" s="13">
        <f t="shared" si="131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1.1864285714285714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13">
        <f t="shared" si="130"/>
        <v>41951.487337962957</v>
      </c>
      <c r="T1366" s="13">
        <f t="shared" si="131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1.0026666666666666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3">
        <f t="shared" si="130"/>
        <v>42049.524907407402</v>
      </c>
      <c r="T1367" s="13">
        <f t="shared" si="131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1.2648920000000001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41924.787766203699</v>
      </c>
      <c r="T1368" s="13">
        <f t="shared" si="131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1.1426000000000001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13">
        <f t="shared" si="130"/>
        <v>42291.794560185182</v>
      </c>
      <c r="T1369" s="13">
        <f t="shared" si="131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1.107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13">
        <f t="shared" si="130"/>
        <v>42145.982569444437</v>
      </c>
      <c r="T1370" s="13">
        <f t="shared" si="131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1.0534805315203954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13">
        <f t="shared" si="130"/>
        <v>41710.385949074072</v>
      </c>
      <c r="T1371" s="13">
        <f t="shared" si="131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41547.795023148145</v>
      </c>
      <c r="T1372" s="13">
        <f t="shared" si="131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1.0708672667523933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42101.550254629627</v>
      </c>
      <c r="T1373" s="13">
        <f t="shared" si="131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41072.53162037037</v>
      </c>
      <c r="T1374" s="13">
        <f t="shared" si="131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1.0501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13">
        <f t="shared" si="130"/>
        <v>42704.743437499994</v>
      </c>
      <c r="T1375" s="13">
        <f t="shared" si="131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1.8946666666666667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13">
        <f t="shared" si="130"/>
        <v>42423.953564814808</v>
      </c>
      <c r="T1376" s="13">
        <f t="shared" si="131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1.7132499999999999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13">
        <f t="shared" si="130"/>
        <v>42719.857858796291</v>
      </c>
      <c r="T1377" s="13">
        <f t="shared" si="131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2.5248648648648651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13">
        <f t="shared" si="130"/>
        <v>42677.460717592585</v>
      </c>
      <c r="T1378" s="13">
        <f t="shared" si="131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1.1615384615384616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13">
        <f t="shared" si="130"/>
        <v>42747.01122685185</v>
      </c>
      <c r="T1379" s="13">
        <f t="shared" si="131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2.0335000000000001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13">
        <f t="shared" si="130"/>
        <v>42568.551041666658</v>
      </c>
      <c r="T1380" s="13">
        <f t="shared" si="131"/>
        <v>42583.551041666658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1.1160000000000001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13">
        <f t="shared" si="130"/>
        <v>42130.28328703704</v>
      </c>
      <c r="T1381" s="13">
        <f t="shared" si="131"/>
        <v>42160.28328703704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42141.554467592585</v>
      </c>
      <c r="T1382" s="13">
        <f t="shared" si="131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1.071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13">
        <f t="shared" si="130"/>
        <v>42703.006076388883</v>
      </c>
      <c r="T1383" s="13">
        <f t="shared" si="131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1.043625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41370.591851851852</v>
      </c>
      <c r="T1384" s="13">
        <f t="shared" si="131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2.124090909090909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13">
        <f t="shared" si="130"/>
        <v>42706.866643518515</v>
      </c>
      <c r="T1385" s="13">
        <f t="shared" si="131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1.2408571428571429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13">
        <f t="shared" si="130"/>
        <v>42160.526874999996</v>
      </c>
      <c r="T1386" s="13">
        <f t="shared" si="131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1.10406125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13">
        <f t="shared" si="130"/>
        <v>42433.480567129627</v>
      </c>
      <c r="T1387" s="13">
        <f t="shared" si="131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42184.438530092586</v>
      </c>
      <c r="T1388" s="13">
        <f t="shared" si="131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1.36625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13">
        <f t="shared" si="130"/>
        <v>42126.712905092594</v>
      </c>
      <c r="T1389" s="13">
        <f t="shared" si="131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1.348074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13">
        <f t="shared" si="130"/>
        <v>42634.406446759262</v>
      </c>
      <c r="T1390" s="13">
        <f t="shared" si="131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1.454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13">
        <f t="shared" si="130"/>
        <v>42565.272650462961</v>
      </c>
      <c r="T1391" s="13">
        <f t="shared" si="131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1.0910714285714285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13">
        <f t="shared" si="130"/>
        <v>42087.594976851848</v>
      </c>
      <c r="T1392" s="13">
        <f t="shared" si="131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1.1020000000000001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13">
        <f t="shared" si="130"/>
        <v>42193.442337962959</v>
      </c>
      <c r="T1393" s="13">
        <f t="shared" si="131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1.1364000000000001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13">
        <f t="shared" si="130"/>
        <v>42400.946597222217</v>
      </c>
      <c r="T1394" s="13">
        <f t="shared" si="131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1.0235000000000001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13">
        <f t="shared" si="130"/>
        <v>42553.473645833328</v>
      </c>
      <c r="T1395" s="13">
        <f t="shared" si="131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1.2213333333333334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13">
        <f t="shared" si="130"/>
        <v>42751.936643518515</v>
      </c>
      <c r="T1396" s="13">
        <f t="shared" si="131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1.1188571428571428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13">
        <f t="shared" si="130"/>
        <v>42719.700011574074</v>
      </c>
      <c r="T1397" s="13">
        <f t="shared" si="131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1.073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13">
        <f t="shared" si="130"/>
        <v>42018.790300925924</v>
      </c>
      <c r="T1398" s="13">
        <f t="shared" si="131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1.1385000000000001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13">
        <f t="shared" si="130"/>
        <v>42640.709606481476</v>
      </c>
      <c r="T1399" s="13">
        <f t="shared" si="131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1.0968181818181819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42526.665902777771</v>
      </c>
      <c r="T1400" s="13">
        <f t="shared" si="131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1.2614444444444444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13">
        <f t="shared" si="130"/>
        <v>41888.795983796292</v>
      </c>
      <c r="T1401" s="13">
        <f t="shared" si="131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1.6742857142857144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3">
        <f t="shared" si="130"/>
        <v>42498.132789351854</v>
      </c>
      <c r="T1402" s="13">
        <f t="shared" si="131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4.9652000000000003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13">
        <f t="shared" si="130"/>
        <v>41399.787893518514</v>
      </c>
      <c r="T1403" s="13">
        <f t="shared" si="131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1.0915999999999999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42064.845034722217</v>
      </c>
      <c r="T1404" s="13">
        <f t="shared" si="131"/>
        <v>42124.80336805556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1.0257499999999999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13">
        <f t="shared" si="130"/>
        <v>41450.854571759257</v>
      </c>
      <c r="T1405" s="13">
        <f t="shared" si="131"/>
        <v>41480.854571759257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42032.30190972222</v>
      </c>
      <c r="T1406" s="13">
        <f t="shared" si="131"/>
        <v>42057.30190972222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4.1999999999999997E-3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41941.472233796296</v>
      </c>
      <c r="T1407" s="13">
        <f t="shared" si="131"/>
        <v>41971.51390046296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42297.224618055552</v>
      </c>
      <c r="T1408" s="13">
        <f t="shared" si="131"/>
        <v>42350.208333333336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41838.32844907407</v>
      </c>
      <c r="T1409" s="13">
        <f t="shared" si="131"/>
        <v>41863.32844907407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42291.663842592585</v>
      </c>
      <c r="T1410" s="13">
        <f t="shared" si="131"/>
        <v>42321.705509259256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SUM(E1411/D1411)</f>
        <v>0</v>
      </c>
      <c r="P1411">
        <f t="shared" ref="P1411:P1474" si="133">IF(L1411&lt;&gt;0, ROUND(SUM(E1411/L1411), 2), 0)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RIGHT(N1411,LEN(N1411)-SEARCH("/",N1411))</f>
        <v>translations</v>
      </c>
      <c r="S1411" s="13">
        <f t="shared" ref="S1411:S1474" si="136">(((J1411/60)/60)/24)+DATE(1970,1,1)+(-5/24)</f>
        <v>41944.925173611111</v>
      </c>
      <c r="T1411" s="13">
        <f t="shared" ref="T1411:T1474" si="137">(((I1411/60)/60)/24)+DATE(1970,1,1)+(-5/24)</f>
        <v>42004.966840277775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42479.110185185178</v>
      </c>
      <c r="T1412" s="13">
        <f t="shared" si="137"/>
        <v>42524.110185185178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2.3333333333333335E-3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42012.850694444445</v>
      </c>
      <c r="T1413" s="13">
        <f t="shared" si="137"/>
        <v>42040.850694444445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4.5714285714285714E-2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41946.855312499996</v>
      </c>
      <c r="T1414" s="13">
        <f t="shared" si="137"/>
        <v>41976.855312499996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42360.228819444441</v>
      </c>
      <c r="T1415" s="13">
        <f t="shared" si="137"/>
        <v>42420.228819444441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42708.044756944444</v>
      </c>
      <c r="T1416" s="13">
        <f t="shared" si="137"/>
        <v>42738.044756944444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0.18181818181818182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42192.467488425922</v>
      </c>
      <c r="T1417" s="13">
        <f t="shared" si="137"/>
        <v>42232.467488425922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42299.717812499999</v>
      </c>
      <c r="T1418" s="13">
        <f t="shared" si="137"/>
        <v>42329.759479166663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42231.941828703704</v>
      </c>
      <c r="T1419" s="13">
        <f t="shared" si="137"/>
        <v>42262.257638888892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42395.248078703698</v>
      </c>
      <c r="T1420" s="13">
        <f t="shared" si="137"/>
        <v>42425.248078703698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42622.24790509259</v>
      </c>
      <c r="T1421" s="13">
        <f t="shared" si="137"/>
        <v>42652.24790509259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42524.459328703706</v>
      </c>
      <c r="T1422" s="13">
        <f t="shared" si="137"/>
        <v>42549.459328703706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42013.707280092589</v>
      </c>
      <c r="T1423" s="13">
        <f t="shared" si="137"/>
        <v>42043.707280092589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42604.031296296293</v>
      </c>
      <c r="T1424" s="13">
        <f t="shared" si="137"/>
        <v>42634.031296296293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42340.151979166665</v>
      </c>
      <c r="T1425" s="13">
        <f t="shared" si="137"/>
        <v>42370.151979166665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0.2036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42676.509282407402</v>
      </c>
      <c r="T1426" s="13">
        <f t="shared" si="137"/>
        <v>42689.550949074073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42092.923136574071</v>
      </c>
      <c r="T1427" s="13">
        <f t="shared" si="137"/>
        <v>42122.923136574071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42180.181944444441</v>
      </c>
      <c r="T1428" s="13">
        <f t="shared" si="137"/>
        <v>42240.181944444441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42601.643344907403</v>
      </c>
      <c r="T1429" s="13">
        <f t="shared" si="137"/>
        <v>42631.643344907403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42432.171493055554</v>
      </c>
      <c r="T1430" s="13">
        <f t="shared" si="137"/>
        <v>42462.129826388882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42073.852337962955</v>
      </c>
      <c r="T1431" s="13">
        <f t="shared" si="137"/>
        <v>42103.852337962955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41961.605185185181</v>
      </c>
      <c r="T1432" s="13">
        <f t="shared" si="137"/>
        <v>41992.605185185181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0.31947058823529412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42304.002499999995</v>
      </c>
      <c r="T1433" s="13">
        <f t="shared" si="137"/>
        <v>42334.044166666667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42175.572083333333</v>
      </c>
      <c r="T1434" s="13">
        <f t="shared" si="137"/>
        <v>42205.572083333333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42673.417534722219</v>
      </c>
      <c r="T1435" s="13">
        <f t="shared" si="137"/>
        <v>42714.249999999993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9.987804878048781E-2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42142.558773148143</v>
      </c>
      <c r="T1436" s="13">
        <f t="shared" si="137"/>
        <v>42163.416666666664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42258.57199074074</v>
      </c>
      <c r="T1437" s="13">
        <f t="shared" si="137"/>
        <v>42288.57199074074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42391.141863425924</v>
      </c>
      <c r="T1438" s="13">
        <f t="shared" si="137"/>
        <v>42421.141863425924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0.26900000000000002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41796.32336805555</v>
      </c>
      <c r="T1439" s="13">
        <f t="shared" si="137"/>
        <v>41832.999305555553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42457.663182870368</v>
      </c>
      <c r="T1440" s="13">
        <f t="shared" si="137"/>
        <v>42487.371527777774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42040.621539351843</v>
      </c>
      <c r="T1441" s="13">
        <f t="shared" si="137"/>
        <v>42070.621539351843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42486.540081018517</v>
      </c>
      <c r="T1442" s="13">
        <f t="shared" si="137"/>
        <v>42516.540081018517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1.1222222222222222E-2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42198.557511574072</v>
      </c>
      <c r="T1443" s="13">
        <f t="shared" si="137"/>
        <v>42258.557511574072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42485.437013888884</v>
      </c>
      <c r="T1444" s="13">
        <f t="shared" si="137"/>
        <v>42515.437013888884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42707.71769675926</v>
      </c>
      <c r="T1445" s="13">
        <f t="shared" si="137"/>
        <v>42737.71769675926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42199.665069444447</v>
      </c>
      <c r="T1446" s="13">
        <f t="shared" si="137"/>
        <v>42259.665069444447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42139.333969907406</v>
      </c>
      <c r="T1447" s="13">
        <f t="shared" si="137"/>
        <v>42169.333969907406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42461.239328703705</v>
      </c>
      <c r="T1448" s="13">
        <f t="shared" si="137"/>
        <v>42481.239328703705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42529.52238425926</v>
      </c>
      <c r="T1449" s="13">
        <f t="shared" si="137"/>
        <v>42559.52238425926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42115.728217592587</v>
      </c>
      <c r="T1450" s="13">
        <f t="shared" si="137"/>
        <v>42146.017361111109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42086.603067129625</v>
      </c>
      <c r="T1451" s="13">
        <f t="shared" si="137"/>
        <v>42134.603067129625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42389.962928240733</v>
      </c>
      <c r="T1452" s="13">
        <f t="shared" si="137"/>
        <v>42419.962928240733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41931.75068287037</v>
      </c>
      <c r="T1453" s="13">
        <f t="shared" si="137"/>
        <v>41961.792349537034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41818.494942129626</v>
      </c>
      <c r="T1454" s="13">
        <f t="shared" si="137"/>
        <v>41848.494942129626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42795.487812499996</v>
      </c>
      <c r="T1455" s="13">
        <f t="shared" si="137"/>
        <v>42840.446145833332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42463.658333333333</v>
      </c>
      <c r="T1456" s="13">
        <f t="shared" si="137"/>
        <v>42484.707638888889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41832.46435185185</v>
      </c>
      <c r="T1457" s="13">
        <f t="shared" si="137"/>
        <v>41887.360416666663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2.9000000000000001E-2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42708.460243055553</v>
      </c>
      <c r="T1458" s="13">
        <f t="shared" si="137"/>
        <v>42738.460243055553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42289.688009259255</v>
      </c>
      <c r="T1459" s="13">
        <f t="shared" si="137"/>
        <v>42319.729675925926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41831.49722222222</v>
      </c>
      <c r="T1460" s="13">
        <f t="shared" si="137"/>
        <v>41861.958333333328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42311.996481481481</v>
      </c>
      <c r="T1461" s="13">
        <f t="shared" si="137"/>
        <v>42340.517361111109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41915.688634259255</v>
      </c>
      <c r="T1462" s="13">
        <f t="shared" si="137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1.012446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41899.436967592592</v>
      </c>
      <c r="T1463" s="13">
        <f t="shared" si="137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1.085175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41344.454525462963</v>
      </c>
      <c r="T1464" s="13">
        <f t="shared" si="137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41326.702986111108</v>
      </c>
      <c r="T1465" s="13">
        <f t="shared" si="137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1.6319999999999999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41291.453217592592</v>
      </c>
      <c r="T1466" s="13">
        <f t="shared" si="137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4.5641449999999999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40959.526064814811</v>
      </c>
      <c r="T1467" s="13">
        <f t="shared" si="137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1.0787731249999999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42339.963726851849</v>
      </c>
      <c r="T1468" s="13">
        <f t="shared" si="137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40933.593576388885</v>
      </c>
      <c r="T1469" s="13">
        <f t="shared" si="137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1.0236842105263158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40645.806122685186</v>
      </c>
      <c r="T1470" s="13">
        <f t="shared" si="137"/>
        <v>40705.806122685186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1.0842485875706214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41290.390150462961</v>
      </c>
      <c r="T1471" s="13">
        <f t="shared" si="137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1.2513333333333334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41250.618784722217</v>
      </c>
      <c r="T1472" s="13">
        <f t="shared" si="137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1.03840625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42073.749236111107</v>
      </c>
      <c r="T1473" s="13">
        <f t="shared" si="137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1.3870400000000001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41533.33452546296</v>
      </c>
      <c r="T1474" s="13">
        <f t="shared" si="137"/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SUM(E1475/D1475)</f>
        <v>1.20516</v>
      </c>
      <c r="P1475">
        <f t="shared" ref="P1475:P1538" si="139">IF(L1475&lt;&gt;0, ROUND(SUM(E1475/L1475), 2), 0)</f>
        <v>38.46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RIGHT(N1475,LEN(N1475)-SEARCH("/",N1475))</f>
        <v>radio &amp; podcasts</v>
      </c>
      <c r="S1475" s="13">
        <f t="shared" ref="S1475:S1538" si="142">(((J1475/60)/60)/24)+DATE(1970,1,1)+(-5/24)</f>
        <v>40939.771284722221</v>
      </c>
      <c r="T1475" s="13">
        <f t="shared" ref="T1475:T1538" si="143">(((I1475/60)/60)/24)+DATE(1970,1,1)+(-5/24)</f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1.1226666666666667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41500.519583333327</v>
      </c>
      <c r="T1476" s="13">
        <f t="shared" si="143"/>
        <v>41530.519583333327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1.8866966666666667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41960.514618055553</v>
      </c>
      <c r="T1477" s="13">
        <f t="shared" si="143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6.6155466666666669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40765.833587962959</v>
      </c>
      <c r="T1478" s="13">
        <f t="shared" si="143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1.1131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40840.407453703701</v>
      </c>
      <c r="T1479" s="13">
        <f t="shared" si="143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11.8161422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41394.663344907407</v>
      </c>
      <c r="T1480" s="13">
        <f t="shared" si="143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1.37375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41754.536909722221</v>
      </c>
      <c r="T1481" s="13">
        <f t="shared" si="143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1.170404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41464.725682870368</v>
      </c>
      <c r="T1482" s="13">
        <f t="shared" si="143"/>
        <v>41481.5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41550.714641203704</v>
      </c>
      <c r="T1483" s="13">
        <f t="shared" si="143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41136.649722222224</v>
      </c>
      <c r="T1484" s="13">
        <f t="shared" si="143"/>
        <v>41159.118749999994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42547.984664351847</v>
      </c>
      <c r="T1485" s="13">
        <f t="shared" si="143"/>
        <v>42572.984664351847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41052.992627314808</v>
      </c>
      <c r="T1486" s="13">
        <f t="shared" si="143"/>
        <v>41111.410416666666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42130.587650462963</v>
      </c>
      <c r="T1487" s="13">
        <f t="shared" si="143"/>
        <v>42175.587650462963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42031.960196759253</v>
      </c>
      <c r="T1488" s="13">
        <f t="shared" si="143"/>
        <v>42061.960196759253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42554.709155092591</v>
      </c>
      <c r="T1489" s="13">
        <f t="shared" si="143"/>
        <v>42584.709155092591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41614.354861111111</v>
      </c>
      <c r="T1490" s="13">
        <f t="shared" si="143"/>
        <v>41644.354861111111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41198.403379629628</v>
      </c>
      <c r="T1491" s="13">
        <f t="shared" si="143"/>
        <v>41228.445046296292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0.30862068965517242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41520.352708333332</v>
      </c>
      <c r="T1492" s="13">
        <f t="shared" si="143"/>
        <v>41549.352708333332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41991.505127314813</v>
      </c>
      <c r="T1493" s="13">
        <f t="shared" si="143"/>
        <v>42050.443055555552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40682.676458333335</v>
      </c>
      <c r="T1494" s="13">
        <f t="shared" si="143"/>
        <v>40712.676458333335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41411.658275462964</v>
      </c>
      <c r="T1495" s="13">
        <f t="shared" si="143"/>
        <v>41441.658275462964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8.8999999999999996E-2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42067.514039351845</v>
      </c>
      <c r="T1496" s="13">
        <f t="shared" si="143"/>
        <v>42097.443055555552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40752.581377314811</v>
      </c>
      <c r="T1497" s="13">
        <f t="shared" si="143"/>
        <v>40782.581377314811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41838.266886574071</v>
      </c>
      <c r="T1498" s="13">
        <f t="shared" si="143"/>
        <v>41898.266886574071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41444.434282407405</v>
      </c>
      <c r="T1499" s="13">
        <f t="shared" si="143"/>
        <v>41486.613194444442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41840.775208333333</v>
      </c>
      <c r="T1500" s="13">
        <f t="shared" si="143"/>
        <v>41885.775208333333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42526.798993055556</v>
      </c>
      <c r="T1501" s="13">
        <f t="shared" si="143"/>
        <v>42586.798993055556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0.25035714285714283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41365.69626157407</v>
      </c>
      <c r="T1502" s="13">
        <f t="shared" si="143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1.6633076923076924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42163.3752662037</v>
      </c>
      <c r="T1503" s="13">
        <f t="shared" si="143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1.0144545454545455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42426.33425925926</v>
      </c>
      <c r="T1504" s="13">
        <f t="shared" si="143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1.0789146666666667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42606.13890046296</v>
      </c>
      <c r="T1505" s="13">
        <f t="shared" si="143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2.7793846153846156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41772.44935185185</v>
      </c>
      <c r="T1506" s="13">
        <f t="shared" si="143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1.0358125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42414.234988425924</v>
      </c>
      <c r="T1507" s="13">
        <f t="shared" si="143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1.1140000000000001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41814.577592592592</v>
      </c>
      <c r="T1508" s="13">
        <f t="shared" si="143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2.15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40254.242002314815</v>
      </c>
      <c r="T1509" s="13">
        <f t="shared" si="143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1.1076216216216217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41786.406030092592</v>
      </c>
      <c r="T1510" s="13">
        <f t="shared" si="143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1.2364125714285714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42751.325057870366</v>
      </c>
      <c r="T1511" s="13">
        <f t="shared" si="143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1.0103500000000001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41809.176828703698</v>
      </c>
      <c r="T1512" s="13">
        <f t="shared" si="143"/>
        <v>41839.176828703698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1.1179285714285714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42296.375046296293</v>
      </c>
      <c r="T1513" s="13">
        <f t="shared" si="143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5.5877142857142861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42741.476145833331</v>
      </c>
      <c r="T1514" s="13">
        <f t="shared" si="143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1.5001875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41806.42900462963</v>
      </c>
      <c r="T1515" s="13">
        <f t="shared" si="143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1.0647599999999999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42234.389351851853</v>
      </c>
      <c r="T1516" s="13">
        <f t="shared" si="143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1.57189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42415.04510416666</v>
      </c>
      <c r="T1517" s="13">
        <f t="shared" si="143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1.0865882352941176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42619.258009259262</v>
      </c>
      <c r="T1518" s="13">
        <f t="shared" si="143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1.6197999999999999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41948.358252314814</v>
      </c>
      <c r="T1519" s="13">
        <f t="shared" si="143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2.0536666666666665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41760.611712962964</v>
      </c>
      <c r="T1520" s="13">
        <f t="shared" si="143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1.033638888888889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41782.533368055556</v>
      </c>
      <c r="T1521" s="13">
        <f t="shared" si="143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1.0347222222222223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41955.649456018517</v>
      </c>
      <c r="T1522" s="13">
        <f t="shared" si="143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1.0681333333333334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42492.959386574068</v>
      </c>
      <c r="T1523" s="13">
        <f t="shared" si="143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1.3896574712643677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41899.621979166666</v>
      </c>
      <c r="T1524" s="13">
        <f t="shared" si="143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1.2484324324324325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41964.543009259258</v>
      </c>
      <c r="T1525" s="13">
        <f t="shared" si="143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2.0699999999999998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42756.292708333327</v>
      </c>
      <c r="T1526" s="13">
        <f t="shared" si="143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1.7400576923076922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42570.494652777772</v>
      </c>
      <c r="T1527" s="13">
        <f t="shared" si="143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1.2032608695652174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42339.067673611113</v>
      </c>
      <c r="T1528" s="13">
        <f t="shared" si="143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1.1044428571428573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42780.392199074071</v>
      </c>
      <c r="T1529" s="13">
        <f t="shared" si="143"/>
        <v>42808.350532407399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2.8156666666666665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42736.524560185186</v>
      </c>
      <c r="T1530" s="13">
        <f t="shared" si="143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1.0067894736842105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42052.420370370368</v>
      </c>
      <c r="T1531" s="13">
        <f t="shared" si="143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1.3482571428571428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42275.558969907412</v>
      </c>
      <c r="T1532" s="13">
        <f t="shared" si="143"/>
        <v>42300.558969907412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1.7595744680851064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41941.594050925924</v>
      </c>
      <c r="T1533" s="13">
        <f t="shared" si="143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4.8402000000000003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42391.266956018517</v>
      </c>
      <c r="T1534" s="13">
        <f t="shared" si="143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1.4514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42442.793715277774</v>
      </c>
      <c r="T1535" s="13">
        <f t="shared" si="143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4.1773333333333333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42221.465995370374</v>
      </c>
      <c r="T1536" s="13">
        <f t="shared" si="143"/>
        <v>42251.465995370374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1.3242499999999999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42484.620729166665</v>
      </c>
      <c r="T1537" s="13">
        <f t="shared" si="143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2.5030841666666666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42213.593865740739</v>
      </c>
      <c r="T1538" s="13">
        <f t="shared" si="143"/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SUM(E1539/D1539)</f>
        <v>1.7989999999999999</v>
      </c>
      <c r="P1539">
        <f t="shared" ref="P1539:P1602" si="145">IF(L1539&lt;&gt;0, ROUND(SUM(E1539/L1539), 2), 0)</f>
        <v>96.38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RIGHT(N1539,LEN(N1539)-SEARCH("/",N1539))</f>
        <v>photobooks</v>
      </c>
      <c r="S1539" s="13">
        <f t="shared" ref="S1539:S1602" si="148">(((J1539/60)/60)/24)+DATE(1970,1,1)+(-5/24)</f>
        <v>42552.106793981475</v>
      </c>
      <c r="T1539" s="13">
        <f t="shared" ref="T1539:T1602" si="149">(((I1539/60)/60)/24)+DATE(1970,1,1)+(-5/24)</f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1.0262857142857142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41981.57372685185</v>
      </c>
      <c r="T1540" s="13">
        <f t="shared" si="149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1.359861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42705.710868055547</v>
      </c>
      <c r="T1541" s="13">
        <f t="shared" si="149"/>
        <v>42738.710868055547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1.1786666666666668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41938.798796296294</v>
      </c>
      <c r="T1542" s="13">
        <f t="shared" si="149"/>
        <v>41968.843749999993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41974.503912037035</v>
      </c>
      <c r="T1543" s="13">
        <f t="shared" si="149"/>
        <v>42004.503912037035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42170.788194444445</v>
      </c>
      <c r="T1544" s="13">
        <f t="shared" si="149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41935.301319444443</v>
      </c>
      <c r="T1545" s="13">
        <f t="shared" si="149"/>
        <v>41965.342986111107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42052.842870370368</v>
      </c>
      <c r="T1546" s="13">
        <f t="shared" si="149"/>
        <v>42094.804166666661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42031.676319444443</v>
      </c>
      <c r="T1547" s="13">
        <f t="shared" si="149"/>
        <v>42065.677777777775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0.28899999999999998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41839.004618055551</v>
      </c>
      <c r="T1548" s="13">
        <f t="shared" si="149"/>
        <v>41899.004618055551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42782.218541666669</v>
      </c>
      <c r="T1549" s="13">
        <f t="shared" si="149"/>
        <v>42789.218541666669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42286.673842592594</v>
      </c>
      <c r="T1550" s="13">
        <f t="shared" si="149"/>
        <v>42316.715509259251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0.34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42280.927766203698</v>
      </c>
      <c r="T1551" s="13">
        <f t="shared" si="149"/>
        <v>42310.96943287037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0.13466666666666666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42472.24113425926</v>
      </c>
      <c r="T1552" s="13">
        <f t="shared" si="149"/>
        <v>42502.24113425926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42121.616192129623</v>
      </c>
      <c r="T1553" s="13">
        <f t="shared" si="149"/>
        <v>42151.616192129623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0.49186046511627907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41892.480416666665</v>
      </c>
      <c r="T1554" s="13">
        <f t="shared" si="149"/>
        <v>41912.957638888889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42219.074618055551</v>
      </c>
      <c r="T1555" s="13">
        <f t="shared" si="149"/>
        <v>42249.074618055551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42188.043865740743</v>
      </c>
      <c r="T1556" s="13">
        <f t="shared" si="149"/>
        <v>42218.043865740743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42241.405462962961</v>
      </c>
      <c r="T1557" s="13">
        <f t="shared" si="149"/>
        <v>42264.499999999993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0.45133333333333331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42524.944722222215</v>
      </c>
      <c r="T1558" s="13">
        <f t="shared" si="149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41871.444826388884</v>
      </c>
      <c r="T1559" s="13">
        <f t="shared" si="149"/>
        <v>41902.444826388884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4.6666666666666669E-2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42185.189340277771</v>
      </c>
      <c r="T1560" s="13">
        <f t="shared" si="149"/>
        <v>42244.299999999996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42107.844895833325</v>
      </c>
      <c r="T1561" s="13">
        <f t="shared" si="149"/>
        <v>42122.844895833325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41935.812418981477</v>
      </c>
      <c r="T1562" s="13">
        <f t="shared" si="149"/>
        <v>41955.854085648149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41554.833368055552</v>
      </c>
      <c r="T1563" s="13">
        <f t="shared" si="149"/>
        <v>41584.875034722223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40079.357824074068</v>
      </c>
      <c r="T1564" s="13">
        <f t="shared" si="149"/>
        <v>40148.826388888883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41652.534155092588</v>
      </c>
      <c r="T1565" s="13">
        <f t="shared" si="149"/>
        <v>41712.492488425924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42121.158668981479</v>
      </c>
      <c r="T1566" s="13">
        <f t="shared" si="149"/>
        <v>42152.628472222219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40672.521539351852</v>
      </c>
      <c r="T1567" s="13">
        <f t="shared" si="149"/>
        <v>40702.521539351852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0.21249999999999999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42549.708379629628</v>
      </c>
      <c r="T1568" s="13">
        <f t="shared" si="149"/>
        <v>42578.708333333336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4.1176470588235294E-2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41671.728530092587</v>
      </c>
      <c r="T1569" s="13">
        <f t="shared" si="149"/>
        <v>41686.791666666664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41961.853993055549</v>
      </c>
      <c r="T1570" s="13">
        <f t="shared" si="149"/>
        <v>41996.853993055549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41389.471226851849</v>
      </c>
      <c r="T1571" s="13">
        <f t="shared" si="149"/>
        <v>41419.471226851849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0.41399999999999998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42438.605115740742</v>
      </c>
      <c r="T1572" s="13">
        <f t="shared" si="149"/>
        <v>42468.56344907407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42144.561145833337</v>
      </c>
      <c r="T1573" s="13">
        <f t="shared" si="149"/>
        <v>42174.561145833337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0.05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42403.824756944443</v>
      </c>
      <c r="T1574" s="13">
        <f t="shared" si="149"/>
        <v>42428.790972222218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2.4777777777777777E-2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42785.791689814818</v>
      </c>
      <c r="T1575" s="13">
        <f t="shared" si="149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5.0599999999999999E-2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42017.719085648147</v>
      </c>
      <c r="T1576" s="13">
        <f t="shared" si="149"/>
        <v>42052.719085648147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0.2291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41799.315925925926</v>
      </c>
      <c r="T1577" s="13">
        <f t="shared" si="149"/>
        <v>41829.315925925926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42140.670925925922</v>
      </c>
      <c r="T1578" s="13">
        <f t="shared" si="149"/>
        <v>42185.670925925922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41054.639444444445</v>
      </c>
      <c r="T1579" s="13">
        <f t="shared" si="149"/>
        <v>41114.639444444445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40398.857534722221</v>
      </c>
      <c r="T1580" s="13">
        <f t="shared" si="149"/>
        <v>40422.875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41481.788090277776</v>
      </c>
      <c r="T1581" s="13">
        <f t="shared" si="149"/>
        <v>41514.788090277776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40989.841736111113</v>
      </c>
      <c r="T1582" s="13">
        <f t="shared" si="149"/>
        <v>41049.841736111113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42325.240624999999</v>
      </c>
      <c r="T1583" s="13">
        <f t="shared" si="149"/>
        <v>42357.240624999999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42246.581631944442</v>
      </c>
      <c r="T1584" s="13">
        <f t="shared" si="149"/>
        <v>42303.680555555555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41877.696655092594</v>
      </c>
      <c r="T1585" s="13">
        <f t="shared" si="149"/>
        <v>41907.696655092594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41779.440983796296</v>
      </c>
      <c r="T1586" s="13">
        <f t="shared" si="149"/>
        <v>41789.440983796296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0.79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42707.687129629623</v>
      </c>
      <c r="T1587" s="13">
        <f t="shared" si="149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42068.896087962967</v>
      </c>
      <c r="T1588" s="13">
        <f t="shared" si="149"/>
        <v>42098.854421296295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41956.742650462962</v>
      </c>
      <c r="T1589" s="13">
        <f t="shared" si="149"/>
        <v>41986.742650462962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42005.041655092595</v>
      </c>
      <c r="T1590" s="13">
        <f t="shared" si="149"/>
        <v>42035.633333333331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42256.776458333326</v>
      </c>
      <c r="T1591" s="13">
        <f t="shared" si="149"/>
        <v>42286.776458333326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42240.648888888885</v>
      </c>
      <c r="T1592" s="13">
        <f t="shared" si="149"/>
        <v>42270.648888888885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0.29228571428571426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42433.517835648141</v>
      </c>
      <c r="T1593" s="13">
        <f t="shared" si="149"/>
        <v>42463.476168981484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42045.86440972222</v>
      </c>
      <c r="T1594" s="13">
        <f t="shared" si="149"/>
        <v>42090.822743055549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42033.63721064815</v>
      </c>
      <c r="T1595" s="13">
        <f t="shared" si="149"/>
        <v>42063.63721064815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42445.504421296289</v>
      </c>
      <c r="T1596" s="13">
        <f t="shared" si="149"/>
        <v>42505.472916666658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41779.84175925926</v>
      </c>
      <c r="T1597" s="13">
        <f t="shared" si="149"/>
        <v>41808.634027777778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41941.221863425926</v>
      </c>
      <c r="T1598" s="13">
        <f t="shared" si="149"/>
        <v>41986.26353009259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42603.145798611113</v>
      </c>
      <c r="T1599" s="13">
        <f t="shared" si="149"/>
        <v>42633.145798611113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42151.459004629629</v>
      </c>
      <c r="T1600" s="13">
        <f t="shared" si="149"/>
        <v>42211.459004629629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42438.330740740734</v>
      </c>
      <c r="T1601" s="13">
        <f t="shared" si="149"/>
        <v>42468.289074074077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7.3400000000000007E-2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41790.848981481482</v>
      </c>
      <c r="T1602" s="13">
        <f t="shared" si="149"/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SUM(E1603/D1603)</f>
        <v>1.082492</v>
      </c>
      <c r="P1603">
        <f t="shared" ref="P1603:P1666" si="151">IF(L1603&lt;&gt;0, ROUND(SUM(E1603/L1603), 2), 0)</f>
        <v>48.33</v>
      </c>
      <c r="Q1603" t="str">
        <f t="shared" ref="Q1603:Q1666" si="152">LEFT(N1603,SEARCH("/",N1603,1)-1)</f>
        <v>music</v>
      </c>
      <c r="R1603" t="str">
        <f t="shared" ref="R1603:R1666" si="153">RIGHT(N1603,LEN(N1603)-SEARCH("/",N1603))</f>
        <v>rock</v>
      </c>
      <c r="S1603" s="13">
        <f t="shared" ref="S1603:S1666" si="154">(((J1603/60)/60)/24)+DATE(1970,1,1)+(-5/24)</f>
        <v>40637.884641203702</v>
      </c>
      <c r="T1603" s="13">
        <f t="shared" ref="T1603:T1666" si="155">(((I1603/60)/60)/24)+DATE(1970,1,1)+(-5/24)</f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1.0016666666666667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40788.089317129627</v>
      </c>
      <c r="T1604" s="13">
        <f t="shared" si="155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1.0003299999999999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13">
        <f t="shared" si="154"/>
        <v>40875.961331018516</v>
      </c>
      <c r="T1605" s="13">
        <f t="shared" si="155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1.2210714285714286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13">
        <f t="shared" si="154"/>
        <v>40945.636979166666</v>
      </c>
      <c r="T1606" s="13">
        <f t="shared" si="155"/>
        <v>40985.595312499994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1.0069333333333335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13">
        <f t="shared" si="154"/>
        <v>40746.804548611108</v>
      </c>
      <c r="T1607" s="13">
        <f t="shared" si="155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1.01004125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13">
        <f t="shared" si="154"/>
        <v>40535.903217592589</v>
      </c>
      <c r="T1608" s="13">
        <f t="shared" si="155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1.4511000000000001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3">
        <f t="shared" si="154"/>
        <v>41053.600127314814</v>
      </c>
      <c r="T1609" s="13">
        <f t="shared" si="155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1.0125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13">
        <f t="shared" si="154"/>
        <v>41607.622523148144</v>
      </c>
      <c r="T1610" s="13">
        <f t="shared" si="155"/>
        <v>41640.018055555556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40795.792928240735</v>
      </c>
      <c r="T1611" s="13">
        <f t="shared" si="155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2.7185000000000001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41228.716550925921</v>
      </c>
      <c r="T1612" s="13">
        <f t="shared" si="155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1.25125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13">
        <f t="shared" si="154"/>
        <v>41408.792037037034</v>
      </c>
      <c r="T1613" s="13">
        <f t="shared" si="155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41246.666481481479</v>
      </c>
      <c r="T1614" s="13">
        <f t="shared" si="155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1.0149999999999999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41081.861134259256</v>
      </c>
      <c r="T1615" s="13">
        <f t="shared" si="155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1.0269999999999999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13">
        <f t="shared" si="154"/>
        <v>41794.772789351846</v>
      </c>
      <c r="T1616" s="13">
        <f t="shared" si="155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1.1412500000000001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13">
        <f t="shared" si="154"/>
        <v>40844.842546296291</v>
      </c>
      <c r="T1617" s="13">
        <f t="shared" si="155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1.042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13">
        <f t="shared" si="154"/>
        <v>41194.507187499999</v>
      </c>
      <c r="T1618" s="13">
        <f t="shared" si="155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1.4585714285714286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13">
        <f t="shared" si="154"/>
        <v>41546.455879629626</v>
      </c>
      <c r="T1619" s="13">
        <f t="shared" si="155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1.0506666666666666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13">
        <f t="shared" si="154"/>
        <v>41301.446006944439</v>
      </c>
      <c r="T1620" s="13">
        <f t="shared" si="155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1.3333333333333333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13">
        <f t="shared" si="154"/>
        <v>41875.977847222224</v>
      </c>
      <c r="T1621" s="13">
        <f t="shared" si="155"/>
        <v>41896.977847222224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1.1299999999999999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13">
        <f t="shared" si="154"/>
        <v>41321.131249999999</v>
      </c>
      <c r="T1622" s="13">
        <f t="shared" si="155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1.212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41003.398321759254</v>
      </c>
      <c r="T1623" s="13">
        <f t="shared" si="155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1.0172463768115942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41950.086504629624</v>
      </c>
      <c r="T1624" s="13">
        <f t="shared" si="155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1.0106666666666666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13">
        <f t="shared" si="154"/>
        <v>41453.480196759258</v>
      </c>
      <c r="T1625" s="13">
        <f t="shared" si="155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41243.158969907403</v>
      </c>
      <c r="T1626" s="13">
        <f t="shared" si="155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1.5533333333333332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13">
        <f t="shared" si="154"/>
        <v>41135.491354166668</v>
      </c>
      <c r="T1627" s="13">
        <f t="shared" si="155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1.0118750000000001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13">
        <f t="shared" si="154"/>
        <v>41579.639664351853</v>
      </c>
      <c r="T1628" s="13">
        <f t="shared" si="155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1.17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13">
        <f t="shared" si="154"/>
        <v>41205.498715277776</v>
      </c>
      <c r="T1629" s="13">
        <f t="shared" si="155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1.00925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13">
        <f t="shared" si="154"/>
        <v>41774.528726851851</v>
      </c>
      <c r="T1630" s="13">
        <f t="shared" si="155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1.0366666666666666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3">
        <f t="shared" si="154"/>
        <v>41645.658946759257</v>
      </c>
      <c r="T1631" s="13">
        <f t="shared" si="155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2.6524999999999999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13">
        <f t="shared" si="154"/>
        <v>40939.629340277774</v>
      </c>
      <c r="T1632" s="13">
        <f t="shared" si="155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1.5590999999999999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13">
        <f t="shared" si="154"/>
        <v>41164.65116898148</v>
      </c>
      <c r="T1633" s="13">
        <f t="shared" si="155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1.0162500000000001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13">
        <f t="shared" si="154"/>
        <v>40750.132569444439</v>
      </c>
      <c r="T1634" s="13">
        <f t="shared" si="155"/>
        <v>40810.132569444439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13">
        <f t="shared" si="154"/>
        <v>40896.675416666665</v>
      </c>
      <c r="T1635" s="13">
        <f t="shared" si="155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1.0049999999999999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13">
        <f t="shared" si="154"/>
        <v>40657.981493055551</v>
      </c>
      <c r="T1636" s="13">
        <f t="shared" si="155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1.2529999999999999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13">
        <f t="shared" si="154"/>
        <v>42502.660428240742</v>
      </c>
      <c r="T1637" s="13">
        <f t="shared" si="155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1.0355555555555556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40662.878333333334</v>
      </c>
      <c r="T1638" s="13">
        <f t="shared" si="155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40122.543287037035</v>
      </c>
      <c r="T1639" s="13">
        <f t="shared" si="155"/>
        <v>40178.777083333334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1.05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13">
        <f t="shared" si="154"/>
        <v>41288.478796296295</v>
      </c>
      <c r="T1640" s="13">
        <f t="shared" si="155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13">
        <f t="shared" si="154"/>
        <v>40941.444039351853</v>
      </c>
      <c r="T1641" s="13">
        <f t="shared" si="155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1.6986000000000001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13">
        <f t="shared" si="154"/>
        <v>40379.022627314815</v>
      </c>
      <c r="T1642" s="13">
        <f t="shared" si="155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41962.388240740744</v>
      </c>
      <c r="T1643" s="13">
        <f t="shared" si="155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13">
        <f t="shared" si="154"/>
        <v>40687.816284722219</v>
      </c>
      <c r="T1644" s="13">
        <f t="shared" si="155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1.2470000000000001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13">
        <f t="shared" si="154"/>
        <v>41146.615879629629</v>
      </c>
      <c r="T1645" s="13">
        <f t="shared" si="155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1.095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13">
        <f t="shared" si="154"/>
        <v>41174.851388888885</v>
      </c>
      <c r="T1646" s="13">
        <f t="shared" si="155"/>
        <v>41234.893055555556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41521.409027777772</v>
      </c>
      <c r="T1647" s="13">
        <f t="shared" si="155"/>
        <v>41535.409027777772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1.1020000000000001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13">
        <f t="shared" si="154"/>
        <v>41833.241932870369</v>
      </c>
      <c r="T1648" s="13">
        <f t="shared" si="155"/>
        <v>41865.549305555556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1.0471999999999999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13">
        <f t="shared" si="154"/>
        <v>41039.201122685183</v>
      </c>
      <c r="T1649" s="13">
        <f t="shared" si="155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1.2526086956521738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13">
        <f t="shared" si="154"/>
        <v>40592.496319444443</v>
      </c>
      <c r="T1650" s="13">
        <f t="shared" si="155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1.0058763157894737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13">
        <f t="shared" si="154"/>
        <v>41737.476331018515</v>
      </c>
      <c r="T1651" s="13">
        <f t="shared" si="155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1.4155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13">
        <f t="shared" si="154"/>
        <v>41526.227280092593</v>
      </c>
      <c r="T1652" s="13">
        <f t="shared" si="155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40625.692361111105</v>
      </c>
      <c r="T1653" s="13">
        <f t="shared" si="155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1.0066666666666666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3">
        <f t="shared" si="154"/>
        <v>41572.284641203703</v>
      </c>
      <c r="T1654" s="13">
        <f t="shared" si="155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1.7423040000000001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13">
        <f t="shared" si="154"/>
        <v>40626.626111111109</v>
      </c>
      <c r="T1655" s="13">
        <f t="shared" si="155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1.199090909090909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13">
        <f t="shared" si="154"/>
        <v>40987.682407407403</v>
      </c>
      <c r="T1656" s="13">
        <f t="shared" si="155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1.4286666666666668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13">
        <f t="shared" si="154"/>
        <v>40974.583564814813</v>
      </c>
      <c r="T1657" s="13">
        <f t="shared" si="155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1.0033493333333334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3">
        <f t="shared" si="154"/>
        <v>41226.720509259256</v>
      </c>
      <c r="T1658" s="13">
        <f t="shared" si="155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1.0493380000000001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13">
        <f t="shared" si="154"/>
        <v>41023.573703703703</v>
      </c>
      <c r="T1659" s="13">
        <f t="shared" si="155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1.3223333333333334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3">
        <f t="shared" si="154"/>
        <v>41223.013506944444</v>
      </c>
      <c r="T1660" s="13">
        <f t="shared" si="155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1.1279999999999999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13">
        <f t="shared" si="154"/>
        <v>41596.705104166664</v>
      </c>
      <c r="T1661" s="13">
        <f t="shared" si="155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12.5375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13">
        <f t="shared" si="154"/>
        <v>42459.485532407409</v>
      </c>
      <c r="T1662" s="13">
        <f t="shared" si="155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1.0250632911392406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3">
        <f t="shared" si="154"/>
        <v>42343.789710648147</v>
      </c>
      <c r="T1663" s="13">
        <f t="shared" si="155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1.026375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13">
        <f t="shared" si="154"/>
        <v>40847.99</v>
      </c>
      <c r="T1664" s="13">
        <f t="shared" si="155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42005.813738425924</v>
      </c>
      <c r="T1665" s="13">
        <f t="shared" si="155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1.2240879999999998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3">
        <f t="shared" si="154"/>
        <v>40939.553449074068</v>
      </c>
      <c r="T1666" s="13">
        <f t="shared" si="155"/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SUM(E1667/D1667)</f>
        <v>1.1945714285714286</v>
      </c>
      <c r="P1667">
        <f t="shared" ref="P1667:P1730" si="157">IF(L1667&lt;&gt;0, ROUND(SUM(E1667/L1667), 2), 0)</f>
        <v>44.96</v>
      </c>
      <c r="Q1667" t="str">
        <f t="shared" ref="Q1667:Q1730" si="158">LEFT(N1667,SEARCH("/",N1667,1)-1)</f>
        <v>music</v>
      </c>
      <c r="R1667" t="str">
        <f t="shared" ref="R1667:R1730" si="159">RIGHT(N1667,LEN(N1667)-SEARCH("/",N1667))</f>
        <v>pop</v>
      </c>
      <c r="S1667" s="13">
        <f t="shared" ref="S1667:S1730" si="160">(((J1667/60)/60)/24)+DATE(1970,1,1)+(-5/24)</f>
        <v>40564.441122685181</v>
      </c>
      <c r="T1667" s="13">
        <f t="shared" ref="T1667:T1730" si="161">(((I1667/60)/60)/24)+DATE(1970,1,1)+(-5/24)</f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1.6088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13">
        <f t="shared" si="160"/>
        <v>41331.04482638889</v>
      </c>
      <c r="T1668" s="13">
        <f t="shared" si="161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1.2685294117647059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13">
        <f t="shared" si="160"/>
        <v>41681.862245370365</v>
      </c>
      <c r="T1669" s="13">
        <f t="shared" si="161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1.026375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13">
        <f t="shared" si="160"/>
        <v>40844.941423611104</v>
      </c>
      <c r="T1670" s="13">
        <f t="shared" si="161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42461.676805555551</v>
      </c>
      <c r="T1671" s="13">
        <f t="shared" si="161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1.026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13">
        <f t="shared" si="160"/>
        <v>40313.722210648149</v>
      </c>
      <c r="T1672" s="13">
        <f t="shared" si="161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1.0067349999999999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13">
        <f t="shared" si="160"/>
        <v>42553.335810185185</v>
      </c>
      <c r="T1673" s="13">
        <f t="shared" si="161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1.1294117647058823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13">
        <f t="shared" si="160"/>
        <v>41034.448263888888</v>
      </c>
      <c r="T1674" s="13">
        <f t="shared" si="161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1.2809523809523808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13">
        <f t="shared" si="160"/>
        <v>42039.670046296298</v>
      </c>
      <c r="T1675" s="13">
        <f t="shared" si="161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2.0169999999999999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13">
        <f t="shared" si="160"/>
        <v>42569.397060185183</v>
      </c>
      <c r="T1676" s="13">
        <f t="shared" si="161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1.37416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13">
        <f t="shared" si="160"/>
        <v>40802.524768518517</v>
      </c>
      <c r="T1677" s="13">
        <f t="shared" si="161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1.1533333333333333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13">
        <f t="shared" si="160"/>
        <v>40973.517905092594</v>
      </c>
      <c r="T1678" s="13">
        <f t="shared" si="161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1.1166666666666667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3">
        <f t="shared" si="160"/>
        <v>42416.198796296296</v>
      </c>
      <c r="T1679" s="13">
        <f t="shared" si="161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1.1839999999999999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13">
        <f t="shared" si="160"/>
        <v>41662.646655092591</v>
      </c>
      <c r="T1680" s="13">
        <f t="shared" si="161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40722.860474537032</v>
      </c>
      <c r="T1681" s="13">
        <f t="shared" si="161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41802.549386574072</v>
      </c>
      <c r="T1682" s="13">
        <f t="shared" si="161"/>
        <v>41832.549386574072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1.0142212307692309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13">
        <f t="shared" si="160"/>
        <v>42773.91300925926</v>
      </c>
      <c r="T1683" s="13">
        <f t="shared" si="161"/>
        <v>42822.874999999993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42779.005324074074</v>
      </c>
      <c r="T1684" s="13">
        <f t="shared" si="161"/>
        <v>42838.963657407403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42808.57335648148</v>
      </c>
      <c r="T1685" s="13">
        <f t="shared" si="161"/>
        <v>42832.57335648148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1.0912500000000001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42783.606956018521</v>
      </c>
      <c r="T1686" s="13">
        <f t="shared" si="161"/>
        <v>42811.565289351849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42788.041932870365</v>
      </c>
      <c r="T1687" s="13">
        <f t="shared" si="161"/>
        <v>42818.0002662037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42792.635636574072</v>
      </c>
      <c r="T1688" s="13">
        <f t="shared" si="161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0.3125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13">
        <f t="shared" si="160"/>
        <v>42801.838483796295</v>
      </c>
      <c r="T1689" s="13">
        <f t="shared" si="161"/>
        <v>42835.635416666664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0.443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42804.326319444437</v>
      </c>
      <c r="T1690" s="13">
        <f t="shared" si="161"/>
        <v>42834.28465277778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13">
        <f t="shared" si="160"/>
        <v>42780.734143518515</v>
      </c>
      <c r="T1691" s="13">
        <f t="shared" si="161"/>
        <v>42810.692476851851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0.254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13">
        <f t="shared" si="160"/>
        <v>42801.222708333335</v>
      </c>
      <c r="T1692" s="13">
        <f t="shared" si="161"/>
        <v>42831.181041666663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0.33473333333333333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42795.49314814814</v>
      </c>
      <c r="T1693" s="13">
        <f t="shared" si="161"/>
        <v>42827.833333333336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0.47799999999999998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42787.94290509259</v>
      </c>
      <c r="T1694" s="13">
        <f t="shared" si="161"/>
        <v>42820.790972222218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42803.711944444447</v>
      </c>
      <c r="T1695" s="13">
        <f t="shared" si="161"/>
        <v>42834.624999999993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42791.461504629631</v>
      </c>
      <c r="T1696" s="13">
        <f t="shared" si="161"/>
        <v>42820.98333333333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0.11708333333333333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13">
        <f t="shared" si="160"/>
        <v>42800.823078703703</v>
      </c>
      <c r="T1697" s="13">
        <f t="shared" si="161"/>
        <v>42834.833333333336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42795.861238425925</v>
      </c>
      <c r="T1698" s="13">
        <f t="shared" si="161"/>
        <v>42825.819571759253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0.20208000000000001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13">
        <f t="shared" si="160"/>
        <v>42804.82462962962</v>
      </c>
      <c r="T1699" s="13">
        <f t="shared" si="161"/>
        <v>42834.782962962963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42795.999537037038</v>
      </c>
      <c r="T1700" s="13">
        <f t="shared" si="161"/>
        <v>42819.939583333333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42806.655613425923</v>
      </c>
      <c r="T1701" s="13">
        <f t="shared" si="161"/>
        <v>42836.655613425923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0.2606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42795.863310185181</v>
      </c>
      <c r="T1702" s="13">
        <f t="shared" si="161"/>
        <v>42825.958333333336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41989.456076388888</v>
      </c>
      <c r="T1703" s="13">
        <f t="shared" si="161"/>
        <v>42019.456076388888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42063.661458333336</v>
      </c>
      <c r="T1704" s="13">
        <f t="shared" si="161"/>
        <v>42093.619791666664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42187.073344907411</v>
      </c>
      <c r="T1705" s="13">
        <f t="shared" si="161"/>
        <v>42247.073344907411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0.65100000000000002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42020.931400462963</v>
      </c>
      <c r="T1706" s="13">
        <f t="shared" si="161"/>
        <v>42050.931400462963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42244.808402777773</v>
      </c>
      <c r="T1707" s="13">
        <f t="shared" si="161"/>
        <v>42256.458333333336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42179.098055555551</v>
      </c>
      <c r="T1708" s="13">
        <f t="shared" si="161"/>
        <v>42239.098055555551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9.74E-2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13">
        <f t="shared" si="160"/>
        <v>42427.512673611105</v>
      </c>
      <c r="T1709" s="13">
        <f t="shared" si="161"/>
        <v>42457.471006944441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42451.658634259256</v>
      </c>
      <c r="T1710" s="13">
        <f t="shared" si="161"/>
        <v>42491.658634259256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41841.355486111104</v>
      </c>
      <c r="T1711" s="13">
        <f t="shared" si="161"/>
        <v>41882.610416666663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42341.382962962954</v>
      </c>
      <c r="T1712" s="13">
        <f t="shared" si="161"/>
        <v>42387.333333333336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41852.437893518516</v>
      </c>
      <c r="T1713" s="13">
        <f t="shared" si="161"/>
        <v>41883.437893518516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42125.705474537033</v>
      </c>
      <c r="T1714" s="13">
        <f t="shared" si="161"/>
        <v>42185.705474537033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41887.592731481483</v>
      </c>
      <c r="T1715" s="13">
        <f t="shared" si="161"/>
        <v>41917.592731481483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7.868E-2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13">
        <f t="shared" si="160"/>
        <v>42095.710196759253</v>
      </c>
      <c r="T1716" s="13">
        <f t="shared" si="161"/>
        <v>42125.710196759253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42064.009085648147</v>
      </c>
      <c r="T1717" s="13">
        <f t="shared" si="161"/>
        <v>42093.931944444441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42673.369201388887</v>
      </c>
      <c r="T1718" s="13">
        <f t="shared" si="161"/>
        <v>42713.410868055551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0.42725880551301687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42460.773587962954</v>
      </c>
      <c r="T1719" s="13">
        <f t="shared" si="161"/>
        <v>42480.958333333336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42460.402187499996</v>
      </c>
      <c r="T1720" s="13">
        <f t="shared" si="161"/>
        <v>42503.999305555553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8.7500000000000008E-3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13">
        <f t="shared" si="160"/>
        <v>41869.326284722221</v>
      </c>
      <c r="T1721" s="13">
        <f t="shared" si="161"/>
        <v>41899.326284722221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5.6250000000000001E-2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41922.574895833335</v>
      </c>
      <c r="T1722" s="13">
        <f t="shared" si="161"/>
        <v>41952.616562499999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42319.25304398148</v>
      </c>
      <c r="T1723" s="13">
        <f t="shared" si="161"/>
        <v>42349.25304398148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42425.752650462957</v>
      </c>
      <c r="T1724" s="13">
        <f t="shared" si="161"/>
        <v>42462.798611111109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6.5000000000000002E-2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13">
        <f t="shared" si="160"/>
        <v>42129.617071759254</v>
      </c>
      <c r="T1725" s="13">
        <f t="shared" si="161"/>
        <v>42186.041666666664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41912.724097222221</v>
      </c>
      <c r="T1726" s="13">
        <f t="shared" si="161"/>
        <v>41942.724097222221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0.10181818181818182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41845.759826388887</v>
      </c>
      <c r="T1727" s="13">
        <f t="shared" si="161"/>
        <v>41875.759826388887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41788.711388888885</v>
      </c>
      <c r="T1728" s="13">
        <f t="shared" si="161"/>
        <v>41817.711388888885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42044.719641203708</v>
      </c>
      <c r="T1729" s="13">
        <f t="shared" si="161"/>
        <v>42099.249999999993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0.68400000000000005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42268.417523148142</v>
      </c>
      <c r="T1730" s="13">
        <f t="shared" si="161"/>
        <v>42298.417523148142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SUM(E1731/D1731)</f>
        <v>0</v>
      </c>
      <c r="P1731">
        <f t="shared" ref="P1731:P1794" si="163">IF(L1731&lt;&gt;0, ROUND(SUM(E1731/L1731), 2), 0)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RIGHT(N1731,LEN(N1731)-SEARCH("/",N1731))</f>
        <v>faith</v>
      </c>
      <c r="S1731" s="13">
        <f t="shared" ref="S1731:S1794" si="166">(((J1731/60)/60)/24)+DATE(1970,1,1)+(-5/24)</f>
        <v>42470.843819444439</v>
      </c>
      <c r="T1731" s="13">
        <f t="shared" ref="T1731:T1794" si="167">(((I1731/60)/60)/24)+DATE(1970,1,1)+(-5/24)</f>
        <v>42530.843819444439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42271.879432870373</v>
      </c>
      <c r="T1732" s="13">
        <f t="shared" si="167"/>
        <v>42301.879432870373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42152.698518518511</v>
      </c>
      <c r="T1733" s="13">
        <f t="shared" si="167"/>
        <v>42166.416666666664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42325.475474537037</v>
      </c>
      <c r="T1734" s="13">
        <f t="shared" si="167"/>
        <v>42384.999999999993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42614.467291666668</v>
      </c>
      <c r="T1735" s="13">
        <f t="shared" si="167"/>
        <v>42626.687499999993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42101.828194444439</v>
      </c>
      <c r="T1736" s="13">
        <f t="shared" si="167"/>
        <v>42131.828194444439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42559.605844907412</v>
      </c>
      <c r="T1737" s="13">
        <f t="shared" si="167"/>
        <v>42589.605844907412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42286.65315972222</v>
      </c>
      <c r="T1738" s="13">
        <f t="shared" si="167"/>
        <v>42316.694826388884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0.21249999999999999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13">
        <f t="shared" si="166"/>
        <v>42175.740648148152</v>
      </c>
      <c r="T1739" s="13">
        <f t="shared" si="167"/>
        <v>42205.740648148152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41884.665995370371</v>
      </c>
      <c r="T1740" s="13">
        <f t="shared" si="167"/>
        <v>41914.665995370371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42435.665879629632</v>
      </c>
      <c r="T1741" s="13">
        <f t="shared" si="167"/>
        <v>42494.624212962961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42171.60905092593</v>
      </c>
      <c r="T1742" s="13">
        <f t="shared" si="167"/>
        <v>42201.60905092593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1.1083333333333334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42120.419803240737</v>
      </c>
      <c r="T1743" s="13">
        <f t="shared" si="167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1.0874999999999999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42710.668634259251</v>
      </c>
      <c r="T1744" s="13">
        <f t="shared" si="167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1.0041666666666667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42586.717303240737</v>
      </c>
      <c r="T1745" s="13">
        <f t="shared" si="167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1.1845454545454546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42026.396724537037</v>
      </c>
      <c r="T1746" s="13">
        <f t="shared" si="167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1.1401428571428571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42690.051365740735</v>
      </c>
      <c r="T1747" s="13">
        <f t="shared" si="167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1.4810000000000001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42667.968368055554</v>
      </c>
      <c r="T1748" s="13">
        <f t="shared" si="167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1.0495555555555556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42292.227199074077</v>
      </c>
      <c r="T1749" s="13">
        <f t="shared" si="167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1.29948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42219.742395833331</v>
      </c>
      <c r="T1750" s="13">
        <f t="shared" si="167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1.2348756218905472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42758.767604166664</v>
      </c>
      <c r="T1751" s="13">
        <f t="shared" si="167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2.0162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42454.628518518519</v>
      </c>
      <c r="T1752" s="13">
        <f t="shared" si="167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1.0289999999999999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42052.573182870365</v>
      </c>
      <c r="T1753" s="13">
        <f t="shared" si="167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2.6016666666666666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42627.044930555552</v>
      </c>
      <c r="T1754" s="13">
        <f t="shared" si="167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1.08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42420.541296296295</v>
      </c>
      <c r="T1755" s="13">
        <f t="shared" si="167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1.1052941176470588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42067.668437499997</v>
      </c>
      <c r="T1756" s="13">
        <f t="shared" si="167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42252.580567129626</v>
      </c>
      <c r="T1757" s="13">
        <f t="shared" si="167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42570.959131944437</v>
      </c>
      <c r="T1758" s="13">
        <f t="shared" si="167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1.1599999999999999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42733.619016203702</v>
      </c>
      <c r="T1759" s="13">
        <f t="shared" si="167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1.147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42505.74759259259</v>
      </c>
      <c r="T1760" s="13">
        <f t="shared" si="167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1.0660000000000001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42068.620706018519</v>
      </c>
      <c r="T1761" s="13">
        <f t="shared" si="167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1.6544000000000001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42405.464270833334</v>
      </c>
      <c r="T1762" s="13">
        <f t="shared" si="167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1.55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42209.359490740739</v>
      </c>
      <c r="T1763" s="13">
        <f t="shared" si="167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42410.773668981477</v>
      </c>
      <c r="T1764" s="13">
        <f t="shared" si="167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1.0190833333333333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42636.660185185181</v>
      </c>
      <c r="T1765" s="13">
        <f t="shared" si="167"/>
        <v>42666.660185185181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0.19600000000000001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41825.27753472222</v>
      </c>
      <c r="T1766" s="13">
        <f t="shared" si="167"/>
        <v>41854.27753472222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0.59467839999999994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41834.772129629629</v>
      </c>
      <c r="T1767" s="13">
        <f t="shared" si="167"/>
        <v>41864.772129629629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41855.65148148148</v>
      </c>
      <c r="T1768" s="13">
        <f t="shared" si="167"/>
        <v>41876.65148148148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0.4572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41824.450046296297</v>
      </c>
      <c r="T1769" s="13">
        <f t="shared" si="167"/>
        <v>41854.450046296297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3.7400000000000003E-2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41849.352361111109</v>
      </c>
      <c r="T1770" s="13">
        <f t="shared" si="167"/>
        <v>41909.352361111109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2.7025E-2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41987.610636574071</v>
      </c>
      <c r="T1771" s="13">
        <f t="shared" si="167"/>
        <v>42017.610636574071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41891.571689814817</v>
      </c>
      <c r="T1772" s="13">
        <f t="shared" si="167"/>
        <v>41926.571689814817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41905.771296296298</v>
      </c>
      <c r="T1773" s="13">
        <f t="shared" si="167"/>
        <v>41935.771296296298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0.156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41766.509675925925</v>
      </c>
      <c r="T1774" s="13">
        <f t="shared" si="167"/>
        <v>41826.509675925925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6.2566666666666673E-2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41978.552060185182</v>
      </c>
      <c r="T1775" s="13">
        <f t="shared" si="167"/>
        <v>42023.552060185182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0.4592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41930.010324074072</v>
      </c>
      <c r="T1776" s="13">
        <f t="shared" si="167"/>
        <v>41972.415972222218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0.65101538461538466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41891.768055555556</v>
      </c>
      <c r="T1777" s="13">
        <f t="shared" si="167"/>
        <v>41936.768055555556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41905.748506944445</v>
      </c>
      <c r="T1778" s="13">
        <f t="shared" si="167"/>
        <v>41941.748506944445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42025.14876157407</v>
      </c>
      <c r="T1779" s="13">
        <f t="shared" si="167"/>
        <v>42055.14876157407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1.9900000000000001E-2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42045.655034722215</v>
      </c>
      <c r="T1780" s="13">
        <f t="shared" si="167"/>
        <v>42090.613368055558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0.36236363636363639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42585.483564814807</v>
      </c>
      <c r="T1781" s="13">
        <f t="shared" si="167"/>
        <v>42615.483564814807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0.39743333333333336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42493.392476851855</v>
      </c>
      <c r="T1782" s="13">
        <f t="shared" si="167"/>
        <v>42553.392476851855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0.25763636363636366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42597.409085648142</v>
      </c>
      <c r="T1783" s="13">
        <f t="shared" si="167"/>
        <v>42628.409085648142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0.15491428571428573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42388.366770833331</v>
      </c>
      <c r="T1784" s="13">
        <f t="shared" si="167"/>
        <v>42421.366770833331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0.236925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42115.741643518515</v>
      </c>
      <c r="T1785" s="13">
        <f t="shared" si="167"/>
        <v>42145.741643518515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0.39760000000000001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42003.447222222218</v>
      </c>
      <c r="T1786" s="13">
        <f t="shared" si="167"/>
        <v>42034.934027777774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0.20220833333333332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41896.926562499997</v>
      </c>
      <c r="T1787" s="13">
        <f t="shared" si="167"/>
        <v>41927.791666666664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0.47631578947368419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41958.342326388891</v>
      </c>
      <c r="T1788" s="13">
        <f t="shared" si="167"/>
        <v>41988.342326388891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0.15329999999999999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42068.447187499994</v>
      </c>
      <c r="T1789" s="13">
        <f t="shared" si="167"/>
        <v>42098.40552083333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41913.740069444444</v>
      </c>
      <c r="T1790" s="13">
        <f t="shared" si="167"/>
        <v>41943.740069444444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41956.041701388887</v>
      </c>
      <c r="T1791" s="13">
        <f t="shared" si="167"/>
        <v>42016.041701388887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4.9575757575757579E-2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42010.466180555559</v>
      </c>
      <c r="T1792" s="13">
        <f t="shared" si="167"/>
        <v>42040.466180555559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41973.532002314816</v>
      </c>
      <c r="T1793" s="13">
        <f t="shared" si="167"/>
        <v>42033.532002314816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0.61124000000000001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42188.822708333326</v>
      </c>
      <c r="T1794" s="13">
        <f t="shared" si="167"/>
        <v>42226.082638888889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SUM(E1795/D1795)</f>
        <v>1.3333333333333334E-2</v>
      </c>
      <c r="P1795">
        <f t="shared" ref="P1795:P1858" si="169">IF(L1795&lt;&gt;0, ROUND(SUM(E1795/L1795), 2), 0)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RIGHT(N1795,LEN(N1795)-SEARCH("/",N1795))</f>
        <v>photobooks</v>
      </c>
      <c r="S1795" s="13">
        <f t="shared" ref="S1795:S1858" si="172">(((J1795/60)/60)/24)+DATE(1970,1,1)+(-5/24)</f>
        <v>41940.683333333334</v>
      </c>
      <c r="T1795" s="13">
        <f t="shared" ref="T1795:T1858" si="173">(((I1795/60)/60)/24)+DATE(1970,1,1)+(-5/24)</f>
        <v>41970.724999999999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0.11077777777777778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42011.342847222222</v>
      </c>
      <c r="T1796" s="13">
        <f t="shared" si="173"/>
        <v>42046.342847222222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0.38735714285714284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42628.080335648141</v>
      </c>
      <c r="T1797" s="13">
        <f t="shared" si="173"/>
        <v>42657.458333333336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0.22052631578947368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42515.231087962959</v>
      </c>
      <c r="T1798" s="13">
        <f t="shared" si="173"/>
        <v>42575.231087962959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42689.360983796294</v>
      </c>
      <c r="T1799" s="13">
        <f t="shared" si="173"/>
        <v>42719.360983796294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0.136375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42344.118437499994</v>
      </c>
      <c r="T1800" s="13">
        <f t="shared" si="173"/>
        <v>42404.118437499994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1.7457500000000001E-2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41934.634351851848</v>
      </c>
      <c r="T1801" s="13">
        <f t="shared" si="173"/>
        <v>41954.676018518519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0.20449632511889321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42623.397800925923</v>
      </c>
      <c r="T1802" s="13">
        <f t="shared" si="173"/>
        <v>42653.397800925923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0.13852941176470587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42321.452175925922</v>
      </c>
      <c r="T1803" s="13">
        <f t="shared" si="173"/>
        <v>42353.298611111109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0.48485714285714288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42159.264236111114</v>
      </c>
      <c r="T1804" s="13">
        <f t="shared" si="173"/>
        <v>42182.707638888889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0.308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42017.863217592596</v>
      </c>
      <c r="T1805" s="13">
        <f t="shared" si="173"/>
        <v>42048.863217592596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0.35174193548387095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42282.469953703701</v>
      </c>
      <c r="T1806" s="13">
        <f t="shared" si="173"/>
        <v>42322.511620370373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0.36404444444444445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42247.595578703702</v>
      </c>
      <c r="T1807" s="13">
        <f t="shared" si="173"/>
        <v>42279.541666666664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2.955E-2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41877.429965277777</v>
      </c>
      <c r="T1808" s="13">
        <f t="shared" si="173"/>
        <v>41912.429965277777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0.1106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41879.860104166662</v>
      </c>
      <c r="T1809" s="13">
        <f t="shared" si="173"/>
        <v>41909.860104166662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0.41407142857142859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42742.472569444442</v>
      </c>
      <c r="T1810" s="13">
        <f t="shared" si="173"/>
        <v>42777.472569444442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0.10857142857142857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42029.699525462966</v>
      </c>
      <c r="T1811" s="13">
        <f t="shared" si="173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41860.701689814814</v>
      </c>
      <c r="T1812" s="13">
        <f t="shared" si="173"/>
        <v>41872.701689814814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7.407407407407407E-4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41876.225347222222</v>
      </c>
      <c r="T1813" s="13">
        <f t="shared" si="173"/>
        <v>41935.958333333328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0.13307692307692306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42524.110370370363</v>
      </c>
      <c r="T1814" s="13">
        <f t="shared" si="173"/>
        <v>42554.110370370363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41829.68069444444</v>
      </c>
      <c r="T1815" s="13">
        <f t="shared" si="173"/>
        <v>41859.68069444444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0.49183333333333334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42033.105740740742</v>
      </c>
      <c r="T1816" s="13">
        <f t="shared" si="173"/>
        <v>42063.105740740742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42172.698344907411</v>
      </c>
      <c r="T1817" s="13">
        <f t="shared" si="173"/>
        <v>42186.698344907411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2.036E-2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42548.667858796289</v>
      </c>
      <c r="T1818" s="13">
        <f t="shared" si="173"/>
        <v>42576.583333333336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42705.453784722216</v>
      </c>
      <c r="T1819" s="13">
        <f t="shared" si="173"/>
        <v>42765.082638888889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42067.026041666664</v>
      </c>
      <c r="T1820" s="13">
        <f t="shared" si="173"/>
        <v>42096.984374999993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41820.543935185182</v>
      </c>
      <c r="T1821" s="13">
        <f t="shared" si="173"/>
        <v>41850.543935185182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6.565384615384616E-2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42064.87604166667</v>
      </c>
      <c r="T1822" s="13">
        <f t="shared" si="173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1.3489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13">
        <f t="shared" si="172"/>
        <v>40926.110729166663</v>
      </c>
      <c r="T1823" s="13">
        <f t="shared" si="173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13">
        <f t="shared" si="172"/>
        <v>41634.588680555549</v>
      </c>
      <c r="T1824" s="13">
        <f t="shared" si="173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1.1585714285714286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13">
        <f t="shared" si="172"/>
        <v>41176.47657407407</v>
      </c>
      <c r="T1825" s="13">
        <f t="shared" si="173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41626.707951388889</v>
      </c>
      <c r="T1826" s="13">
        <f t="shared" si="173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41443.626192129625</v>
      </c>
      <c r="T1827" s="13">
        <f t="shared" si="173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1.01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13">
        <f t="shared" si="172"/>
        <v>41657.715474537035</v>
      </c>
      <c r="T1828" s="13">
        <f t="shared" si="173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1.0066250000000001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13">
        <f t="shared" si="172"/>
        <v>40555.117604166662</v>
      </c>
      <c r="T1829" s="13">
        <f t="shared" si="173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1.0016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13">
        <f t="shared" si="172"/>
        <v>41736.691319444442</v>
      </c>
      <c r="T1830" s="13">
        <f t="shared" si="173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1.6668333333333334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13">
        <f t="shared" si="172"/>
        <v>40515.879293981481</v>
      </c>
      <c r="T1831" s="13">
        <f t="shared" si="173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1.0153333333333334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13">
        <f t="shared" si="172"/>
        <v>41664.475775462961</v>
      </c>
      <c r="T1832" s="13">
        <f t="shared" si="173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1.03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3">
        <f t="shared" si="172"/>
        <v>41026.787766203699</v>
      </c>
      <c r="T1833" s="13">
        <f t="shared" si="173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40576.331331018519</v>
      </c>
      <c r="T1834" s="13">
        <f t="shared" si="173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41302.835682870369</v>
      </c>
      <c r="T1835" s="13">
        <f t="shared" si="173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1.1805000000000001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3">
        <f t="shared" si="172"/>
        <v>41988.755729166667</v>
      </c>
      <c r="T1836" s="13">
        <f t="shared" si="173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1.04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13">
        <f t="shared" si="172"/>
        <v>42430.49387731481</v>
      </c>
      <c r="T1837" s="13">
        <f t="shared" si="173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2.0034000000000001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13">
        <f t="shared" si="172"/>
        <v>41305.601030092592</v>
      </c>
      <c r="T1838" s="13">
        <f t="shared" si="173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3.0683333333333334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13">
        <f t="shared" si="172"/>
        <v>40925.839525462965</v>
      </c>
      <c r="T1839" s="13">
        <f t="shared" si="173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1.00149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3">
        <f t="shared" si="172"/>
        <v>40788.578206018516</v>
      </c>
      <c r="T1840" s="13">
        <f t="shared" si="173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2.0529999999999999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13">
        <f t="shared" si="172"/>
        <v>42614.513680555552</v>
      </c>
      <c r="T1841" s="13">
        <f t="shared" si="173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1.0888888888888888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13">
        <f t="shared" si="172"/>
        <v>41381.88784722222</v>
      </c>
      <c r="T1842" s="13">
        <f t="shared" si="173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1.0175000000000001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13">
        <f t="shared" si="172"/>
        <v>41745.637094907404</v>
      </c>
      <c r="T1843" s="13">
        <f t="shared" si="173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1.2524999999999999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42031.423391203702</v>
      </c>
      <c r="T1844" s="13">
        <f t="shared" si="173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1.2400610000000001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13">
        <f t="shared" si="172"/>
        <v>40564.786504629628</v>
      </c>
      <c r="T1845" s="13">
        <f t="shared" si="173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40666.765208333331</v>
      </c>
      <c r="T1846" s="13">
        <f t="shared" si="173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13">
        <f t="shared" si="172"/>
        <v>42523.124976851854</v>
      </c>
      <c r="T1847" s="13">
        <f t="shared" si="173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1.3792666666666666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41228.441863425927</v>
      </c>
      <c r="T1848" s="13">
        <f t="shared" si="173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1.2088000000000001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13">
        <f t="shared" si="172"/>
        <v>42094.028148148143</v>
      </c>
      <c r="T1849" s="13">
        <f t="shared" si="173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1.0736666666666668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13">
        <f t="shared" si="172"/>
        <v>40691.579722222217</v>
      </c>
      <c r="T1850" s="13">
        <f t="shared" si="173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1.0033333333333334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3">
        <f t="shared" si="172"/>
        <v>41169.637256944443</v>
      </c>
      <c r="T1851" s="13">
        <f t="shared" si="173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1.0152222222222222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13">
        <f t="shared" si="172"/>
        <v>41800.751157407409</v>
      </c>
      <c r="T1852" s="13">
        <f t="shared" si="173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1.0007692307692309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41827.69835648148</v>
      </c>
      <c r="T1853" s="13">
        <f t="shared" si="173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1.1696666666666666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13">
        <f t="shared" si="172"/>
        <v>42081.563101851854</v>
      </c>
      <c r="T1854" s="13">
        <f t="shared" si="173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1.01875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13">
        <f t="shared" si="172"/>
        <v>41176.852048611108</v>
      </c>
      <c r="T1855" s="13">
        <f t="shared" si="173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1.0212366666666666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13">
        <f t="shared" si="172"/>
        <v>41387.812928240739</v>
      </c>
      <c r="T1856" s="13">
        <f t="shared" si="173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1.5405897142857143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13">
        <f t="shared" si="172"/>
        <v>41600.330324074072</v>
      </c>
      <c r="T1857" s="13">
        <f t="shared" si="173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1.0125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13">
        <f t="shared" si="172"/>
        <v>41817.64666666666</v>
      </c>
      <c r="T1858" s="13">
        <f t="shared" si="173"/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SUM(E1859/D1859)</f>
        <v>1</v>
      </c>
      <c r="P1859">
        <f t="shared" ref="P1859:P1922" si="175">IF(L1859&lt;&gt;0, ROUND(SUM(E1859/L1859), 2), 0)</f>
        <v>136.36000000000001</v>
      </c>
      <c r="Q1859" t="str">
        <f t="shared" ref="Q1859:Q1922" si="176">LEFT(N1859,SEARCH("/",N1859,1)-1)</f>
        <v>music</v>
      </c>
      <c r="R1859" t="str">
        <f t="shared" ref="R1859:R1922" si="177">RIGHT(N1859,LEN(N1859)-SEARCH("/",N1859))</f>
        <v>rock</v>
      </c>
      <c r="S1859" s="13">
        <f t="shared" ref="S1859:S1922" si="178">(((J1859/60)/60)/24)+DATE(1970,1,1)+(-5/24)</f>
        <v>41864.560335648144</v>
      </c>
      <c r="T1859" s="13">
        <f t="shared" ref="T1859:T1922" si="179">(((I1859/60)/60)/24)+DATE(1970,1,1)+(-5/24)</f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1.0874800874800874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3">
        <f t="shared" si="178"/>
        <v>40832.9921412037</v>
      </c>
      <c r="T1860" s="13">
        <f t="shared" si="179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1.3183333333333334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13">
        <f t="shared" si="178"/>
        <v>40778.561678240738</v>
      </c>
      <c r="T1861" s="13">
        <f t="shared" si="179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1.3346666666666667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13">
        <f t="shared" si="178"/>
        <v>41655.500972222217</v>
      </c>
      <c r="T1862" s="13">
        <f t="shared" si="179"/>
        <v>41676.500972222217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42000.091909722221</v>
      </c>
      <c r="T1863" s="13">
        <f t="shared" si="179"/>
        <v>42030.091909722221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8.0833333333333326E-2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42755.284421296288</v>
      </c>
      <c r="T1864" s="13">
        <f t="shared" si="179"/>
        <v>42802.104166666664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41772.588946759257</v>
      </c>
      <c r="T1865" s="13">
        <f t="shared" si="179"/>
        <v>41802.588946759257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0.42892307692307691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41733.508101851847</v>
      </c>
      <c r="T1866" s="13">
        <f t="shared" si="179"/>
        <v>41763.508101851847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42645.159108796295</v>
      </c>
      <c r="T1867" s="13">
        <f t="shared" si="179"/>
        <v>42680.200775462967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42742.038159722222</v>
      </c>
      <c r="T1868" s="13">
        <f t="shared" si="179"/>
        <v>42794.958333333336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42649.716574074067</v>
      </c>
      <c r="T1869" s="13">
        <f t="shared" si="179"/>
        <v>42679.716574074067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4.8680000000000001E-2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42328.570891203701</v>
      </c>
      <c r="T1870" s="13">
        <f t="shared" si="179"/>
        <v>42353.124305555553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42708.794548611106</v>
      </c>
      <c r="T1871" s="13">
        <f t="shared" si="179"/>
        <v>42738.794548611106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0.10314285714285715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42371.14739583333</v>
      </c>
      <c r="T1872" s="13">
        <f t="shared" si="179"/>
        <v>42399.970138888886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0.7178461538461538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41923.575243055551</v>
      </c>
      <c r="T1873" s="13">
        <f t="shared" si="179"/>
        <v>41963.616909722223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1.06E-2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42154.921319444438</v>
      </c>
      <c r="T1874" s="13">
        <f t="shared" si="179"/>
        <v>42184.921319444438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42164.407523148147</v>
      </c>
      <c r="T1875" s="13">
        <f t="shared" si="179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42529.760798611103</v>
      </c>
      <c r="T1876" s="13">
        <f t="shared" si="179"/>
        <v>42549.760798611103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42528.691064814811</v>
      </c>
      <c r="T1877" s="13">
        <f t="shared" si="179"/>
        <v>42588.691064814811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41776.076446759253</v>
      </c>
      <c r="T1878" s="13">
        <f t="shared" si="179"/>
        <v>41806.076446759253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42034.820891203701</v>
      </c>
      <c r="T1879" s="13">
        <f t="shared" si="179"/>
        <v>42063.820891203701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41772.800405092588</v>
      </c>
      <c r="T1880" s="13">
        <f t="shared" si="179"/>
        <v>41802.800405092588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42413.441307870373</v>
      </c>
      <c r="T1881" s="13">
        <f t="shared" si="179"/>
        <v>42443.399641203701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0.20080000000000001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42430.358564814807</v>
      </c>
      <c r="T1882" s="13">
        <f t="shared" si="179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1.726845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42042.944317129623</v>
      </c>
      <c r="T1883" s="13">
        <f t="shared" si="179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1.008955223880597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41067.740879629629</v>
      </c>
      <c r="T1884" s="13">
        <f t="shared" si="179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1.0480480480480481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40977.739675925921</v>
      </c>
      <c r="T1885" s="13">
        <f t="shared" si="179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1.351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41204.989988425921</v>
      </c>
      <c r="T1886" s="13">
        <f t="shared" si="179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1.1632786885245903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41098.885532407403</v>
      </c>
      <c r="T1887" s="13">
        <f t="shared" si="179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1.0208333333333333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41925.69835648148</v>
      </c>
      <c r="T1888" s="13">
        <f t="shared" si="179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1.1116666666666666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42323.591805555552</v>
      </c>
      <c r="T1889" s="13">
        <f t="shared" si="179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1.6608000000000001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40299.03162037037</v>
      </c>
      <c r="T1890" s="13">
        <f t="shared" si="179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1.0660000000000001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41299.585023148145</v>
      </c>
      <c r="T1891" s="13">
        <f t="shared" si="179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1.4458441666666668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41228.577870370369</v>
      </c>
      <c r="T1892" s="13">
        <f t="shared" si="179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1.0555000000000001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40335.589745370366</v>
      </c>
      <c r="T1893" s="13">
        <f t="shared" si="179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1.3660000000000001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40671.429178240738</v>
      </c>
      <c r="T1894" s="13">
        <f t="shared" si="179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1.04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40632.733622685184</v>
      </c>
      <c r="T1895" s="13">
        <f t="shared" si="179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40920.696562500001</v>
      </c>
      <c r="T1896" s="13">
        <f t="shared" si="179"/>
        <v>40951.696562500001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1.0171957671957672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42267.538449074076</v>
      </c>
      <c r="T1897" s="13">
        <f t="shared" si="179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40981.501909722218</v>
      </c>
      <c r="T1898" s="13">
        <f t="shared" si="179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1.0245669291338582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41680.375069444446</v>
      </c>
      <c r="T1899" s="13">
        <f t="shared" si="179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1.4450000000000001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42365.9846412037</v>
      </c>
      <c r="T1900" s="13">
        <f t="shared" si="179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1.3333333333333333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42058.733402777776</v>
      </c>
      <c r="T1901" s="13">
        <f t="shared" si="179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1.0936440000000001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41160.663553240738</v>
      </c>
      <c r="T1902" s="13">
        <f t="shared" si="179"/>
        <v>41188.207638888889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42116.334826388884</v>
      </c>
      <c r="T1903" s="13">
        <f t="shared" si="179"/>
        <v>42146.333333333336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42037.581562499996</v>
      </c>
      <c r="T1904" s="13">
        <f t="shared" si="179"/>
        <v>42067.581562499996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0.46600000000000003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42702.562395833331</v>
      </c>
      <c r="T1905" s="13">
        <f t="shared" si="179"/>
        <v>42762.562395833331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42326.477094907408</v>
      </c>
      <c r="T1906" s="13">
        <f t="shared" si="179"/>
        <v>42371.477094907408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41859.717523148145</v>
      </c>
      <c r="T1907" s="13">
        <f t="shared" si="179"/>
        <v>41889.717523148145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0.42759999999999998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42514.462766203702</v>
      </c>
      <c r="T1908" s="13">
        <f t="shared" si="179"/>
        <v>42544.462766203702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41767.378761574073</v>
      </c>
      <c r="T1909" s="13">
        <f t="shared" si="179"/>
        <v>41782.378761574073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42703.709490740737</v>
      </c>
      <c r="T1910" s="13">
        <f t="shared" si="179"/>
        <v>42733.709490740737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0.14111428571428572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41905.220821759256</v>
      </c>
      <c r="T1911" s="13">
        <f t="shared" si="179"/>
        <v>41935.220821759256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0.39395294117647056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42264.754826388882</v>
      </c>
      <c r="T1912" s="13">
        <f t="shared" si="179"/>
        <v>42308.739583333336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41829.825624999998</v>
      </c>
      <c r="T1913" s="13">
        <f t="shared" si="179"/>
        <v>41859.825624999998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0.59299999999999997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42129.018055555549</v>
      </c>
      <c r="T1914" s="13">
        <f t="shared" si="179"/>
        <v>42159.018055555549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41890.302986111106</v>
      </c>
      <c r="T1915" s="13">
        <f t="shared" si="179"/>
        <v>41920.302986111106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41928.966122685182</v>
      </c>
      <c r="T1916" s="13">
        <f t="shared" si="179"/>
        <v>41943.957638888889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41863.840532407405</v>
      </c>
      <c r="T1917" s="13">
        <f t="shared" si="179"/>
        <v>41883.840532407405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42656.508969907409</v>
      </c>
      <c r="T1918" s="13">
        <f t="shared" si="179"/>
        <v>42681.550636574073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0.52570512820512816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42746.06172453703</v>
      </c>
      <c r="T1919" s="13">
        <f t="shared" si="179"/>
        <v>42776.06172453703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1.04E-2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41828.581608796296</v>
      </c>
      <c r="T1920" s="13">
        <f t="shared" si="179"/>
        <v>41863.581608796296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0.47399999999999998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42113.667233796288</v>
      </c>
      <c r="T1921" s="13">
        <f t="shared" si="179"/>
        <v>42143.667233796288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0.43030000000000002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42270.66737268518</v>
      </c>
      <c r="T1922" s="13">
        <f t="shared" si="179"/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SUM(E1923/D1923)</f>
        <v>1.3680000000000001</v>
      </c>
      <c r="P1923">
        <f t="shared" ref="P1923:P1986" si="181">IF(L1923&lt;&gt;0, ROUND(SUM(E1923/L1923), 2), 0)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RIGHT(N1923,LEN(N1923)-SEARCH("/",N1923))</f>
        <v>indie rock</v>
      </c>
      <c r="S1923" s="13">
        <f t="shared" ref="S1923:S1986" si="184">(((J1923/60)/60)/24)+DATE(1970,1,1)+(-5/24)</f>
        <v>41074.013229166667</v>
      </c>
      <c r="T1923" s="13">
        <f t="shared" ref="T1923:T1986" si="185">(((I1923/60)/60)/24)+DATE(1970,1,1)+(-5/24)</f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1.1555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41590.047534722216</v>
      </c>
      <c r="T1924" s="13">
        <f t="shared" si="185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2.4079999999999999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40772.640416666662</v>
      </c>
      <c r="T1925" s="13">
        <f t="shared" si="185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41626.552719907406</v>
      </c>
      <c r="T1926" s="13">
        <f t="shared" si="185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1.1033333333333333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41535.693148148144</v>
      </c>
      <c r="T1927" s="13">
        <f t="shared" si="185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1.9537933333333333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40456.746018518512</v>
      </c>
      <c r="T1928" s="13">
        <f t="shared" si="185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1.0333333333333334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40960.653229166666</v>
      </c>
      <c r="T1929" s="13">
        <f t="shared" si="185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1.031372549019608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41371.439745370371</v>
      </c>
      <c r="T1930" s="13">
        <f t="shared" si="185"/>
        <v>41401.439745370371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40686.813263888886</v>
      </c>
      <c r="T1931" s="13">
        <f t="shared" si="185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1.27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41402.350486111107</v>
      </c>
      <c r="T1932" s="13">
        <f t="shared" si="185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1.20601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41037.684131944443</v>
      </c>
      <c r="T1933" s="13">
        <f t="shared" si="185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1.0699047619047619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40911.601539351846</v>
      </c>
      <c r="T1934" s="13">
        <f t="shared" si="185"/>
        <v>40932.601539351846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1.7243333333333333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41878.922534722216</v>
      </c>
      <c r="T1935" s="13">
        <f t="shared" si="185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1.2362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40865.658807870372</v>
      </c>
      <c r="T1936" s="13">
        <f t="shared" si="185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41773.72420138889</v>
      </c>
      <c r="T1937" s="13">
        <f t="shared" si="185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1.1652013333333333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40852.68136574074</v>
      </c>
      <c r="T1938" s="13">
        <f t="shared" si="185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1.8724499999999999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41058.91065972222</v>
      </c>
      <c r="T1939" s="13">
        <f t="shared" si="185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1.1593333333333333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41426.05128472222</v>
      </c>
      <c r="T1940" s="13">
        <f t="shared" si="185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1.107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41313.776712962957</v>
      </c>
      <c r="T1941" s="13">
        <f t="shared" si="185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1.7092307692307693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40670.298993055556</v>
      </c>
      <c r="T1942" s="13">
        <f t="shared" si="185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1.2611835600000001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41744.08253472222</v>
      </c>
      <c r="T1943" s="13">
        <f t="shared" si="185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1.3844033333333334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40638.619675925926</v>
      </c>
      <c r="T1944" s="13">
        <f t="shared" si="185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17.052499999999998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42548.061527777776</v>
      </c>
      <c r="T1945" s="13">
        <f t="shared" si="185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7.8805550000000002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41730.376041666663</v>
      </c>
      <c r="T1946" s="13">
        <f t="shared" si="185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3.4801799999999998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42157.043495370373</v>
      </c>
      <c r="T1947" s="13">
        <f t="shared" si="185"/>
        <v>42197.043495370373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1.4974666666666667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41688.941678240735</v>
      </c>
      <c r="T1948" s="13">
        <f t="shared" si="185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1.0063375000000001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40102.709722222222</v>
      </c>
      <c r="T1949" s="13">
        <f t="shared" si="185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8.0021100000000001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42473.395937499998</v>
      </c>
      <c r="T1950" s="13">
        <f t="shared" si="185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1.0600260000000001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41800.214710648142</v>
      </c>
      <c r="T1951" s="13">
        <f t="shared" si="185"/>
        <v>41830.214710648142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2.0051866666666669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40623.973067129627</v>
      </c>
      <c r="T1952" s="13">
        <f t="shared" si="185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2.1244399999999999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42651.212233796294</v>
      </c>
      <c r="T1953" s="13">
        <f t="shared" si="185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1.9847237142857144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41526.398321759254</v>
      </c>
      <c r="T1954" s="13">
        <f t="shared" si="185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2.2594666666666665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40940.991493055553</v>
      </c>
      <c r="T1955" s="13">
        <f t="shared" si="185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6.9894800000000004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42394.372407407405</v>
      </c>
      <c r="T1956" s="13">
        <f t="shared" si="185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3.9859528571428569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41020.063437500001</v>
      </c>
      <c r="T1957" s="13">
        <f t="shared" si="185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2.9403333333333332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42067.71533564815</v>
      </c>
      <c r="T1958" s="13">
        <f t="shared" si="185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1.6750470000000002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41178.890196759254</v>
      </c>
      <c r="T1959" s="13">
        <f t="shared" si="185"/>
        <v>41208.890196759254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14.355717142857143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41326.779641203699</v>
      </c>
      <c r="T1960" s="13">
        <f t="shared" si="185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1.5673440000000001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41871.63726851852</v>
      </c>
      <c r="T1961" s="13">
        <f t="shared" si="185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1.1790285714285715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41964.154409722221</v>
      </c>
      <c r="T1962" s="13">
        <f t="shared" si="185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11.053811999999999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41147.986307870371</v>
      </c>
      <c r="T1963" s="13">
        <f t="shared" si="185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1.9292499999999999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41742.572175925925</v>
      </c>
      <c r="T1964" s="13">
        <f t="shared" si="185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41863.221458333333</v>
      </c>
      <c r="T1965" s="13">
        <f t="shared" si="185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2.5957748878923765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42452.064490740733</v>
      </c>
      <c r="T1966" s="13">
        <f t="shared" si="185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2.6227999999999998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40897.880902777775</v>
      </c>
      <c r="T1967" s="13">
        <f t="shared" si="185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2.0674309000000002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41835.332152777773</v>
      </c>
      <c r="T1968" s="13">
        <f t="shared" si="185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3.7012999999999998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41730.455196759256</v>
      </c>
      <c r="T1969" s="13">
        <f t="shared" si="185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2.8496600000000001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42676.378645833327</v>
      </c>
      <c r="T1970" s="13">
        <f t="shared" si="185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5.7907999999999999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42557.584120370368</v>
      </c>
      <c r="T1971" s="13">
        <f t="shared" si="185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11.318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41323.984965277778</v>
      </c>
      <c r="T1972" s="13">
        <f t="shared" si="185"/>
        <v>41383.943298611113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2.6302771750000002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41561.29237268518</v>
      </c>
      <c r="T1973" s="13">
        <f t="shared" si="185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6.7447999999999997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41200.803749999999</v>
      </c>
      <c r="T1974" s="13">
        <f t="shared" si="185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2.5683081313131315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42549.514629629623</v>
      </c>
      <c r="T1975" s="13">
        <f t="shared" si="185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3.7549600000000001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41445.125798611109</v>
      </c>
      <c r="T1976" s="13">
        <f t="shared" si="185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2.0870837499999997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41313.54688657407</v>
      </c>
      <c r="T1977" s="13">
        <f t="shared" si="185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3.4660000000000002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41438.691261574073</v>
      </c>
      <c r="T1978" s="13">
        <f t="shared" si="185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4.0232999999999999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42311.008564814816</v>
      </c>
      <c r="T1979" s="13">
        <f t="shared" si="185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10.2684514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41039.017268518517</v>
      </c>
      <c r="T1980" s="13">
        <f t="shared" si="185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1.14901155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42290.25168981481</v>
      </c>
      <c r="T1981" s="13">
        <f t="shared" si="185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3.5482402000000004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42423.334050925921</v>
      </c>
      <c r="T1982" s="13">
        <f t="shared" si="185"/>
        <v>42463.292384259257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41799.516956018517</v>
      </c>
      <c r="T1983" s="13">
        <f t="shared" si="185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42678.378321759257</v>
      </c>
      <c r="T1984" s="13">
        <f t="shared" si="185"/>
        <v>42708.419988425921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4.2999999999999997E-2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42592.803449074076</v>
      </c>
      <c r="T1985" s="13">
        <f t="shared" si="185"/>
        <v>42615.083333333336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0.21146666666666666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41913.581956018512</v>
      </c>
      <c r="T1986" s="13">
        <f t="shared" si="185"/>
        <v>41973.623622685183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SUM(E1987/D1987)</f>
        <v>3.1875000000000001E-2</v>
      </c>
      <c r="P1987">
        <f t="shared" ref="P1987:P2050" si="187">IF(L1987&lt;&gt;0, ROUND(SUM(E1987/L1987), 2), 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RIGHT(N1987,LEN(N1987)-SEARCH("/",N1987))</f>
        <v>people</v>
      </c>
      <c r="S1987" s="13">
        <f t="shared" ref="S1987:S2050" si="190">(((J1987/60)/60)/24)+DATE(1970,1,1)+(-5/24)</f>
        <v>42555.490405092591</v>
      </c>
      <c r="T1987" s="13">
        <f t="shared" ref="T1987:T2050" si="191">(((I1987/60)/60)/24)+DATE(1970,1,1)+(-5/24)</f>
        <v>42584.749999999993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42413.225497685176</v>
      </c>
      <c r="T1988" s="13">
        <f t="shared" si="191"/>
        <v>42443.183831018519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0.42472727272727273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42034.431435185186</v>
      </c>
      <c r="T1989" s="13">
        <f t="shared" si="191"/>
        <v>42064.431435185186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42206.554884259262</v>
      </c>
      <c r="T1990" s="13">
        <f t="shared" si="191"/>
        <v>42236.554884259262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42685.472314814811</v>
      </c>
      <c r="T1991" s="13">
        <f t="shared" si="191"/>
        <v>42715.472314814811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42397.987638888888</v>
      </c>
      <c r="T1992" s="13">
        <f t="shared" si="191"/>
        <v>42412.987638888888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7.0000000000000007E-2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42167.685023148144</v>
      </c>
      <c r="T1993" s="13">
        <f t="shared" si="191"/>
        <v>42188.685023148144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42022.935081018521</v>
      </c>
      <c r="T1994" s="13">
        <f t="shared" si="191"/>
        <v>42052.935081018521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42329.380057870374</v>
      </c>
      <c r="T1995" s="13">
        <f t="shared" si="191"/>
        <v>42359.380057870374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42650.797939814809</v>
      </c>
      <c r="T1996" s="13">
        <f t="shared" si="191"/>
        <v>42710.839606481481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42181.693703703706</v>
      </c>
      <c r="T1997" s="13">
        <f t="shared" si="191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41800.611238425925</v>
      </c>
      <c r="T1998" s="13">
        <f t="shared" si="191"/>
        <v>41830.611238425925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41847.722361111111</v>
      </c>
      <c r="T1999" s="13">
        <f t="shared" si="191"/>
        <v>41877.722361111111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0.26200000000000001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41806.910162037035</v>
      </c>
      <c r="T2000" s="13">
        <f t="shared" si="191"/>
        <v>41851.910162037035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7.6129032258064515E-3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41926.274398148147</v>
      </c>
      <c r="T2001" s="13">
        <f t="shared" si="191"/>
        <v>41956.316064814811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42345.743206018517</v>
      </c>
      <c r="T2002" s="13">
        <f t="shared" si="191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3.8212909090909091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42136.001342592594</v>
      </c>
      <c r="T2003" s="13">
        <f t="shared" si="191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2.1679422000000002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42728.503969907404</v>
      </c>
      <c r="T2004" s="13">
        <f t="shared" si="191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3.12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40346.917268518519</v>
      </c>
      <c r="T2005" s="13">
        <f t="shared" si="191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2.3442048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41800.396562499998</v>
      </c>
      <c r="T2006" s="13">
        <f t="shared" si="191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1.236801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41535.604374999995</v>
      </c>
      <c r="T2007" s="13">
        <f t="shared" si="191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2.4784000000000002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41941.292187499996</v>
      </c>
      <c r="T2008" s="13">
        <f t="shared" si="191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1.157092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40347.629467592589</v>
      </c>
      <c r="T2009" s="13">
        <f t="shared" si="191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1.1707484768810599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40761.396087962959</v>
      </c>
      <c r="T2010" s="13">
        <f t="shared" si="191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3.05158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42661.115081018514</v>
      </c>
      <c r="T2011" s="13">
        <f t="shared" si="191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3.2005299999999997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42570.788090277776</v>
      </c>
      <c r="T2012" s="13">
        <f t="shared" si="191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8.1956399999999991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42347.150150462963</v>
      </c>
      <c r="T2013" s="13">
        <f t="shared" si="191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2.3490000000000002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42010.613900462959</v>
      </c>
      <c r="T2014" s="13">
        <f t="shared" si="191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4.9491375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42499.752476851849</v>
      </c>
      <c r="T2015" s="13">
        <f t="shared" si="191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78.137822333333332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41324.006238425922</v>
      </c>
      <c r="T2016" s="13">
        <f t="shared" si="191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1.1300013888888889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40765.668553240735</v>
      </c>
      <c r="T2017" s="13">
        <f t="shared" si="191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9.2154220000000002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41312.672442129624</v>
      </c>
      <c r="T2018" s="13">
        <f t="shared" si="191"/>
        <v>41342.672442129624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1.2510239999999999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40960.849016203698</v>
      </c>
      <c r="T2019" s="13">
        <f t="shared" si="191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1.0224343076923077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42199.157511574071</v>
      </c>
      <c r="T2020" s="13">
        <f t="shared" si="191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4.8490975000000001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42605.500243055554</v>
      </c>
      <c r="T2021" s="13">
        <f t="shared" si="191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1.9233333333333333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41736.88916666666</v>
      </c>
      <c r="T2022" s="13">
        <f t="shared" si="191"/>
        <v>41773.752777777772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2.8109999999999999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41860.862233796295</v>
      </c>
      <c r="T2023" s="13">
        <f t="shared" si="191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1.2513700000000001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42502.36078703704</v>
      </c>
      <c r="T2024" s="13">
        <f t="shared" si="191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1.61459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42136.212418981479</v>
      </c>
      <c r="T2025" s="13">
        <f t="shared" si="191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5.8535000000000004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41099.758611111109</v>
      </c>
      <c r="T2026" s="13">
        <f t="shared" si="191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2.0114999999999998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42135.976226851846</v>
      </c>
      <c r="T2027" s="13">
        <f t="shared" si="191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1.3348307999999998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41704.527604166666</v>
      </c>
      <c r="T2028" s="13">
        <f t="shared" si="191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1.2024900000000001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42048.605543981481</v>
      </c>
      <c r="T2029" s="13">
        <f t="shared" si="191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1.2616666666666667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40215.710717592592</v>
      </c>
      <c r="T2030" s="13">
        <f t="shared" si="191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3.6120000000000001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41847.813437500001</v>
      </c>
      <c r="T2031" s="13">
        <f t="shared" si="191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2.26239013671875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41212.788148148145</v>
      </c>
      <c r="T2032" s="13">
        <f t="shared" si="191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1.2035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41975.120983796289</v>
      </c>
      <c r="T2033" s="13">
        <f t="shared" si="191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3.0418799999999999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42689.35733796296</v>
      </c>
      <c r="T2034" s="13">
        <f t="shared" si="191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1.7867599999999999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41724.874050925922</v>
      </c>
      <c r="T2035" s="13">
        <f t="shared" si="191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3.868199871794872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42075.921678240738</v>
      </c>
      <c r="T2036" s="13">
        <f t="shared" si="191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2.1103642500000004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42311.41674768518</v>
      </c>
      <c r="T2037" s="13">
        <f t="shared" si="191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1.3166833333333334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41738.656469907408</v>
      </c>
      <c r="T2038" s="13">
        <f t="shared" si="191"/>
        <v>41768.656469907408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3.0047639999999998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41578.001770833333</v>
      </c>
      <c r="T2039" s="13">
        <f t="shared" si="191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4.2051249999999998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41424.062743055554</v>
      </c>
      <c r="T2040" s="13">
        <f t="shared" si="191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1.362168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42675.23061342592</v>
      </c>
      <c r="T2041" s="13">
        <f t="shared" si="191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2.4817133333333334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41578.718784722223</v>
      </c>
      <c r="T2042" s="13">
        <f t="shared" si="191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1.8186315789473684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42654.317442129628</v>
      </c>
      <c r="T2043" s="13">
        <f t="shared" si="191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1.2353000000000001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42331.499699074069</v>
      </c>
      <c r="T2044" s="13">
        <f t="shared" si="191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5.0620938628158845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42660.968483796292</v>
      </c>
      <c r="T2045" s="13">
        <f t="shared" si="191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1.0821333333333334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42138.475856481477</v>
      </c>
      <c r="T2046" s="13">
        <f t="shared" si="191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8.1918387755102042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41068.880173611105</v>
      </c>
      <c r="T2047" s="13">
        <f t="shared" si="191"/>
        <v>41098.880173611105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1.2110000000000001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41386.963472222218</v>
      </c>
      <c r="T2048" s="13">
        <f t="shared" si="191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1.0299897959183673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42081.695254629631</v>
      </c>
      <c r="T2049" s="13">
        <f t="shared" si="191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1.4833229411764706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41387.443182870367</v>
      </c>
      <c r="T2050" s="13">
        <f t="shared" si="191"/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SUM(E2051/D2051)</f>
        <v>1.2019070000000001</v>
      </c>
      <c r="P2051">
        <f t="shared" ref="P2051:P2114" si="193">IF(L2051&lt;&gt;0, ROUND(SUM(E2051/L2051), 2), 0)</f>
        <v>80.989999999999995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RIGHT(N2051,LEN(N2051)-SEARCH("/",N2051))</f>
        <v>hardware</v>
      </c>
      <c r="S2051" s="13">
        <f t="shared" ref="S2051:S2114" si="196">(((J2051/60)/60)/24)+DATE(1970,1,1)+(-5/24)</f>
        <v>41575.319016203699</v>
      </c>
      <c r="T2051" s="13">
        <f t="shared" ref="T2051:T2114" si="197">(((I2051/60)/60)/24)+DATE(1970,1,1)+(-5/24)</f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4.7327000000000004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42114.863171296289</v>
      </c>
      <c r="T2052" s="13">
        <f t="shared" si="197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1.303625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41603.814085648148</v>
      </c>
      <c r="T2053" s="13">
        <f t="shared" si="197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3.5304799999999998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42374.875613425924</v>
      </c>
      <c r="T2054" s="13">
        <f t="shared" si="197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1.0102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42303.409155092588</v>
      </c>
      <c r="T2055" s="13">
        <f t="shared" si="197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1.1359142857142857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41731.312615740739</v>
      </c>
      <c r="T2056" s="13">
        <f t="shared" si="197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1.6741666666666666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41946.465775462959</v>
      </c>
      <c r="T2057" s="13">
        <f t="shared" si="197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1.5345200000000001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41351.552569444444</v>
      </c>
      <c r="T2058" s="13">
        <f t="shared" si="197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2.022322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42396.286249999997</v>
      </c>
      <c r="T2059" s="13">
        <f t="shared" si="197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1.6828125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42026.16238425926</v>
      </c>
      <c r="T2060" s="13">
        <f t="shared" si="197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1.4345666666666668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42361.394143518519</v>
      </c>
      <c r="T2061" s="13">
        <f t="shared" si="197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1.964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41783.434606481482</v>
      </c>
      <c r="T2062" s="13">
        <f t="shared" si="197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1.0791999999999999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42705.556180555555</v>
      </c>
      <c r="T2063" s="13">
        <f t="shared" si="197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1.14977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42423.174745370365</v>
      </c>
      <c r="T2064" s="13">
        <f t="shared" si="197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1.4804999999999999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42472.524317129624</v>
      </c>
      <c r="T2065" s="13">
        <f t="shared" si="197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1.9116676082790633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41389.1565162037</v>
      </c>
      <c r="T2066" s="13">
        <f t="shared" si="197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1.99215125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41603.125335648147</v>
      </c>
      <c r="T2067" s="13">
        <f t="shared" si="197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2.1859999999999999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41844.563460648147</v>
      </c>
      <c r="T2068" s="13">
        <f t="shared" si="197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42115.645555555551</v>
      </c>
      <c r="T2069" s="13">
        <f t="shared" si="197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1.0522388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42633.633275462962</v>
      </c>
      <c r="T2070" s="13">
        <f t="shared" si="197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1.2840666000000001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42340.763784722221</v>
      </c>
      <c r="T2071" s="13">
        <f t="shared" si="197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3.1732719999999999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42519.448182870365</v>
      </c>
      <c r="T2072" s="13">
        <f t="shared" si="197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2.8073000000000001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42600.070416666662</v>
      </c>
      <c r="T2073" s="13">
        <f t="shared" si="197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1.1073146853146854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42467.373055555552</v>
      </c>
      <c r="T2074" s="13">
        <f t="shared" si="197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42087.459699074076</v>
      </c>
      <c r="T2075" s="13">
        <f t="shared" si="197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42466.617847222216</v>
      </c>
      <c r="T2076" s="13">
        <f t="shared" si="197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16.783738373837384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41450.473240740735</v>
      </c>
      <c r="T2077" s="13">
        <f t="shared" si="197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5.4334915642458101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41803.672326388885</v>
      </c>
      <c r="T2078" s="13">
        <f t="shared" si="197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1.1550800000000001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42102.83421296296</v>
      </c>
      <c r="T2079" s="13">
        <f t="shared" si="197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1.3120499999999999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42692.563159722216</v>
      </c>
      <c r="T2080" s="13">
        <f t="shared" si="197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2.8816999999999999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42150.502233796295</v>
      </c>
      <c r="T2081" s="13">
        <f t="shared" si="197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42289.748842592591</v>
      </c>
      <c r="T2082" s="13">
        <f t="shared" si="197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1.1457142857142857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41003.948553240742</v>
      </c>
      <c r="T2083" s="13">
        <f t="shared" si="197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1.1073333333333333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40810.911990740737</v>
      </c>
      <c r="T2084" s="13">
        <f t="shared" si="197"/>
        <v>40870.953657407401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41034.513831018514</v>
      </c>
      <c r="T2085" s="13">
        <f t="shared" si="197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1.0833333333333333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41731.624791666662</v>
      </c>
      <c r="T2086" s="13">
        <f t="shared" si="197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1.2353333333333334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41075.627164351848</v>
      </c>
      <c r="T2087" s="13">
        <f t="shared" si="197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1.0069999999999999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40860.462175925924</v>
      </c>
      <c r="T2088" s="13">
        <f t="shared" si="197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40763.996041666665</v>
      </c>
      <c r="T2089" s="13">
        <f t="shared" si="197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1.1551066666666667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40395.506388888884</v>
      </c>
      <c r="T2090" s="13">
        <f t="shared" si="197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1.2040040000000001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41452.867986111109</v>
      </c>
      <c r="T2091" s="13">
        <f t="shared" si="197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1.1504037499999999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41299.173090277778</v>
      </c>
      <c r="T2092" s="13">
        <f t="shared" si="197"/>
        <v>41329.173090277778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1.2046777777777777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40555.114328703698</v>
      </c>
      <c r="T2093" s="13">
        <f t="shared" si="197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1.0128333333333333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40763.499212962961</v>
      </c>
      <c r="T2094" s="13">
        <f t="shared" si="197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1.0246666666666666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41205.646203703705</v>
      </c>
      <c r="T2095" s="13">
        <f t="shared" si="197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1.2054285714285715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40938.811689814815</v>
      </c>
      <c r="T2096" s="13">
        <f t="shared" si="197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40758.525150462956</v>
      </c>
      <c r="T2097" s="13">
        <f t="shared" si="197"/>
        <v>40818.525150462956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1.0166666666666666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41192.550173611111</v>
      </c>
      <c r="T2098" s="13">
        <f t="shared" si="197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40818.376562499994</v>
      </c>
      <c r="T2099" s="13">
        <f t="shared" si="197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1.0033333333333334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40945.905497685184</v>
      </c>
      <c r="T2100" s="13">
        <f t="shared" si="197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1.3236666666666668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42173.53800925926</v>
      </c>
      <c r="T2101" s="13">
        <f t="shared" si="197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1.3666666666666667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41074.62663194444</v>
      </c>
      <c r="T2102" s="13">
        <f t="shared" si="197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1.1325000000000001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40891.941134259258</v>
      </c>
      <c r="T2103" s="13">
        <f t="shared" si="197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1.36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40638.660277777773</v>
      </c>
      <c r="T2104" s="13">
        <f t="shared" si="197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1.4612318374694613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41192.546608796292</v>
      </c>
      <c r="T2105" s="13">
        <f t="shared" si="197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41393.86613425926</v>
      </c>
      <c r="T2106" s="13">
        <f t="shared" si="197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2.54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41951.580474537033</v>
      </c>
      <c r="T2107" s="13">
        <f t="shared" si="197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1.0704545454545455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41270.006643518514</v>
      </c>
      <c r="T2108" s="13">
        <f t="shared" si="197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1.0773299999999999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41934.502233796295</v>
      </c>
      <c r="T2109" s="13">
        <f t="shared" si="197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1.0731250000000001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41134.967361111107</v>
      </c>
      <c r="T2110" s="13">
        <f t="shared" si="197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1.06525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42160.500196759262</v>
      </c>
      <c r="T2111" s="13">
        <f t="shared" si="197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1.0035000000000001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41759.462604166663</v>
      </c>
      <c r="T2112" s="13">
        <f t="shared" si="197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1.0649999999999999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40702.988715277774</v>
      </c>
      <c r="T2113" s="13">
        <f t="shared" si="197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41365.719826388886</v>
      </c>
      <c r="T2114" s="13">
        <f t="shared" si="197"/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SUM(E2115/D2115)</f>
        <v>1.0485714285714285</v>
      </c>
      <c r="P2115">
        <f t="shared" ref="P2115:P2178" si="199">IF(L2115&lt;&gt;0, ROUND(SUM(E2115/L2115), 2), 0)</f>
        <v>68.599999999999994</v>
      </c>
      <c r="Q2115" t="str">
        <f t="shared" ref="Q2115:Q2178" si="200">LEFT(N2115,SEARCH("/",N2115,1)-1)</f>
        <v>music</v>
      </c>
      <c r="R2115" t="str">
        <f t="shared" ref="R2115:R2178" si="201">RIGHT(N2115,LEN(N2115)-SEARCH("/",N2115))</f>
        <v>indie rock</v>
      </c>
      <c r="S2115" s="13">
        <f t="shared" ref="S2115:S2178" si="202">(((J2115/60)/60)/24)+DATE(1970,1,1)+(-5/24)</f>
        <v>41870.657129629624</v>
      </c>
      <c r="T2115" s="13">
        <f t="shared" ref="T2115:T2178" si="203">(((I2115/60)/60)/24)+DATE(1970,1,1)+(-5/24)</f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1.0469999999999999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40458.607291666667</v>
      </c>
      <c r="T2116" s="13">
        <f t="shared" si="203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2.2566666666666668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40563.872696759259</v>
      </c>
      <c r="T2117" s="13">
        <f t="shared" si="203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1.0090416666666666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41136.569479166668</v>
      </c>
      <c r="T2118" s="13">
        <f t="shared" si="203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1.4775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42289.851261574069</v>
      </c>
      <c r="T2119" s="13">
        <f t="shared" si="203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1.3461099999999999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40718.631203703699</v>
      </c>
      <c r="T2120" s="13">
        <f t="shared" si="203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1.0075000000000001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41106.921817129631</v>
      </c>
      <c r="T2121" s="13">
        <f t="shared" si="203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1.00880375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41591.756203703699</v>
      </c>
      <c r="T2122" s="13">
        <f t="shared" si="203"/>
        <v>41640.756203703699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42716.534120370365</v>
      </c>
      <c r="T2123" s="13">
        <f t="shared" si="203"/>
        <v>42746.534120370365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3.875E-3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42712.092233796291</v>
      </c>
      <c r="T2124" s="13">
        <f t="shared" si="203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40198.216516203705</v>
      </c>
      <c r="T2125" s="13">
        <f t="shared" si="203"/>
        <v>40252.082638888889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40463.819849537031</v>
      </c>
      <c r="T2126" s="13">
        <f t="shared" si="203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1.4200000000000001E-2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42190.815196759257</v>
      </c>
      <c r="T2127" s="13">
        <f t="shared" si="203"/>
        <v>42220.815196759257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41951.76489583333</v>
      </c>
      <c r="T2128" s="13">
        <f t="shared" si="203"/>
        <v>41981.76489583333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0.28842857142857142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42045.297025462954</v>
      </c>
      <c r="T2129" s="13">
        <f t="shared" si="203"/>
        <v>42075.255358796298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41843.564456018517</v>
      </c>
      <c r="T2130" s="13">
        <f t="shared" si="203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0.11799999999999999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42408.815972222219</v>
      </c>
      <c r="T2131" s="13">
        <f t="shared" si="203"/>
        <v>42438.815972222219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41831.87804398148</v>
      </c>
      <c r="T2132" s="13">
        <f t="shared" si="203"/>
        <v>41866.87804398148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0.05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42166.998738425922</v>
      </c>
      <c r="T2133" s="13">
        <f t="shared" si="203"/>
        <v>42196.998738425922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2.1129899999999997E-2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41643.27884259259</v>
      </c>
      <c r="T2134" s="13">
        <f t="shared" si="203"/>
        <v>41673.27884259259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1.6E-2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40618.888877314814</v>
      </c>
      <c r="T2135" s="13">
        <f t="shared" si="203"/>
        <v>40657.082638888889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1.7333333333333333E-2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41361.678136574068</v>
      </c>
      <c r="T2136" s="13">
        <f t="shared" si="203"/>
        <v>41391.678136574068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9.5600000000000004E-2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41156.755011574067</v>
      </c>
      <c r="T2137" s="13">
        <f t="shared" si="203"/>
        <v>41186.755011574067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5.9612499999999998E-4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41536.300763888888</v>
      </c>
      <c r="T2138" s="13">
        <f t="shared" si="203"/>
        <v>41566.300763888888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0.28405999999999998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41948.562835648147</v>
      </c>
      <c r="T2139" s="13">
        <f t="shared" si="203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0.128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41556.804849537039</v>
      </c>
      <c r="T2140" s="13">
        <f t="shared" si="203"/>
        <v>41586.846516203703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5.4199999999999998E-2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42647.541759259257</v>
      </c>
      <c r="T2141" s="13">
        <f t="shared" si="203"/>
        <v>42677.541759259257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1.1199999999999999E-3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41255.625277777777</v>
      </c>
      <c r="T2142" s="13">
        <f t="shared" si="203"/>
        <v>41285.625277777777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41927.027303240735</v>
      </c>
      <c r="T2143" s="13">
        <f t="shared" si="203"/>
        <v>41957.068969907406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5.7238095238095241E-2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42340.493171296293</v>
      </c>
      <c r="T2144" s="13">
        <f t="shared" si="203"/>
        <v>42368.493171296293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40332.678379629629</v>
      </c>
      <c r="T2145" s="13">
        <f t="shared" si="203"/>
        <v>40380.583333333328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1.7098591549295775E-2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41499.338425925926</v>
      </c>
      <c r="T2146" s="13">
        <f t="shared" si="203"/>
        <v>41531.338425925926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0.30433333333333334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41575.029097222221</v>
      </c>
      <c r="T2147" s="13">
        <f t="shared" si="203"/>
        <v>41605.070763888885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42397.471180555549</v>
      </c>
      <c r="T2148" s="13">
        <f t="shared" si="203"/>
        <v>42411.471180555549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6.9641025641025639E-3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41927.087361111109</v>
      </c>
      <c r="T2149" s="13">
        <f t="shared" si="203"/>
        <v>41959.129027777781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42066.525254629632</v>
      </c>
      <c r="T2150" s="13">
        <f t="shared" si="203"/>
        <v>42096.483587962961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40354.816620370366</v>
      </c>
      <c r="T2151" s="13">
        <f t="shared" si="203"/>
        <v>40389.791666666664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42534.076377314814</v>
      </c>
      <c r="T2152" s="13">
        <f t="shared" si="203"/>
        <v>42564.076377314814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2.6222222222222224E-3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42520.639050925929</v>
      </c>
      <c r="T2153" s="13">
        <f t="shared" si="203"/>
        <v>42550.639050925929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41683.62394675926</v>
      </c>
      <c r="T2154" s="13">
        <f t="shared" si="203"/>
        <v>41713.582280092589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41974.702754629623</v>
      </c>
      <c r="T2155" s="13">
        <f t="shared" si="203"/>
        <v>42014.124305555553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41647.42392361111</v>
      </c>
      <c r="T2156" s="13">
        <f t="shared" si="203"/>
        <v>41667.42392361111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42430.539178240739</v>
      </c>
      <c r="T2157" s="13">
        <f t="shared" si="203"/>
        <v>42460.497511574074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2.6660714285714284E-2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41488.645902777775</v>
      </c>
      <c r="T2158" s="13">
        <f t="shared" si="203"/>
        <v>41533.645902777775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0.28192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42694.772951388884</v>
      </c>
      <c r="T2159" s="13">
        <f t="shared" si="203"/>
        <v>42727.124305555553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6.5900366666666668E-2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41264.645532407405</v>
      </c>
      <c r="T2160" s="13">
        <f t="shared" si="203"/>
        <v>41309.645532407405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40710.522847222215</v>
      </c>
      <c r="T2161" s="13">
        <f t="shared" si="203"/>
        <v>40740.522847222215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8.5000000000000006E-3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41018.503530092588</v>
      </c>
      <c r="T2162" s="13">
        <f t="shared" si="203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1.1575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3">
        <f t="shared" si="202"/>
        <v>42240.644201388881</v>
      </c>
      <c r="T2163" s="13">
        <f t="shared" si="203"/>
        <v>42270.644201388881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1.1226666666666667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13">
        <f t="shared" si="202"/>
        <v>41813.557766203703</v>
      </c>
      <c r="T2164" s="13">
        <f t="shared" si="203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1.3220000000000001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13">
        <f t="shared" si="202"/>
        <v>42111.691203703704</v>
      </c>
      <c r="T2165" s="13">
        <f t="shared" si="203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1.0263636363636364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3">
        <f t="shared" si="202"/>
        <v>42515.509421296294</v>
      </c>
      <c r="T2166" s="13">
        <f t="shared" si="203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1.3864000000000001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13">
        <f t="shared" si="202"/>
        <v>42438.458738425928</v>
      </c>
      <c r="T2167" s="13">
        <f t="shared" si="203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1.466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13">
        <f t="shared" si="202"/>
        <v>41933.629837962959</v>
      </c>
      <c r="T2168" s="13">
        <f t="shared" si="203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41152.858067129629</v>
      </c>
      <c r="T2169" s="13">
        <f t="shared" si="203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1.215816111111111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13">
        <f t="shared" si="202"/>
        <v>42745.391909722217</v>
      </c>
      <c r="T2170" s="13">
        <f t="shared" si="203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13">
        <f t="shared" si="202"/>
        <v>42793.492488425924</v>
      </c>
      <c r="T2171" s="13">
        <f t="shared" si="203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1.8085714285714285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42198.541921296295</v>
      </c>
      <c r="T2172" s="13">
        <f t="shared" si="203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1.0607500000000001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13">
        <f t="shared" si="202"/>
        <v>42141.748784722215</v>
      </c>
      <c r="T2173" s="13">
        <f t="shared" si="203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42082.371759259251</v>
      </c>
      <c r="T2174" s="13">
        <f t="shared" si="203"/>
        <v>42112.371759259251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1.2692857142857144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13">
        <f t="shared" si="202"/>
        <v>41495.484293981477</v>
      </c>
      <c r="T2175" s="13">
        <f t="shared" si="203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1.0297499999999999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42465.334571759253</v>
      </c>
      <c r="T2176" s="13">
        <f t="shared" si="203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2.5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13">
        <f t="shared" si="202"/>
        <v>42564.800763888888</v>
      </c>
      <c r="T2177" s="13">
        <f t="shared" si="203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1.2602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13">
        <f t="shared" si="202"/>
        <v>42096.424872685187</v>
      </c>
      <c r="T2178" s="13">
        <f t="shared" si="203"/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SUM(E2179/D2179)</f>
        <v>1.0012000000000001</v>
      </c>
      <c r="P2179">
        <f t="shared" ref="P2179:P2242" si="205">IF(L2179&lt;&gt;0, ROUND(SUM(E2179/L2179), 2), 0)</f>
        <v>65.87</v>
      </c>
      <c r="Q2179" t="str">
        <f t="shared" ref="Q2179:Q2242" si="206">LEFT(N2179,SEARCH("/",N2179,1)-1)</f>
        <v>music</v>
      </c>
      <c r="R2179" t="str">
        <f t="shared" ref="R2179:R2242" si="207">RIGHT(N2179,LEN(N2179)-SEARCH("/",N2179))</f>
        <v>rock</v>
      </c>
      <c r="S2179" s="13">
        <f t="shared" ref="S2179:S2242" si="208">(((J2179/60)/60)/24)+DATE(1970,1,1)+(-5/24)</f>
        <v>42502.042442129627</v>
      </c>
      <c r="T2179" s="13">
        <f t="shared" ref="T2179:T2242" si="209">(((I2179/60)/60)/24)+DATE(1970,1,1)+(-5/24)</f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1.3864000000000001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13">
        <f t="shared" si="208"/>
        <v>42723.428206018514</v>
      </c>
      <c r="T2180" s="13">
        <f t="shared" si="209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1.6140000000000001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13">
        <f t="shared" si="208"/>
        <v>42074.962870370371</v>
      </c>
      <c r="T2181" s="13">
        <f t="shared" si="209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1.071842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3">
        <f t="shared" si="208"/>
        <v>42279.461435185185</v>
      </c>
      <c r="T2182" s="13">
        <f t="shared" si="209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1.5309999999999999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42772.796909722216</v>
      </c>
      <c r="T2183" s="13">
        <f t="shared" si="209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5.2416666666666663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41879.692418981482</v>
      </c>
      <c r="T2184" s="13">
        <f t="shared" si="209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4.8927777777777779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42745.157141203708</v>
      </c>
      <c r="T2185" s="13">
        <f t="shared" si="209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2.8473999999999999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42380.481956018521</v>
      </c>
      <c r="T2186" s="13">
        <f t="shared" si="209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18.569700000000001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41319.141655092593</v>
      </c>
      <c r="T2187" s="13">
        <f t="shared" si="209"/>
        <v>41359.141655092593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1.0967499999999999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42583.406747685185</v>
      </c>
      <c r="T2188" s="13">
        <f t="shared" si="209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10.146425000000001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42068.000763888886</v>
      </c>
      <c r="T2189" s="13">
        <f t="shared" si="209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4.1217692027666546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42633.377789351849</v>
      </c>
      <c r="T2190" s="13">
        <f t="shared" si="209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5.0324999999999998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42467.579861111109</v>
      </c>
      <c r="T2191" s="13">
        <f t="shared" si="209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1.8461052631578947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42417.416712962957</v>
      </c>
      <c r="T2192" s="13">
        <f t="shared" si="209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42768.6253125</v>
      </c>
      <c r="T2193" s="13">
        <f t="shared" si="209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10.812401666666668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42691.642870370364</v>
      </c>
      <c r="T2194" s="13">
        <f t="shared" si="209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4.5237333333333334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42664.197592592587</v>
      </c>
      <c r="T2195" s="13">
        <f t="shared" si="209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5.3737000000000004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42425.54965277778</v>
      </c>
      <c r="T2196" s="13">
        <f t="shared" si="209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1.2032608695652174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42197.563657407409</v>
      </c>
      <c r="T2197" s="13">
        <f t="shared" si="209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1.1383571428571428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42675.278958333329</v>
      </c>
      <c r="T2198" s="13">
        <f t="shared" si="209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9.5103109999999997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42033.37568287037</v>
      </c>
      <c r="T2199" s="13">
        <f t="shared" si="209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1.3289249999999999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42292.305555555555</v>
      </c>
      <c r="T2200" s="13">
        <f t="shared" si="209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1.4697777777777778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42262.208310185182</v>
      </c>
      <c r="T2201" s="13">
        <f t="shared" si="209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5.4215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42163.417453703696</v>
      </c>
      <c r="T2202" s="13">
        <f t="shared" si="209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3.8271818181818182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41276.638483796298</v>
      </c>
      <c r="T2203" s="13">
        <f t="shared" si="209"/>
        <v>41290.638483796298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7.0418124999999998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41184.640833333331</v>
      </c>
      <c r="T2204" s="13">
        <f t="shared" si="209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42241.651412037034</v>
      </c>
      <c r="T2205" s="13">
        <f t="shared" si="209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1.3286666666666667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41312.103229166663</v>
      </c>
      <c r="T2206" s="13">
        <f t="shared" si="209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1.52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41031.613298611104</v>
      </c>
      <c r="T2207" s="13">
        <f t="shared" si="209"/>
        <v>41061.613298611104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1.0272727272727273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40997.048888888887</v>
      </c>
      <c r="T2208" s="13">
        <f t="shared" si="209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41563.985798611109</v>
      </c>
      <c r="T2209" s="13">
        <f t="shared" si="209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1.016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40946.673912037033</v>
      </c>
      <c r="T2210" s="13">
        <f t="shared" si="209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1.508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41732.27134259259</v>
      </c>
      <c r="T2211" s="13">
        <f t="shared" si="209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1.11425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40955.857754629629</v>
      </c>
      <c r="T2212" s="13">
        <f t="shared" si="209"/>
        <v>41013.524999999994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41716.576678240737</v>
      </c>
      <c r="T2213" s="13">
        <f t="shared" si="209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1.1438333333333333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41548.539085648146</v>
      </c>
      <c r="T2214" s="13">
        <f t="shared" si="209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42109.617812499993</v>
      </c>
      <c r="T2215" s="13">
        <f t="shared" si="209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2.9250166666666666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41646.58388888889</v>
      </c>
      <c r="T2216" s="13">
        <f t="shared" si="209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1.5636363636363637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40958.508935185186</v>
      </c>
      <c r="T2217" s="13">
        <f t="shared" si="209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1.0566666666666666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42194.543344907412</v>
      </c>
      <c r="T2218" s="13">
        <f t="shared" si="209"/>
        <v>42208.543344907412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1.0119047619047619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42299.568437499998</v>
      </c>
      <c r="T2219" s="13">
        <f t="shared" si="209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1.2283299999999999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41127.603969907403</v>
      </c>
      <c r="T2220" s="13">
        <f t="shared" si="209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1.0149999999999999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42205.510555555556</v>
      </c>
      <c r="T2221" s="13">
        <f t="shared" si="209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1.0114285714285713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41451.852268518516</v>
      </c>
      <c r="T2222" s="13">
        <f t="shared" si="209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1.0811999999999999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42452.458437499998</v>
      </c>
      <c r="T2223" s="13">
        <f t="shared" si="209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40906.579247685186</v>
      </c>
      <c r="T2224" s="13">
        <f t="shared" si="209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42152.432500000003</v>
      </c>
      <c r="T2225" s="13">
        <f t="shared" si="209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2.4315000000000002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42644.459201388883</v>
      </c>
      <c r="T2226" s="13">
        <f t="shared" si="209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9.4483338095238096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41873.583506944444</v>
      </c>
      <c r="T2227" s="13">
        <f t="shared" si="209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1.0846283333333333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42381.590532407405</v>
      </c>
      <c r="T2228" s="13">
        <f t="shared" si="209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1.5737692307692308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41561.599016203698</v>
      </c>
      <c r="T2229" s="13">
        <f t="shared" si="209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11.744899999999999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42202.069861111107</v>
      </c>
      <c r="T2230" s="13">
        <f t="shared" si="209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1.7104755366949576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41484.455914351849</v>
      </c>
      <c r="T2231" s="13">
        <f t="shared" si="209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1.2595294117647058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41724.672766203701</v>
      </c>
      <c r="T2232" s="13">
        <f t="shared" si="209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12.121296000000001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41423.702557870369</v>
      </c>
      <c r="T2233" s="13">
        <f t="shared" si="209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4.9580000000000002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41806.585740740738</v>
      </c>
      <c r="T2234" s="13">
        <f t="shared" si="209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3.3203999999999998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42331.170590277768</v>
      </c>
      <c r="T2235" s="13">
        <f t="shared" si="209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11.65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42710.616284722222</v>
      </c>
      <c r="T2236" s="13">
        <f t="shared" si="209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1.5331538461538461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42061.813784722217</v>
      </c>
      <c r="T2237" s="13">
        <f t="shared" si="209"/>
        <v>42091.77211805556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5.3710714285714287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42371.408831018511</v>
      </c>
      <c r="T2238" s="13">
        <f t="shared" si="209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3.5292777777777777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41914.794942129629</v>
      </c>
      <c r="T2239" s="13">
        <f t="shared" si="209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1.3740000000000001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42774.41337962963</v>
      </c>
      <c r="T2240" s="13">
        <f t="shared" si="209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1.2802667999999999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41572.750162037039</v>
      </c>
      <c r="T2241" s="13">
        <f t="shared" si="209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2.7067999999999999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42452.617407407401</v>
      </c>
      <c r="T2242" s="13">
        <f t="shared" si="209"/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SUM(E2243/D2243)</f>
        <v>8.0640000000000001</v>
      </c>
      <c r="P2243">
        <f t="shared" ref="P2243:P2306" si="211">IF(L2243&lt;&gt;0, ROUND(SUM(E2243/L2243), 2), 0)</f>
        <v>49.47</v>
      </c>
      <c r="Q2243" t="str">
        <f t="shared" ref="Q2243:Q2306" si="212">LEFT(N2243,SEARCH("/",N2243,1)-1)</f>
        <v>games</v>
      </c>
      <c r="R2243" t="str">
        <f t="shared" ref="R2243:R2306" si="213">RIGHT(N2243,LEN(N2243)-SEARCH("/",N2243))</f>
        <v>tabletop games</v>
      </c>
      <c r="S2243" s="13">
        <f t="shared" ref="S2243:S2306" si="214">(((J2243/60)/60)/24)+DATE(1970,1,1)+(-5/24)</f>
        <v>42766.619212962956</v>
      </c>
      <c r="T2243" s="13">
        <f t="shared" ref="T2243:T2306" si="215">(((I2243/60)/60)/24)+DATE(1970,1,1)+(-5/24)</f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13.600976000000001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41569.367280092592</v>
      </c>
      <c r="T2244" s="13">
        <f t="shared" si="215"/>
        <v>41604.91805555555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9302.5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42800.542708333327</v>
      </c>
      <c r="T2245" s="13">
        <f t="shared" si="215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3.7702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42647.610486111109</v>
      </c>
      <c r="T2246" s="13">
        <f t="shared" si="215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26.47025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41660.500196759262</v>
      </c>
      <c r="T2247" s="13">
        <f t="shared" si="215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1.0012000000000001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42221.583449074074</v>
      </c>
      <c r="T2248" s="13">
        <f t="shared" si="215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1.0445405405405406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42200.457928240743</v>
      </c>
      <c r="T2249" s="13">
        <f t="shared" si="215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1.0721428571428571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42688.667569444442</v>
      </c>
      <c r="T2250" s="13">
        <f t="shared" si="215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1.6877142857142857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41336.494965277772</v>
      </c>
      <c r="T2251" s="13">
        <f t="shared" si="215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9.7511200000000002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42676.7971412037</v>
      </c>
      <c r="T2252" s="13">
        <f t="shared" si="215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1.3444929411764706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41846.137465277774</v>
      </c>
      <c r="T2253" s="13">
        <f t="shared" si="215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2.722777777777778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42573.119652777772</v>
      </c>
      <c r="T2254" s="13">
        <f t="shared" si="215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1.1268750000000001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42296.422997685186</v>
      </c>
      <c r="T2255" s="13">
        <f t="shared" si="215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4.5979999999999999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42752.439444444441</v>
      </c>
      <c r="T2256" s="13">
        <f t="shared" si="215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2.8665822784810127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42467.743645833332</v>
      </c>
      <c r="T2257" s="13">
        <f t="shared" si="215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42682.243587962956</v>
      </c>
      <c r="T2258" s="13">
        <f t="shared" si="215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6.3613999999999997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42505.728344907409</v>
      </c>
      <c r="T2259" s="13">
        <f t="shared" si="215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1.4650000000000001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42136.542673611104</v>
      </c>
      <c r="T2260" s="13">
        <f t="shared" si="215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18.670999999999999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42702.59648148148</v>
      </c>
      <c r="T2261" s="13">
        <f t="shared" si="215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3.2692000000000001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41694.808449074073</v>
      </c>
      <c r="T2262" s="13">
        <f t="shared" si="215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7.7949999999999999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42759.516435185178</v>
      </c>
      <c r="T2263" s="13">
        <f t="shared" si="215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1.5415151515151515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41926.376828703702</v>
      </c>
      <c r="T2264" s="13">
        <f t="shared" si="215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1.1554666666666666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42014.623993055553</v>
      </c>
      <c r="T2265" s="13">
        <f t="shared" si="215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1.8003333333333333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42496.374004629623</v>
      </c>
      <c r="T2266" s="13">
        <f t="shared" si="215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2.9849999999999999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42689.644756944443</v>
      </c>
      <c r="T2267" s="13">
        <f t="shared" si="215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3.2026666666666666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42469.666574074072</v>
      </c>
      <c r="T2268" s="13">
        <f t="shared" si="215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3.80525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41968.621493055551</v>
      </c>
      <c r="T2269" s="13">
        <f t="shared" si="215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1.026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42775.874016203699</v>
      </c>
      <c r="T2270" s="13">
        <f t="shared" si="215"/>
        <v>42805.874016203699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18.016400000000001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42776.496099537035</v>
      </c>
      <c r="T2271" s="13">
        <f t="shared" si="215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7.2024800000000004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42725.661030092589</v>
      </c>
      <c r="T2272" s="13">
        <f t="shared" si="215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2.8309000000000002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42683.791712962957</v>
      </c>
      <c r="T2273" s="13">
        <f t="shared" si="215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13.566000000000001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42315.491157407399</v>
      </c>
      <c r="T2274" s="13">
        <f t="shared" si="215"/>
        <v>42345.491157407399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2.2035999999999998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42781.340763888882</v>
      </c>
      <c r="T2275" s="13">
        <f t="shared" si="215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1.196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41663.292326388888</v>
      </c>
      <c r="T2276" s="13">
        <f t="shared" si="215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4.0776923076923079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41965.408321759263</v>
      </c>
      <c r="T2277" s="13">
        <f t="shared" si="215"/>
        <v>41995.408321759263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1.0581826105905425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41614.443159722221</v>
      </c>
      <c r="T2278" s="13">
        <f t="shared" si="215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1.4108235294117648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40936.470173611109</v>
      </c>
      <c r="T2279" s="13">
        <f t="shared" si="215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2.7069999999999999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42338.500775462955</v>
      </c>
      <c r="T2280" s="13">
        <f t="shared" si="215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1.538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42020.598368055551</v>
      </c>
      <c r="T2281" s="13">
        <f t="shared" si="215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4.0357653061224488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42234.416562499995</v>
      </c>
      <c r="T2282" s="13">
        <f t="shared" si="215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1.85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13">
        <f t="shared" si="214"/>
        <v>40687.077511574069</v>
      </c>
      <c r="T2283" s="13">
        <f t="shared" si="215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1.8533333333333333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42322.966273148144</v>
      </c>
      <c r="T2284" s="13">
        <f t="shared" si="215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1.0085533333333332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13">
        <f t="shared" si="214"/>
        <v>40977.916712962957</v>
      </c>
      <c r="T2285" s="13">
        <f t="shared" si="215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1.0622116666666668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40585.588483796295</v>
      </c>
      <c r="T2286" s="13">
        <f t="shared" si="215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1.2136666666666667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13">
        <f t="shared" si="214"/>
        <v>41058.977349537032</v>
      </c>
      <c r="T2287" s="13">
        <f t="shared" si="215"/>
        <v>41088.977349537032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1.0006666666666666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41494.755254629628</v>
      </c>
      <c r="T2288" s="13">
        <f t="shared" si="215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1.1997755555555556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41792.459027777775</v>
      </c>
      <c r="T2289" s="13">
        <f t="shared" si="215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41067.619085648148</v>
      </c>
      <c r="T2290" s="13">
        <f t="shared" si="215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41571.790046296293</v>
      </c>
      <c r="T2291" s="13">
        <f t="shared" si="215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1.0406666666666666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13">
        <f t="shared" si="214"/>
        <v>40070.045486111107</v>
      </c>
      <c r="T2292" s="13">
        <f t="shared" si="215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1.728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13">
        <f t="shared" si="214"/>
        <v>40987.768726851849</v>
      </c>
      <c r="T2293" s="13">
        <f t="shared" si="215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1.072505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13">
        <f t="shared" si="214"/>
        <v>40987.489305555551</v>
      </c>
      <c r="T2294" s="13">
        <f t="shared" si="215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1.0823529411764705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13">
        <f t="shared" si="214"/>
        <v>41151.499988425923</v>
      </c>
      <c r="T2295" s="13">
        <f t="shared" si="215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1.4608079999999999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3">
        <f t="shared" si="214"/>
        <v>41264.514814814815</v>
      </c>
      <c r="T2296" s="13">
        <f t="shared" si="215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1.2524999999999999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13">
        <f t="shared" si="214"/>
        <v>41270.746018518512</v>
      </c>
      <c r="T2297" s="13">
        <f t="shared" si="215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1.4907142857142857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13">
        <f t="shared" si="214"/>
        <v>40927.52344907407</v>
      </c>
      <c r="T2298" s="13">
        <f t="shared" si="215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1.006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13">
        <f t="shared" si="214"/>
        <v>40947.83390046296</v>
      </c>
      <c r="T2299" s="13">
        <f t="shared" si="215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1.0507333333333333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13">
        <f t="shared" si="214"/>
        <v>41694.632326388884</v>
      </c>
      <c r="T2300" s="13">
        <f t="shared" si="215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3.5016666666666665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3">
        <f t="shared" si="214"/>
        <v>40564.824178240735</v>
      </c>
      <c r="T2301" s="13">
        <f t="shared" si="215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1.0125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41074.518703703703</v>
      </c>
      <c r="T2302" s="13">
        <f t="shared" si="215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1.336044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41415.938611111109</v>
      </c>
      <c r="T2303" s="13">
        <f t="shared" si="215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1.7065217391304348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41605.660115740735</v>
      </c>
      <c r="T2304" s="13">
        <f t="shared" si="215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1.0935829457364341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40849.902731481481</v>
      </c>
      <c r="T2305" s="13">
        <f t="shared" si="215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1.0070033333333335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40502.607534722221</v>
      </c>
      <c r="T2306" s="13">
        <f t="shared" si="215"/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SUM(E2307/D2307)</f>
        <v>1.0122777777777778</v>
      </c>
      <c r="P2307">
        <f t="shared" ref="P2307:P2370" si="217">IF(L2307&lt;&gt;0, ROUND(SUM(E2307/L2307), 2), 0)</f>
        <v>109.11</v>
      </c>
      <c r="Q2307" t="str">
        <f t="shared" ref="Q2307:Q2370" si="218">LEFT(N2307,SEARCH("/",N2307,1)-1)</f>
        <v>music</v>
      </c>
      <c r="R2307" t="str">
        <f t="shared" ref="R2307:R2370" si="219">RIGHT(N2307,LEN(N2307)-SEARCH("/",N2307))</f>
        <v>indie rock</v>
      </c>
      <c r="S2307" s="13">
        <f t="shared" ref="S2307:S2370" si="220">(((J2307/60)/60)/24)+DATE(1970,1,1)+(-5/24)</f>
        <v>41834.486944444441</v>
      </c>
      <c r="T2307" s="13">
        <f t="shared" ref="T2307:T2370" si="221">(((I2307/60)/60)/24)+DATE(1970,1,1)+(-5/24)</f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1.0675857142857144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40947.959826388884</v>
      </c>
      <c r="T2308" s="13">
        <f t="shared" si="221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1.0665777537961894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41004.594131944439</v>
      </c>
      <c r="T2309" s="13">
        <f t="shared" si="221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1.0130622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41851.754583333335</v>
      </c>
      <c r="T2310" s="13">
        <f t="shared" si="221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1.0667450000000001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41307.779363425921</v>
      </c>
      <c r="T2311" s="13">
        <f t="shared" si="221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4.288397837837838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41324.585821759254</v>
      </c>
      <c r="T2312" s="13">
        <f t="shared" si="221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1.0411111111111111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41735.796168981477</v>
      </c>
      <c r="T2313" s="13">
        <f t="shared" si="221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1.0786666666666667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41716.424513888887</v>
      </c>
      <c r="T2314" s="13">
        <f t="shared" si="221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1.7584040000000001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41002.750300925924</v>
      </c>
      <c r="T2315" s="13">
        <f t="shared" si="221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1.5697000000000001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41037.343252314815</v>
      </c>
      <c r="T2316" s="13">
        <f t="shared" si="221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1.026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41004.517858796295</v>
      </c>
      <c r="T2317" s="13">
        <f t="shared" si="221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1.0404266666666666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40079.516782407409</v>
      </c>
      <c r="T2318" s="13">
        <f t="shared" si="221"/>
        <v>40156.558333333334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1.04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40192.33390046296</v>
      </c>
      <c r="T2319" s="13">
        <f t="shared" si="221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1.2105999999999999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40050.435347222221</v>
      </c>
      <c r="T2320" s="13">
        <f t="shared" si="221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1.077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41592.873668981476</v>
      </c>
      <c r="T2321" s="13">
        <f t="shared" si="221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1.0866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41696.608796296292</v>
      </c>
      <c r="T2322" s="13">
        <f t="shared" si="221"/>
        <v>41731.567129629628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0.39120962394619685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42799.052094907405</v>
      </c>
      <c r="T2323" s="13">
        <f t="shared" si="221"/>
        <v>42829.010428240734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42804.687141203707</v>
      </c>
      <c r="T2324" s="13">
        <f t="shared" si="221"/>
        <v>42834.645474537036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42807.54684027777</v>
      </c>
      <c r="T2325" s="13">
        <f t="shared" si="221"/>
        <v>42814.54684027777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0.20733333333333334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42790.67690972222</v>
      </c>
      <c r="T2326" s="13">
        <f t="shared" si="221"/>
        <v>42820.635243055549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0.08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42793.814016203702</v>
      </c>
      <c r="T2327" s="13">
        <f t="shared" si="221"/>
        <v>42823.772349537037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42803.825787037036</v>
      </c>
      <c r="T2328" s="13">
        <f t="shared" si="221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5.2609431428571432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41842.708796296298</v>
      </c>
      <c r="T2329" s="13">
        <f t="shared" si="221"/>
        <v>41877.708796296298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2.5445000000000002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42139.573344907411</v>
      </c>
      <c r="T2330" s="13">
        <f t="shared" si="221"/>
        <v>42169.573344907411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41807.416041666664</v>
      </c>
      <c r="T2331" s="13">
        <f t="shared" si="221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1.0242285714285715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42332.691469907404</v>
      </c>
      <c r="T2332" s="13">
        <f t="shared" si="221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1.4431375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41838.797337962962</v>
      </c>
      <c r="T2333" s="13">
        <f t="shared" si="221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1.06308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42011.419803240737</v>
      </c>
      <c r="T2334" s="13">
        <f t="shared" si="221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2.1216666666666666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41767.442013888889</v>
      </c>
      <c r="T2335" s="13">
        <f t="shared" si="221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1.0195000000000001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41918.461782407401</v>
      </c>
      <c r="T2336" s="13">
        <f t="shared" si="221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1.0227200000000001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41771.363923611112</v>
      </c>
      <c r="T2337" s="13">
        <f t="shared" si="221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5.2073254999999996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41666.716377314813</v>
      </c>
      <c r="T2338" s="13">
        <f t="shared" si="221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1.1065833333333333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41786.432210648149</v>
      </c>
      <c r="T2339" s="13">
        <f t="shared" si="221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1.0114333333333334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41789.688472222217</v>
      </c>
      <c r="T2340" s="13">
        <f t="shared" si="221"/>
        <v>41819.688472222217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2.9420799999999998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42692.591539351844</v>
      </c>
      <c r="T2341" s="13">
        <f t="shared" si="221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1.0577749999999999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42643.434467592589</v>
      </c>
      <c r="T2342" s="13">
        <f t="shared" si="221"/>
        <v>42673.434467592589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42167.605370370373</v>
      </c>
      <c r="T2343" s="13">
        <f t="shared" si="221"/>
        <v>42197.605370370373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41897.49386574074</v>
      </c>
      <c r="T2344" s="13">
        <f t="shared" si="221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42327.616956018515</v>
      </c>
      <c r="T2345" s="13">
        <f t="shared" si="221"/>
        <v>42377.615972222215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42515.519317129627</v>
      </c>
      <c r="T2346" s="13">
        <f t="shared" si="221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42059.79347222222</v>
      </c>
      <c r="T2347" s="13">
        <f t="shared" si="221"/>
        <v>42094.777083333327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42615.590636574074</v>
      </c>
      <c r="T2348" s="13">
        <f t="shared" si="221"/>
        <v>42660.590636574074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42577.399027777778</v>
      </c>
      <c r="T2349" s="13">
        <f t="shared" si="221"/>
        <v>42607.399027777778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42360.723819444444</v>
      </c>
      <c r="T2350" s="13">
        <f t="shared" si="221"/>
        <v>42420.723819444444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42198.567453703705</v>
      </c>
      <c r="T2351" s="13">
        <f t="shared" si="221"/>
        <v>42227.567453703705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42708.633912037032</v>
      </c>
      <c r="T2352" s="13">
        <f t="shared" si="221"/>
        <v>42738.633912037032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5.7142857142857143E-3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42093.892812500002</v>
      </c>
      <c r="T2353" s="13">
        <f t="shared" si="221"/>
        <v>42123.892812500002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42101.425370370365</v>
      </c>
      <c r="T2354" s="13">
        <f t="shared" si="221"/>
        <v>42161.425370370365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42103.467847222222</v>
      </c>
      <c r="T2355" s="13">
        <f t="shared" si="221"/>
        <v>42115.467847222222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41954.51458333333</v>
      </c>
      <c r="T2356" s="13">
        <f t="shared" si="221"/>
        <v>42014.51458333333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42096.709907407399</v>
      </c>
      <c r="T2357" s="13">
        <f t="shared" si="221"/>
        <v>42126.709907407399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42130.575277777774</v>
      </c>
      <c r="T2358" s="13">
        <f t="shared" si="221"/>
        <v>42160.575277777774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42264.411782407398</v>
      </c>
      <c r="T2359" s="13">
        <f t="shared" si="221"/>
        <v>42294.411782407398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41978.722638888888</v>
      </c>
      <c r="T2360" s="13">
        <f t="shared" si="221"/>
        <v>42034.818749999999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42159.441249999996</v>
      </c>
      <c r="T2361" s="13">
        <f t="shared" si="221"/>
        <v>42219.441249999996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42377.498611111114</v>
      </c>
      <c r="T2362" s="13">
        <f t="shared" si="221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42466.650555555556</v>
      </c>
      <c r="T2363" s="13">
        <f t="shared" si="221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41954.47997685185</v>
      </c>
      <c r="T2364" s="13">
        <f t="shared" si="221"/>
        <v>41984.47997685185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42321.803240740737</v>
      </c>
      <c r="T2365" s="13">
        <f t="shared" si="221"/>
        <v>42366.803240740737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42248.726342592585</v>
      </c>
      <c r="T2366" s="13">
        <f t="shared" si="221"/>
        <v>42303.726342592585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42346.528067129628</v>
      </c>
      <c r="T2367" s="13">
        <f t="shared" si="221"/>
        <v>42386.749999999993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0.1052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42268.323298611103</v>
      </c>
      <c r="T2368" s="13">
        <f t="shared" si="221"/>
        <v>42298.323298611103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1.34E-2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42425.761759259258</v>
      </c>
      <c r="T2369" s="13">
        <f t="shared" si="221"/>
        <v>42485.720092592594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42063.513483796291</v>
      </c>
      <c r="T2370" s="13">
        <f t="shared" si="221"/>
        <v>42108.471817129634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SUM(E2371/D2371)</f>
        <v>0</v>
      </c>
      <c r="P2371">
        <f t="shared" ref="P2371:P2434" si="223">IF(L2371&lt;&gt;0, ROUND(SUM(E2371/L2371), 2), 0)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RIGHT(N2371,LEN(N2371)-SEARCH("/",N2371))</f>
        <v>web</v>
      </c>
      <c r="S2371" s="13">
        <f t="shared" ref="S2371:S2434" si="226">(((J2371/60)/60)/24)+DATE(1970,1,1)+(-5/24)</f>
        <v>42380.60429398148</v>
      </c>
      <c r="T2371" s="13">
        <f t="shared" ref="T2371:T2434" si="227">(((I2371/60)/60)/24)+DATE(1970,1,1)+(-5/24)</f>
        <v>42410.60429398148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41960.980798611105</v>
      </c>
      <c r="T2372" s="13">
        <f t="shared" si="227"/>
        <v>41990.980798611105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42150.569398148145</v>
      </c>
      <c r="T2373" s="13">
        <f t="shared" si="227"/>
        <v>42180.569398148145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42087.860775462956</v>
      </c>
      <c r="T2374" s="13">
        <f t="shared" si="227"/>
        <v>42117.860775462956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42215.453981481485</v>
      </c>
      <c r="T2375" s="13">
        <f t="shared" si="227"/>
        <v>42245.453981481485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42017.634953703695</v>
      </c>
      <c r="T2376" s="13">
        <f t="shared" si="227"/>
        <v>42047.634953703695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42592.627743055556</v>
      </c>
      <c r="T2377" s="13">
        <f t="shared" si="227"/>
        <v>42622.627743055556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0.10877666666666666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42318.717199074068</v>
      </c>
      <c r="T2378" s="13">
        <f t="shared" si="227"/>
        <v>42348.717199074068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42669.661840277775</v>
      </c>
      <c r="T2379" s="13">
        <f t="shared" si="227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42212.804745370369</v>
      </c>
      <c r="T2380" s="13">
        <f t="shared" si="227"/>
        <v>42241.804745370369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42236.808055555557</v>
      </c>
      <c r="T2381" s="13">
        <f t="shared" si="227"/>
        <v>42281.808055555557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3.6666666666666666E-3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42248.584976851846</v>
      </c>
      <c r="T2382" s="13">
        <f t="shared" si="227"/>
        <v>42278.584976851846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1.8193398957730169E-2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42074.727407407401</v>
      </c>
      <c r="T2383" s="13">
        <f t="shared" si="227"/>
        <v>42104.727407407401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42194.979201388887</v>
      </c>
      <c r="T2384" s="13">
        <f t="shared" si="227"/>
        <v>42219.979201388887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42026.848460648143</v>
      </c>
      <c r="T2385" s="13">
        <f t="shared" si="227"/>
        <v>42056.848460648143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41926.859293981477</v>
      </c>
      <c r="T2386" s="13">
        <f t="shared" si="227"/>
        <v>41956.900960648149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1.2123076923076924E-2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42191.493425925924</v>
      </c>
      <c r="T2387" s="13">
        <f t="shared" si="227"/>
        <v>42221.493425925924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41954.629907407405</v>
      </c>
      <c r="T2388" s="13">
        <f t="shared" si="227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42528.418287037035</v>
      </c>
      <c r="T2389" s="13">
        <f t="shared" si="227"/>
        <v>42573.418287037035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1.2513513513513513E-2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41989.645358796297</v>
      </c>
      <c r="T2390" s="13">
        <f t="shared" si="227"/>
        <v>42019.603472222218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42179.445046296292</v>
      </c>
      <c r="T2391" s="13">
        <f t="shared" si="227"/>
        <v>42210.707638888889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41968.053981481477</v>
      </c>
      <c r="T2392" s="13">
        <f t="shared" si="227"/>
        <v>42008.053981481477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42064.586157407401</v>
      </c>
      <c r="T2393" s="13">
        <f t="shared" si="227"/>
        <v>42094.544490740744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42275.912303240737</v>
      </c>
      <c r="T2394" s="13">
        <f t="shared" si="227"/>
        <v>42305.912303240737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42194.440011574072</v>
      </c>
      <c r="T2395" s="13">
        <f t="shared" si="227"/>
        <v>42224.440011574072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42031.15385416666</v>
      </c>
      <c r="T2396" s="13">
        <f t="shared" si="227"/>
        <v>42061.15385416666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42716.913043981483</v>
      </c>
      <c r="T2397" s="13">
        <f t="shared" si="227"/>
        <v>42745.164583333331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42262.640717592592</v>
      </c>
      <c r="T2398" s="13">
        <f t="shared" si="227"/>
        <v>42292.640717592592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41976.676574074074</v>
      </c>
      <c r="T2399" s="13">
        <f t="shared" si="227"/>
        <v>42006.676574074074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42157.708148148151</v>
      </c>
      <c r="T2400" s="13">
        <f t="shared" si="227"/>
        <v>42187.708148148151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41956.644745370366</v>
      </c>
      <c r="T2401" s="13">
        <f t="shared" si="227"/>
        <v>41991.644745370366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42444.059768518513</v>
      </c>
      <c r="T2402" s="13">
        <f t="shared" si="227"/>
        <v>42474.059768518513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7.1785714285714283E-3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42374.614537037036</v>
      </c>
      <c r="T2403" s="13">
        <f t="shared" si="227"/>
        <v>42434.614537037036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42107.47142361111</v>
      </c>
      <c r="T2404" s="13">
        <f t="shared" si="227"/>
        <v>42137.47142361111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0.16833333333333333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42399.674282407403</v>
      </c>
      <c r="T2405" s="13">
        <f t="shared" si="227"/>
        <v>42459.632615740738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42341.831099537034</v>
      </c>
      <c r="T2406" s="13">
        <f t="shared" si="227"/>
        <v>42371.831099537034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42595.377025462956</v>
      </c>
      <c r="T2407" s="13">
        <f t="shared" si="227"/>
        <v>42616.377025462956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0.41384615384615386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41982.902662037035</v>
      </c>
      <c r="T2408" s="13">
        <f t="shared" si="227"/>
        <v>42022.902662037035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0.25259090909090909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42082.367222222216</v>
      </c>
      <c r="T2409" s="13">
        <f t="shared" si="227"/>
        <v>42105.041666666664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41918.93237268518</v>
      </c>
      <c r="T2410" s="13">
        <f t="shared" si="227"/>
        <v>41948.974039351851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1.84E-2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42204.667534722219</v>
      </c>
      <c r="T2411" s="13">
        <f t="shared" si="227"/>
        <v>42234.667534722219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42224.199942129628</v>
      </c>
      <c r="T2412" s="13">
        <f t="shared" si="227"/>
        <v>42254.199942129628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6.0400000000000002E-3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42211.524097222216</v>
      </c>
      <c r="T2413" s="13">
        <f t="shared" si="227"/>
        <v>42241.524097222216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42655.528622685182</v>
      </c>
      <c r="T2414" s="13">
        <f t="shared" si="227"/>
        <v>42700.570289351854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8.3333333333333332E-3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41759.901412037034</v>
      </c>
      <c r="T2415" s="13">
        <f t="shared" si="227"/>
        <v>41790.770833333328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3.0666666666666665E-2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42198.486805555549</v>
      </c>
      <c r="T2416" s="13">
        <f t="shared" si="227"/>
        <v>42237.957638888889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5.5833333333333334E-3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42536.654467592591</v>
      </c>
      <c r="T2417" s="13">
        <f t="shared" si="227"/>
        <v>42566.654467592591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42019.529432870368</v>
      </c>
      <c r="T2418" s="13">
        <f t="shared" si="227"/>
        <v>42077.416666666664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41831.675775462958</v>
      </c>
      <c r="T2419" s="13">
        <f t="shared" si="227"/>
        <v>41861.675775462958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42027.648657407401</v>
      </c>
      <c r="T2420" s="13">
        <f t="shared" si="227"/>
        <v>42087.606990740744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41993.529965277768</v>
      </c>
      <c r="T2421" s="13">
        <f t="shared" si="227"/>
        <v>42053.529965277768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0.14825133372851215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41892.820543981477</v>
      </c>
      <c r="T2422" s="13">
        <f t="shared" si="227"/>
        <v>41952.862210648142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42026.479120370372</v>
      </c>
      <c r="T2423" s="13">
        <f t="shared" si="227"/>
        <v>42056.479120370372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42044.516620370363</v>
      </c>
      <c r="T2424" s="13">
        <f t="shared" si="227"/>
        <v>42074.474953703706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41974.496412037035</v>
      </c>
      <c r="T2425" s="13">
        <f t="shared" si="227"/>
        <v>42004.496412037035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1.24E-2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41909.684120370366</v>
      </c>
      <c r="T2426" s="13">
        <f t="shared" si="227"/>
        <v>41939.684120370366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42502.705428240741</v>
      </c>
      <c r="T2427" s="13">
        <f t="shared" si="227"/>
        <v>42517.711111111108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42163.961712962955</v>
      </c>
      <c r="T2428" s="13">
        <f t="shared" si="227"/>
        <v>42223.961712962955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42412.11033564814</v>
      </c>
      <c r="T2429" s="13">
        <f t="shared" si="227"/>
        <v>42452.068668981483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42045.575821759259</v>
      </c>
      <c r="T2430" s="13">
        <f t="shared" si="227"/>
        <v>42075.534155092588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42734.670902777776</v>
      </c>
      <c r="T2431" s="13">
        <f t="shared" si="227"/>
        <v>42771.488888888889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42381.922499999993</v>
      </c>
      <c r="T2432" s="13">
        <f t="shared" si="227"/>
        <v>42411.922499999993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42488.891354166662</v>
      </c>
      <c r="T2433" s="13">
        <f t="shared" si="227"/>
        <v>42548.891354166662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42041.010381944441</v>
      </c>
      <c r="T2434" s="13">
        <f t="shared" si="227"/>
        <v>42071.010381944441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SUM(E2435/D2435)</f>
        <v>0</v>
      </c>
      <c r="P2435">
        <f t="shared" ref="P2435:P2498" si="229">IF(L2435&lt;&gt;0, ROUND(SUM(E2435/L2435), 2), 0)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RIGHT(N2435,LEN(N2435)-SEARCH("/",N2435))</f>
        <v>food trucks</v>
      </c>
      <c r="S2435" s="13">
        <f t="shared" ref="S2435:S2498" si="232">(((J2435/60)/60)/24)+DATE(1970,1,1)+(-5/24)</f>
        <v>42397.691469907404</v>
      </c>
      <c r="T2435" s="13">
        <f t="shared" ref="T2435:T2498" si="233">(((I2435/60)/60)/24)+DATE(1970,1,1)+(-5/24)</f>
        <v>42427.691469907404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42179.977708333325</v>
      </c>
      <c r="T2436" s="13">
        <f t="shared" si="233"/>
        <v>42219.977708333325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42252.069282407399</v>
      </c>
      <c r="T2437" s="13">
        <f t="shared" si="233"/>
        <v>42282.069282407399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42338.407060185178</v>
      </c>
      <c r="T2438" s="13">
        <f t="shared" si="233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42031.756805555553</v>
      </c>
      <c r="T2439" s="13">
        <f t="shared" si="233"/>
        <v>42080.541666666664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42285.706736111104</v>
      </c>
      <c r="T2440" s="13">
        <f t="shared" si="233"/>
        <v>42345.748402777775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42265.610289351847</v>
      </c>
      <c r="T2441" s="13">
        <f t="shared" si="233"/>
        <v>42295.610289351847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42383.691122685181</v>
      </c>
      <c r="T2442" s="13">
        <f t="shared" si="233"/>
        <v>42413.691122685181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1.0788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42186.917291666665</v>
      </c>
      <c r="T2443" s="13">
        <f t="shared" si="233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1.2594166666666666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42052.458657407398</v>
      </c>
      <c r="T2444" s="13">
        <f t="shared" si="233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2.0251494999999999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41836.416921296295</v>
      </c>
      <c r="T2445" s="13">
        <f t="shared" si="233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1.0860000000000001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42485.54619212963</v>
      </c>
      <c r="T2446" s="13">
        <f t="shared" si="233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1.728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42242.981724537036</v>
      </c>
      <c r="T2447" s="13">
        <f t="shared" si="233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1.6798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42670.394340277773</v>
      </c>
      <c r="T2448" s="13">
        <f t="shared" si="233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4.2720000000000002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42654.26149305555</v>
      </c>
      <c r="T2449" s="13">
        <f t="shared" si="233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1.075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42607.107789351845</v>
      </c>
      <c r="T2450" s="13">
        <f t="shared" si="233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41942.934201388889</v>
      </c>
      <c r="T2451" s="13">
        <f t="shared" si="233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1.0153353333333335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41901.864074074074</v>
      </c>
      <c r="T2452" s="13">
        <f t="shared" si="233"/>
        <v>41939.924305555556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1.1545000000000001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42779.700115740743</v>
      </c>
      <c r="T2453" s="13">
        <f t="shared" si="233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42338.635416666664</v>
      </c>
      <c r="T2454" s="13">
        <f t="shared" si="233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1.5469999999999999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42738.483900462961</v>
      </c>
      <c r="T2455" s="13">
        <f t="shared" si="233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1.0084571428571429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42769.99314814814</v>
      </c>
      <c r="T2456" s="13">
        <f t="shared" si="233"/>
        <v>42804.99314814814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1.82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42452.573495370372</v>
      </c>
      <c r="T2457" s="13">
        <f t="shared" si="233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1.8086666666666666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42761.752766203703</v>
      </c>
      <c r="T2458" s="13">
        <f t="shared" si="233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1.0230434782608695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42423.394166666665</v>
      </c>
      <c r="T2459" s="13">
        <f t="shared" si="233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1.1017999999999999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42495.663402777776</v>
      </c>
      <c r="T2460" s="13">
        <f t="shared" si="233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1.0225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42407.429224537038</v>
      </c>
      <c r="T2461" s="13">
        <f t="shared" si="233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1.0078823529411765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42703.978784722225</v>
      </c>
      <c r="T2462" s="13">
        <f t="shared" si="233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1.038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40783.804363425923</v>
      </c>
      <c r="T2463" s="13">
        <f t="shared" si="233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1.1070833333333334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41088.977962962963</v>
      </c>
      <c r="T2464" s="13">
        <f t="shared" si="233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41340.903067129628</v>
      </c>
      <c r="T2465" s="13">
        <f t="shared" si="233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1.111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42248.692094907405</v>
      </c>
      <c r="T2466" s="13">
        <f t="shared" si="233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1.8014285714285714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41145.510972222219</v>
      </c>
      <c r="T2467" s="13">
        <f t="shared" si="233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41372.894131944442</v>
      </c>
      <c r="T2468" s="13">
        <f t="shared" si="233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1.1850000000000001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41025.665868055556</v>
      </c>
      <c r="T2469" s="13">
        <f t="shared" si="233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1.0721700000000001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41173.945844907401</v>
      </c>
      <c r="T2470" s="13">
        <f t="shared" si="233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1.1366666666666667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40557.221400462957</v>
      </c>
      <c r="T2471" s="13">
        <f t="shared" si="233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1.0316400000000001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41022.866377314815</v>
      </c>
      <c r="T2472" s="13">
        <f t="shared" si="233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1.28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40893.784629629627</v>
      </c>
      <c r="T2473" s="13">
        <f t="shared" si="233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1.3576026666666667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40353.907175925924</v>
      </c>
      <c r="T2474" s="13">
        <f t="shared" si="233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41193.540150462963</v>
      </c>
      <c r="T2475" s="13">
        <f t="shared" si="233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1.0000360000000001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40416.80296296296</v>
      </c>
      <c r="T2476" s="13">
        <f t="shared" si="233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1.0471999999999999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40310.079340277778</v>
      </c>
      <c r="T2477" s="13">
        <f t="shared" si="233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1.050225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41913.120023148142</v>
      </c>
      <c r="T2478" s="13">
        <f t="shared" si="233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1.7133333333333334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41088.483159722222</v>
      </c>
      <c r="T2479" s="13">
        <f t="shared" si="233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1.2749999999999999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41257.742048611108</v>
      </c>
      <c r="T2480" s="13">
        <f t="shared" si="233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1.3344333333333334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41107.518449074072</v>
      </c>
      <c r="T2481" s="13">
        <f t="shared" si="233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42227.727824074071</v>
      </c>
      <c r="T2482" s="13">
        <f t="shared" si="233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1.1291099999999998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40999.437592592592</v>
      </c>
      <c r="T2483" s="13">
        <f t="shared" si="233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40711.573877314811</v>
      </c>
      <c r="T2484" s="13">
        <f t="shared" si="233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1.1372727272727272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40970.541701388887</v>
      </c>
      <c r="T2485" s="13">
        <f t="shared" si="233"/>
        <v>41030.500034722223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1.1931742857142855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40771.708368055552</v>
      </c>
      <c r="T2486" s="13">
        <f t="shared" si="233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1.0325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40793.790266203701</v>
      </c>
      <c r="T2487" s="13">
        <f t="shared" si="233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2.6566666666666667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40991.499722222223</v>
      </c>
      <c r="T2488" s="13">
        <f t="shared" si="233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1.0005066666666667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41025.874965277777</v>
      </c>
      <c r="T2489" s="13">
        <f t="shared" si="233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1.0669999999999999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40833.424861111111</v>
      </c>
      <c r="T2490" s="13">
        <f t="shared" si="233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41373.481932870367</v>
      </c>
      <c r="T2491" s="13">
        <f t="shared" si="233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1.214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41023.019398148142</v>
      </c>
      <c r="T2492" s="13">
        <f t="shared" si="233"/>
        <v>41083.019398148142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40542.630949074075</v>
      </c>
      <c r="T2493" s="13">
        <f t="shared" si="233"/>
        <v>40558.868749999994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1.25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41024.777638888889</v>
      </c>
      <c r="T2494" s="13">
        <f t="shared" si="233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1.2869999999999999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41347.959953703699</v>
      </c>
      <c r="T2495" s="13">
        <f t="shared" si="233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1.0100533333333332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41022.436851851846</v>
      </c>
      <c r="T2496" s="13">
        <f t="shared" si="233"/>
        <v>41052.436851851846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1.2753666666666665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41036.738136574073</v>
      </c>
      <c r="T2497" s="13">
        <f t="shared" si="233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41327.788101851853</v>
      </c>
      <c r="T2498" s="13">
        <f t="shared" si="233"/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SUM(E2499/D2499)</f>
        <v>1.127715</v>
      </c>
      <c r="P2499">
        <f t="shared" ref="P2499:P2562" si="235">IF(L2499&lt;&gt;0, ROUND(SUM(E2499/L2499), 2), 0)</f>
        <v>80.55</v>
      </c>
      <c r="Q2499" t="str">
        <f t="shared" ref="Q2499:Q2562" si="236">LEFT(N2499,SEARCH("/",N2499,1)-1)</f>
        <v>music</v>
      </c>
      <c r="R2499" t="str">
        <f t="shared" ref="R2499:R2562" si="237">RIGHT(N2499,LEN(N2499)-SEARCH("/",N2499))</f>
        <v>indie rock</v>
      </c>
      <c r="S2499" s="13">
        <f t="shared" ref="S2499:S2562" si="238">(((J2499/60)/60)/24)+DATE(1970,1,1)+(-5/24)</f>
        <v>40730.670578703699</v>
      </c>
      <c r="T2499" s="13">
        <f t="shared" ref="T2499:T2562" si="239">(((I2499/60)/60)/24)+DATE(1970,1,1)+(-5/24)</f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42017.759108796294</v>
      </c>
      <c r="T2500" s="13">
        <f t="shared" si="239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2.0262500000000001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41226.440243055549</v>
      </c>
      <c r="T2501" s="13">
        <f t="shared" si="239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1.1333333333333333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41053.564525462964</v>
      </c>
      <c r="T2502" s="13">
        <f t="shared" si="239"/>
        <v>41083.564525462964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2.5545454545454545E-2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42244.568333333329</v>
      </c>
      <c r="T2503" s="13">
        <f t="shared" si="239"/>
        <v>42274.568333333329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41858.617106481477</v>
      </c>
      <c r="T2504" s="13">
        <f t="shared" si="239"/>
        <v>41903.617106481477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42498.691064814811</v>
      </c>
      <c r="T2505" s="13">
        <f t="shared" si="239"/>
        <v>42528.67083333333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41927.807106481479</v>
      </c>
      <c r="T2506" s="13">
        <f t="shared" si="239"/>
        <v>41957.848773148151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42046.847407407404</v>
      </c>
      <c r="T2507" s="13">
        <f t="shared" si="239"/>
        <v>42076.80574074074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42258.088761574072</v>
      </c>
      <c r="T2508" s="13">
        <f t="shared" si="239"/>
        <v>42280.666666666664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42104.864629629628</v>
      </c>
      <c r="T2509" s="13">
        <f t="shared" si="239"/>
        <v>42134.864629629628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41835.743449074071</v>
      </c>
      <c r="T2510" s="13">
        <f t="shared" si="239"/>
        <v>41865.743449074071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1.0526315789473684E-2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42058.601261574069</v>
      </c>
      <c r="T2511" s="13">
        <f t="shared" si="239"/>
        <v>42114.559594907405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42078.78902777777</v>
      </c>
      <c r="T2512" s="13">
        <f t="shared" si="239"/>
        <v>42138.78902777777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42371.238576388881</v>
      </c>
      <c r="T2513" s="13">
        <f t="shared" si="239"/>
        <v>42401.238576388881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41971.668530092589</v>
      </c>
      <c r="T2514" s="13">
        <f t="shared" si="239"/>
        <v>41986.668530092589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42731.798483796294</v>
      </c>
      <c r="T2515" s="13">
        <f t="shared" si="239"/>
        <v>42791.798483796294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41854.181446759256</v>
      </c>
      <c r="T2516" s="13">
        <f t="shared" si="239"/>
        <v>41871.181446759256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42027.63140046296</v>
      </c>
      <c r="T2517" s="13">
        <f t="shared" si="239"/>
        <v>42057.63140046296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41942.445046296292</v>
      </c>
      <c r="T2518" s="13">
        <f t="shared" si="239"/>
        <v>41972.486712962964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9.8166666666666666E-2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42052.594097222223</v>
      </c>
      <c r="T2519" s="13">
        <f t="shared" si="239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41926.472546296296</v>
      </c>
      <c r="T2520" s="13">
        <f t="shared" si="239"/>
        <v>41956.51421296296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41808.946805555555</v>
      </c>
      <c r="T2521" s="13">
        <f t="shared" si="239"/>
        <v>41838.946805555555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42612.392187500001</v>
      </c>
      <c r="T2522" s="13">
        <f t="shared" si="239"/>
        <v>42658.597916666658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1.0948792000000001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42269.75950231481</v>
      </c>
      <c r="T2523" s="13">
        <f t="shared" si="239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42460.365277777775</v>
      </c>
      <c r="T2524" s="13">
        <f t="shared" si="239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1.5644444444444445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41930.767268518517</v>
      </c>
      <c r="T2525" s="13">
        <f t="shared" si="239"/>
        <v>41960.808935185189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1.016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41961.599039351851</v>
      </c>
      <c r="T2526" s="13">
        <f t="shared" si="239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1.00325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41058.636238425926</v>
      </c>
      <c r="T2527" s="13">
        <f t="shared" si="239"/>
        <v>41088.636238425926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1.1294999999999999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41952.882800925923</v>
      </c>
      <c r="T2528" s="13">
        <f t="shared" si="239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1.02125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41546.542719907404</v>
      </c>
      <c r="T2529" s="13">
        <f t="shared" si="239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1.0724974999999999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42217.626192129632</v>
      </c>
      <c r="T2530" s="13">
        <f t="shared" si="239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1.0428333333333333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40947.872395833328</v>
      </c>
      <c r="T2531" s="13">
        <f t="shared" si="239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42081.656307870369</v>
      </c>
      <c r="T2532" s="13">
        <f t="shared" si="239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1.004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42208.471689814811</v>
      </c>
      <c r="T2533" s="13">
        <f t="shared" si="239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1.26125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41107.640810185185</v>
      </c>
      <c r="T2534" s="13">
        <f t="shared" si="239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1.1066666666666667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41304.542951388888</v>
      </c>
      <c r="T2535" s="13">
        <f t="shared" si="239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40127.492037037038</v>
      </c>
      <c r="T2536" s="13">
        <f t="shared" si="239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1.03775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41943.582696759258</v>
      </c>
      <c r="T2537" s="13">
        <f t="shared" si="239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41463.89775462963</v>
      </c>
      <c r="T2538" s="13">
        <f t="shared" si="239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40696.440451388888</v>
      </c>
      <c r="T2539" s="13">
        <f t="shared" si="239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1.130176111111111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41298.301631944443</v>
      </c>
      <c r="T2540" s="13">
        <f t="shared" si="239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1.0024999999999999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41977.693888888891</v>
      </c>
      <c r="T2541" s="13">
        <f t="shared" si="239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1.034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40785.466678240737</v>
      </c>
      <c r="T2542" s="13">
        <f t="shared" si="239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1.0702857142857143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41483.240949074068</v>
      </c>
      <c r="T2543" s="13">
        <f t="shared" si="239"/>
        <v>41543.240949074068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1.0357142857142858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41509.218252314815</v>
      </c>
      <c r="T2544" s="13">
        <f t="shared" si="239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1.5640000000000001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40513.899282407401</v>
      </c>
      <c r="T2545" s="13">
        <f t="shared" si="239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1.0082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41068.3121412037</v>
      </c>
      <c r="T2546" s="13">
        <f t="shared" si="239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1.9530000000000001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42026.929837962954</v>
      </c>
      <c r="T2547" s="13">
        <f t="shared" si="239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1.1171428571428572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41524.650219907402</v>
      </c>
      <c r="T2548" s="13">
        <f t="shared" si="239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1.1985454545454546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40973.564849537033</v>
      </c>
      <c r="T2549" s="13">
        <f t="shared" si="239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1.0185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42618.417094907411</v>
      </c>
      <c r="T2550" s="13">
        <f t="shared" si="239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1.0280254777070064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41390.549421296295</v>
      </c>
      <c r="T2551" s="13">
        <f t="shared" si="239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42228.425995370366</v>
      </c>
      <c r="T2552" s="13">
        <f t="shared" si="239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1.0273469387755103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40961.043807870366</v>
      </c>
      <c r="T2553" s="13">
        <f t="shared" si="239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42769.601631944439</v>
      </c>
      <c r="T2554" s="13">
        <f t="shared" si="239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1.5553333333333332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41112.99082175926</v>
      </c>
      <c r="T2555" s="13">
        <f t="shared" si="239"/>
        <v>41172.99082175926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1.228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42124.869942129626</v>
      </c>
      <c r="T2556" s="13">
        <f t="shared" si="239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1.0734999999999999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41026.44667824074</v>
      </c>
      <c r="T2557" s="13">
        <f t="shared" si="239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1.0550335570469798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41222.783067129625</v>
      </c>
      <c r="T2558" s="13">
        <f t="shared" si="239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1.1844444444444444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41744.536874999998</v>
      </c>
      <c r="T2559" s="13">
        <f t="shared" si="239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1.0888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42093.651689814818</v>
      </c>
      <c r="T2560" s="13">
        <f t="shared" si="239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40829.665324074071</v>
      </c>
      <c r="T2561" s="13">
        <f t="shared" si="239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42039.742754629631</v>
      </c>
      <c r="T2562" s="13">
        <f t="shared" si="239"/>
        <v>42069.742754629631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SUM(E2563/D2563)</f>
        <v>0</v>
      </c>
      <c r="P2563">
        <f t="shared" ref="P2563:P2626" si="241">IF(L2563&lt;&gt;0, ROUND(SUM(E2563/L2563), 2), 0)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RIGHT(N2563,LEN(N2563)-SEARCH("/",N2563))</f>
        <v>food trucks</v>
      </c>
      <c r="S2563" s="13">
        <f t="shared" ref="S2563:S2626" si="244">(((J2563/60)/60)/24)+DATE(1970,1,1)+(-5/24)</f>
        <v>42260.320474537039</v>
      </c>
      <c r="T2563" s="13">
        <f t="shared" ref="T2563:T2626" si="245">(((I2563/60)/60)/24)+DATE(1970,1,1)+(-5/24)</f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42594.316423611112</v>
      </c>
      <c r="T2564" s="13">
        <f t="shared" si="245"/>
        <v>42654.316423611112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42154.931145833332</v>
      </c>
      <c r="T2565" s="13">
        <f t="shared" si="245"/>
        <v>42214.931145833332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41821.83216435185</v>
      </c>
      <c r="T2566" s="13">
        <f t="shared" si="245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42440.442002314812</v>
      </c>
      <c r="T2567" s="13">
        <f t="shared" si="245"/>
        <v>42499.659722222219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41842.772546296292</v>
      </c>
      <c r="T2568" s="13">
        <f t="shared" si="245"/>
        <v>41872.772546296292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42087.670578703699</v>
      </c>
      <c r="T2569" s="13">
        <f t="shared" si="245"/>
        <v>42117.670578703699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42584.45826388889</v>
      </c>
      <c r="T2570" s="13">
        <f t="shared" si="245"/>
        <v>42614.45826388889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42233.897129629629</v>
      </c>
      <c r="T2571" s="13">
        <f t="shared" si="245"/>
        <v>42263.897129629629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42744.694849537038</v>
      </c>
      <c r="T2572" s="13">
        <f t="shared" si="245"/>
        <v>42774.694849537038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42449.133344907408</v>
      </c>
      <c r="T2573" s="13">
        <f t="shared" si="245"/>
        <v>42509.133344907408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42076.911076388882</v>
      </c>
      <c r="T2574" s="13">
        <f t="shared" si="245"/>
        <v>42106.911076388882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41829.383668981478</v>
      </c>
      <c r="T2575" s="13">
        <f t="shared" si="245"/>
        <v>41874.383668981478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42487.617418981477</v>
      </c>
      <c r="T2576" s="13">
        <f t="shared" si="245"/>
        <v>42508.617418981477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41985.90039351851</v>
      </c>
      <c r="T2577" s="13">
        <f t="shared" si="245"/>
        <v>42015.90039351851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42059.801469907405</v>
      </c>
      <c r="T2578" s="13">
        <f t="shared" si="245"/>
        <v>42104.759803240733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41830.612233796295</v>
      </c>
      <c r="T2579" s="13">
        <f t="shared" si="245"/>
        <v>41855.612233796295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42237.814571759263</v>
      </c>
      <c r="T2580" s="13">
        <f t="shared" si="245"/>
        <v>42286.499999999993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1.3849999999999999E-3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41837.621562499997</v>
      </c>
      <c r="T2581" s="13">
        <f t="shared" si="245"/>
        <v>41897.621562499997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42110.118090277778</v>
      </c>
      <c r="T2582" s="13">
        <f t="shared" si="245"/>
        <v>42139.916666666664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0.106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42294.420115740737</v>
      </c>
      <c r="T2583" s="13">
        <f t="shared" si="245"/>
        <v>42324.461782407401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42642.780486111107</v>
      </c>
      <c r="T2584" s="13">
        <f t="shared" si="245"/>
        <v>42672.780486111107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42019.561111111114</v>
      </c>
      <c r="T2585" s="13">
        <f t="shared" si="245"/>
        <v>42079.519444444442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42139.964918981481</v>
      </c>
      <c r="T2586" s="13">
        <f t="shared" si="245"/>
        <v>42169.964918981481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41795.754999999997</v>
      </c>
      <c r="T2587" s="13">
        <f t="shared" si="245"/>
        <v>41825.754999999997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42333.121944444443</v>
      </c>
      <c r="T2588" s="13">
        <f t="shared" si="245"/>
        <v>42363.121944444443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2.4340000000000001E-2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42338.467048611106</v>
      </c>
      <c r="T2589" s="13">
        <f t="shared" si="245"/>
        <v>42368.467048611106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3.8833333333333331E-2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42042.467893518515</v>
      </c>
      <c r="T2590" s="13">
        <f t="shared" si="245"/>
        <v>42094.343055555553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42422.327858796292</v>
      </c>
      <c r="T2591" s="13">
        <f t="shared" si="245"/>
        <v>42452.286192129628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42388.380752314813</v>
      </c>
      <c r="T2592" s="13">
        <f t="shared" si="245"/>
        <v>42395.380752314813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42382.698194444441</v>
      </c>
      <c r="T2593" s="13">
        <f t="shared" si="245"/>
        <v>42442.656527777777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41887.592835648145</v>
      </c>
      <c r="T2594" s="13">
        <f t="shared" si="245"/>
        <v>41917.592835648145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42089.636875000004</v>
      </c>
      <c r="T2595" s="13">
        <f t="shared" si="245"/>
        <v>42119.636875000004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41828.759583333333</v>
      </c>
      <c r="T2596" s="13">
        <f t="shared" si="245"/>
        <v>41858.759583333333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0.12166666666666667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42760.035879629628</v>
      </c>
      <c r="T2597" s="13">
        <f t="shared" si="245"/>
        <v>42790.035879629628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0.23588571428571428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41828.45612268518</v>
      </c>
      <c r="T2598" s="13">
        <f t="shared" si="245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5.6666666666666664E-2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42510.133298611108</v>
      </c>
      <c r="T2599" s="13">
        <f t="shared" si="245"/>
        <v>42540.133298611108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0.39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42240.631956018515</v>
      </c>
      <c r="T2600" s="13">
        <f t="shared" si="245"/>
        <v>42270.631956018515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41809.545682870368</v>
      </c>
      <c r="T2601" s="13">
        <f t="shared" si="245"/>
        <v>41854.545682870368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6.9320000000000007E-2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42394.692129629628</v>
      </c>
      <c r="T2602" s="13">
        <f t="shared" si="245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6.6139999999999999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41150.69385416666</v>
      </c>
      <c r="T2603" s="13">
        <f t="shared" si="245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3.2609166666666667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41915.538981481477</v>
      </c>
      <c r="T2604" s="13">
        <f t="shared" si="245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41617.704328703701</v>
      </c>
      <c r="T2605" s="13">
        <f t="shared" si="245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1.0421799999999999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40997.842858796292</v>
      </c>
      <c r="T2606" s="13">
        <f t="shared" si="245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1.0742157000000001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42508.33321759259</v>
      </c>
      <c r="T2607" s="13">
        <f t="shared" si="245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1.1005454545454545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41726.504421296297</v>
      </c>
      <c r="T2608" s="13">
        <f t="shared" si="245"/>
        <v>41758.504421296297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4.077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42184.666342592587</v>
      </c>
      <c r="T2609" s="13">
        <f t="shared" si="245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2.2392500000000002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42767.593379629623</v>
      </c>
      <c r="T2610" s="13">
        <f t="shared" si="245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3.038011142857143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41075.02952546296</v>
      </c>
      <c r="T2611" s="13">
        <f t="shared" si="245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1.4132510432681749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42564.672743055555</v>
      </c>
      <c r="T2612" s="13">
        <f t="shared" si="245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27.906363636363636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42704.127476851849</v>
      </c>
      <c r="T2613" s="13">
        <f t="shared" si="245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1.7176130000000001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41981.934837962959</v>
      </c>
      <c r="T2614" s="13">
        <f t="shared" si="245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1.0101333333333333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41143.609884259255</v>
      </c>
      <c r="T2615" s="13">
        <f t="shared" si="245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41730.500138888885</v>
      </c>
      <c r="T2616" s="13">
        <f t="shared" si="245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1.6976511744127936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42453.288935185185</v>
      </c>
      <c r="T2617" s="13">
        <f t="shared" si="245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1.14534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42211.786215277774</v>
      </c>
      <c r="T2618" s="13">
        <f t="shared" si="245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8.7759999999999998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41902.666099537033</v>
      </c>
      <c r="T2619" s="13">
        <f t="shared" si="245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1.0538666666666667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42279.584039351852</v>
      </c>
      <c r="T2620" s="13">
        <f t="shared" si="245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1.8839999999999999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42273.67597222222</v>
      </c>
      <c r="T2621" s="13">
        <f t="shared" si="245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1.436523076923077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42250.958819444444</v>
      </c>
      <c r="T2622" s="13">
        <f t="shared" si="245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1.4588000000000001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42115.539212962954</v>
      </c>
      <c r="T2623" s="13">
        <f t="shared" si="245"/>
        <v>42145.539212962954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1.3118399999999999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42689.534907407404</v>
      </c>
      <c r="T2624" s="13">
        <f t="shared" si="245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1.1399999999999999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42692.048217592594</v>
      </c>
      <c r="T2625" s="13">
        <f t="shared" si="245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13.794206249999998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41144.213217592594</v>
      </c>
      <c r="T2626" s="13">
        <f t="shared" si="245"/>
        <v>41165.213217592594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SUM(E2627/D2627)</f>
        <v>9.56</v>
      </c>
      <c r="P2627">
        <f t="shared" ref="P2627:P2690" si="247">IF(L2627&lt;&gt;0, ROUND(SUM(E2627/L2627), 2), 0)</f>
        <v>27.58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RIGHT(N2627,LEN(N2627)-SEARCH("/",N2627))</f>
        <v>space exploration</v>
      </c>
      <c r="S2627" s="13">
        <f t="shared" ref="S2627:S2690" si="250">(((J2627/60)/60)/24)+DATE(1970,1,1)+(-5/24)</f>
        <v>42658.601944444446</v>
      </c>
      <c r="T2627" s="13">
        <f t="shared" ref="T2627:T2690" si="251">(((I2627/60)/60)/24)+DATE(1970,1,1)+(-5/24)</f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42128.41978009259</v>
      </c>
      <c r="T2628" s="13">
        <f t="shared" si="251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6.4666666666666668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42304.621076388888</v>
      </c>
      <c r="T2629" s="13">
        <f t="shared" si="251"/>
        <v>42334.66274305556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1.1036948748510131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41953.757719907408</v>
      </c>
      <c r="T2630" s="13">
        <f t="shared" si="251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42108.330115740733</v>
      </c>
      <c r="T2631" s="13">
        <f t="shared" si="251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1.579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42523.897129629629</v>
      </c>
      <c r="T2632" s="13">
        <f t="shared" si="251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1.1466525000000001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42217.960960648146</v>
      </c>
      <c r="T2633" s="13">
        <f t="shared" si="251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1.3700934579439252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42493.853460648148</v>
      </c>
      <c r="T2634" s="13">
        <f t="shared" si="251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3.5461999999999998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41667.614953703705</v>
      </c>
      <c r="T2635" s="13">
        <f t="shared" si="251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42612.448159722226</v>
      </c>
      <c r="T2636" s="13">
        <f t="shared" si="251"/>
        <v>42642.448159722226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42037.742604166669</v>
      </c>
      <c r="T2637" s="13">
        <f t="shared" si="251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42636.406412037039</v>
      </c>
      <c r="T2638" s="13">
        <f t="shared" si="251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1.6619999999999999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42639.341145833336</v>
      </c>
      <c r="T2639" s="13">
        <f t="shared" si="251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1.0172910662824208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41989.70480324074</v>
      </c>
      <c r="T2640" s="13">
        <f t="shared" si="251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1.64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42024.656805555554</v>
      </c>
      <c r="T2641" s="13">
        <f t="shared" si="251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1.0566666666666666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42102.952245370368</v>
      </c>
      <c r="T2642" s="13">
        <f t="shared" si="251"/>
        <v>42162.952245370368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41880.618784722217</v>
      </c>
      <c r="T2643" s="13">
        <f t="shared" si="251"/>
        <v>41897.631249999999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42536.03828703703</v>
      </c>
      <c r="T2644" s="13">
        <f t="shared" si="251"/>
        <v>42566.081249999996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0.33559730999999998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42689.374016203699</v>
      </c>
      <c r="T2645" s="13">
        <f t="shared" si="251"/>
        <v>42725.124305555553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2.053E-2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42774.583738425928</v>
      </c>
      <c r="T2646" s="13">
        <f t="shared" si="251"/>
        <v>42804.583738425928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0.105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41921.634293981479</v>
      </c>
      <c r="T2647" s="13">
        <f t="shared" si="251"/>
        <v>41951.675960648143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8.4172839999999999E-2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42226.10496527778</v>
      </c>
      <c r="T2648" s="13">
        <f t="shared" si="251"/>
        <v>42256.10496527778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42200.053460648145</v>
      </c>
      <c r="T2649" s="13">
        <f t="shared" si="251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8.8333333333333337E-3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42408.506481481476</v>
      </c>
      <c r="T2650" s="13">
        <f t="shared" si="251"/>
        <v>42438.506481481476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9.9200000000000004E-4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42341.788668981484</v>
      </c>
      <c r="T2651" s="13">
        <f t="shared" si="251"/>
        <v>42401.788668981484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42695.416006944441</v>
      </c>
      <c r="T2652" s="13">
        <f t="shared" si="251"/>
        <v>42725.416006944441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1.8689285714285714E-2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42327.597326388881</v>
      </c>
      <c r="T2653" s="13">
        <f t="shared" si="251"/>
        <v>42355.597326388881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8.8500000000000002E-3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41952.950520833336</v>
      </c>
      <c r="T2654" s="13">
        <f t="shared" si="251"/>
        <v>41982.950520833336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0.1152156862745098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41771.443599537037</v>
      </c>
      <c r="T2655" s="13">
        <f t="shared" si="251"/>
        <v>41802.958333333328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42055.39266203704</v>
      </c>
      <c r="T2656" s="13">
        <f t="shared" si="251"/>
        <v>42115.350995370369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0.21033333333333334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42381.657951388886</v>
      </c>
      <c r="T2657" s="13">
        <f t="shared" si="251"/>
        <v>42409.624999999993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0.11436666666666667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42767.480185185181</v>
      </c>
      <c r="T2658" s="13">
        <f t="shared" si="251"/>
        <v>42806.583333333336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0.18737933333333334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42551.720520833333</v>
      </c>
      <c r="T2659" s="13">
        <f t="shared" si="251"/>
        <v>42584.854166666664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42551.675856481481</v>
      </c>
      <c r="T2660" s="13">
        <f t="shared" si="251"/>
        <v>42581.675856481481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42081.861226851855</v>
      </c>
      <c r="T2661" s="13">
        <f t="shared" si="251"/>
        <v>42111.861226851855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42272.504837962959</v>
      </c>
      <c r="T2662" s="13">
        <f t="shared" si="251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41542.750115740739</v>
      </c>
      <c r="T2663" s="13">
        <f t="shared" si="251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42207.538344907407</v>
      </c>
      <c r="T2664" s="13">
        <f t="shared" si="251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1.0459624999999999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42222.41443287037</v>
      </c>
      <c r="T2665" s="13">
        <f t="shared" si="251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1.0342857142857143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42312.817094907405</v>
      </c>
      <c r="T2666" s="13">
        <f t="shared" si="251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1.2314285714285715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42083.687199074069</v>
      </c>
      <c r="T2667" s="13">
        <f t="shared" si="251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1.592951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42235.55600694444</v>
      </c>
      <c r="T2668" s="13">
        <f t="shared" si="251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1.1066666666666667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42380.717777777776</v>
      </c>
      <c r="T2669" s="13">
        <f t="shared" si="251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1.7070000000000001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42275.380381944437</v>
      </c>
      <c r="T2670" s="13">
        <f t="shared" si="251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42318.827499999999</v>
      </c>
      <c r="T2671" s="13">
        <f t="shared" si="251"/>
        <v>42378.827499999999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6.4158609339642042E-2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41820.812268518515</v>
      </c>
      <c r="T2672" s="13">
        <f t="shared" si="251"/>
        <v>41848.812268518515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0.11344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41962.540694444448</v>
      </c>
      <c r="T2673" s="13">
        <f t="shared" si="251"/>
        <v>41992.609722222223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0.33189999999999997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42344.675810185181</v>
      </c>
      <c r="T2674" s="13">
        <f t="shared" si="251"/>
        <v>42366.041666666664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0.27579999999999999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41912.333321759259</v>
      </c>
      <c r="T2675" s="13">
        <f t="shared" si="251"/>
        <v>41941.739583333328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0.62839999999999996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42529.424421296295</v>
      </c>
      <c r="T2676" s="13">
        <f t="shared" si="251"/>
        <v>42555.999305555553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7.5880000000000003E-2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41923.649178240739</v>
      </c>
      <c r="T2677" s="13">
        <f t="shared" si="251"/>
        <v>41953.690844907404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0.50380952380952382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42482.416365740741</v>
      </c>
      <c r="T2678" s="13">
        <f t="shared" si="251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0.17512820512820512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41792.821099537032</v>
      </c>
      <c r="T2679" s="13">
        <f t="shared" si="251"/>
        <v>41822.821099537032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42241.589872685181</v>
      </c>
      <c r="T2680" s="13">
        <f t="shared" si="251"/>
        <v>42271.589872685181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42032.792754629627</v>
      </c>
      <c r="T2681" s="13">
        <f t="shared" si="251"/>
        <v>42062.792754629627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42436.003368055557</v>
      </c>
      <c r="T2682" s="13">
        <f t="shared" si="251"/>
        <v>42465.961701388886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41805.686921296292</v>
      </c>
      <c r="T2683" s="13">
        <f t="shared" si="251"/>
        <v>41830.686921296292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41932.663657407407</v>
      </c>
      <c r="T2684" s="13">
        <f t="shared" si="251"/>
        <v>41965.040972222218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42034.546759259254</v>
      </c>
      <c r="T2685" s="13">
        <f t="shared" si="251"/>
        <v>42064.546759259254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41820.706307870365</v>
      </c>
      <c r="T2686" s="13">
        <f t="shared" si="251"/>
        <v>41860.706307870365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42061.487615740734</v>
      </c>
      <c r="T2687" s="13">
        <f t="shared" si="251"/>
        <v>42121.445949074077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41892.766469907401</v>
      </c>
      <c r="T2688" s="13">
        <f t="shared" si="251"/>
        <v>41912.766469907401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42154.431921296295</v>
      </c>
      <c r="T2689" s="13">
        <f t="shared" si="251"/>
        <v>42184.431921296295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1.48E-3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42027.910532407412</v>
      </c>
      <c r="T2690" s="13">
        <f t="shared" si="251"/>
        <v>42058.916666666664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SUM(E2691/D2691)</f>
        <v>2.8571428571428571E-5</v>
      </c>
      <c r="P2691">
        <f t="shared" ref="P2691:P2754" si="253">IF(L2691&lt;&gt;0, ROUND(SUM(E2691/L2691), 2), 0)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RIGHT(N2691,LEN(N2691)-SEARCH("/",N2691))</f>
        <v>food trucks</v>
      </c>
      <c r="S2691" s="13">
        <f t="shared" ref="S2691:S2754" si="256">(((J2691/60)/60)/24)+DATE(1970,1,1)+(-5/24)</f>
        <v>42551.753356481473</v>
      </c>
      <c r="T2691" s="13">
        <f t="shared" ref="T2691:T2754" si="257">(((I2691/60)/60)/24)+DATE(1970,1,1)+(-5/24)</f>
        <v>42581.753356481473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0.107325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42112.89671296296</v>
      </c>
      <c r="T2692" s="13">
        <f t="shared" si="257"/>
        <v>42157.89671296296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42089.515706018516</v>
      </c>
      <c r="T2693" s="13">
        <f t="shared" si="257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42058.125694444439</v>
      </c>
      <c r="T2694" s="13">
        <f t="shared" si="257"/>
        <v>42088.084027777775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8.0000000000000002E-3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41833.930162037032</v>
      </c>
      <c r="T2695" s="13">
        <f t="shared" si="257"/>
        <v>41863.930162037032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41877.932164351849</v>
      </c>
      <c r="T2696" s="13">
        <f t="shared" si="257"/>
        <v>41907.932164351849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4.7333333333333333E-3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42047.973587962959</v>
      </c>
      <c r="T2697" s="13">
        <f t="shared" si="257"/>
        <v>42107.931921296295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5.6500000000000002E-2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41964.636111111111</v>
      </c>
      <c r="T2698" s="13">
        <f t="shared" si="257"/>
        <v>41998.636111111111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0.26352173913043481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42187.731747685182</v>
      </c>
      <c r="T2699" s="13">
        <f t="shared" si="257"/>
        <v>42218.708333333336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3.2512500000000002E-3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41787.689907407403</v>
      </c>
      <c r="T2700" s="13">
        <f t="shared" si="257"/>
        <v>41817.689907407403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41829.688229166662</v>
      </c>
      <c r="T2701" s="13">
        <f t="shared" si="257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41870.666342592594</v>
      </c>
      <c r="T2702" s="13">
        <f t="shared" si="257"/>
        <v>41900.666342592594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0.46176470588235297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42801.566365740735</v>
      </c>
      <c r="T2703" s="13">
        <f t="shared" si="257"/>
        <v>42832.524699074071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0.34410000000000002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42800.593483796292</v>
      </c>
      <c r="T2704" s="13">
        <f t="shared" si="257"/>
        <v>42830.551817129628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1.0375000000000001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42756.481828703698</v>
      </c>
      <c r="T2705" s="13">
        <f t="shared" si="257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6.0263157894736845E-2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42787.654097222221</v>
      </c>
      <c r="T2706" s="13">
        <f t="shared" si="257"/>
        <v>42830.61243055555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0.10539393939393939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42773.70784722222</v>
      </c>
      <c r="T2707" s="13">
        <f t="shared" si="257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1.1229714285714285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41899.086608796293</v>
      </c>
      <c r="T2708" s="13">
        <f t="shared" si="257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3.50844625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41391.574571759258</v>
      </c>
      <c r="T2709" s="13">
        <f t="shared" si="257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2.3321535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42512.489884259259</v>
      </c>
      <c r="T2710" s="13">
        <f t="shared" si="257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1.01606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42611.941446759258</v>
      </c>
      <c r="T2711" s="13">
        <f t="shared" si="257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1.5390035000000002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41828.021157407406</v>
      </c>
      <c r="T2712" s="13">
        <f t="shared" si="257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1.007161125319693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41780.536921296298</v>
      </c>
      <c r="T2713" s="13">
        <f t="shared" si="257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1.3138181818181818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41431.853703703702</v>
      </c>
      <c r="T2714" s="13">
        <f t="shared" si="257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1.0224133333333334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42322.445416666662</v>
      </c>
      <c r="T2715" s="13">
        <f t="shared" si="257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1.1635599999999999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42629.446712962956</v>
      </c>
      <c r="T2716" s="13">
        <f t="shared" si="257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2.6462241666666664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42387.190138888887</v>
      </c>
      <c r="T2717" s="13">
        <f t="shared" si="257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1.1998010000000001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42255.124918981477</v>
      </c>
      <c r="T2718" s="13">
        <f t="shared" si="257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1.2010400000000001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41934.706585648149</v>
      </c>
      <c r="T2719" s="13">
        <f t="shared" si="257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1.0358333333333334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42465.388252314813</v>
      </c>
      <c r="T2720" s="13">
        <f t="shared" si="257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1.0883333333333334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42417.822847222218</v>
      </c>
      <c r="T2721" s="13">
        <f t="shared" si="257"/>
        <v>42477.781180555547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1.1812400000000001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42655.257557870362</v>
      </c>
      <c r="T2722" s="13">
        <f t="shared" si="257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14.62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41493.335625</v>
      </c>
      <c r="T2723" s="13">
        <f t="shared" si="257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2.5253999999999999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42704.64876157407</v>
      </c>
      <c r="T2724" s="13">
        <f t="shared" si="257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1.4005000000000001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41944.630648148144</v>
      </c>
      <c r="T2725" s="13">
        <f t="shared" si="257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2.9687520259319289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42199.118738425925</v>
      </c>
      <c r="T2726" s="13">
        <f t="shared" si="257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1.445425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42745.53628472222</v>
      </c>
      <c r="T2727" s="13">
        <f t="shared" si="257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1.05745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42452.371655092589</v>
      </c>
      <c r="T2728" s="13">
        <f t="shared" si="257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4.9321000000000002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42198.468321759261</v>
      </c>
      <c r="T2729" s="13">
        <f t="shared" si="257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2.0182666666666669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42333.391597222224</v>
      </c>
      <c r="T2730" s="13">
        <f t="shared" si="257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1.0444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42095.032372685186</v>
      </c>
      <c r="T2731" s="13">
        <f t="shared" si="257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1.7029262962962963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41351.333043981482</v>
      </c>
      <c r="T2732" s="13">
        <f t="shared" si="257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1.0430333333333333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41872.317384259259</v>
      </c>
      <c r="T2733" s="13">
        <f t="shared" si="257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1.1825000000000001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41389.599861111106</v>
      </c>
      <c r="T2734" s="13">
        <f t="shared" si="257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1.07538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42044.064513888887</v>
      </c>
      <c r="T2735" s="13">
        <f t="shared" si="257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42626.460555555554</v>
      </c>
      <c r="T2736" s="13">
        <f t="shared" si="257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9.7813466666666677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41315.912615740737</v>
      </c>
      <c r="T2737" s="13">
        <f t="shared" si="257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1.2290000000000001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41722.458020833328</v>
      </c>
      <c r="T2738" s="13">
        <f t="shared" si="257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2.4606080000000001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41611.709340277775</v>
      </c>
      <c r="T2739" s="13">
        <f t="shared" si="257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1.4794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42619.935231481482</v>
      </c>
      <c r="T2740" s="13">
        <f t="shared" si="257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3.8409090909090908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41719.679594907408</v>
      </c>
      <c r="T2741" s="13">
        <f t="shared" si="257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1.0333333333333334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42044.823518518511</v>
      </c>
      <c r="T2742" s="13">
        <f t="shared" si="257"/>
        <v>42074.781851851854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41911.449097222219</v>
      </c>
      <c r="T2743" s="13">
        <f t="shared" si="257"/>
        <v>41931.879861111105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0.29239999999999999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41030.511423611111</v>
      </c>
      <c r="T2744" s="13">
        <f t="shared" si="257"/>
        <v>41044.511423611111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42632.120451388888</v>
      </c>
      <c r="T2745" s="13">
        <f t="shared" si="257"/>
        <v>42662.120451388888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5.2187499999999998E-2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40937.854143518518</v>
      </c>
      <c r="T2746" s="13">
        <f t="shared" si="257"/>
        <v>40967.854143518518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0.21887499999999999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41044.779722222222</v>
      </c>
      <c r="T2747" s="13">
        <f t="shared" si="257"/>
        <v>41104.779722222222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0.26700000000000002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41850.57304398148</v>
      </c>
      <c r="T2748" s="13">
        <f t="shared" si="257"/>
        <v>41880.57304398148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41044.439780092594</v>
      </c>
      <c r="T2749" s="13">
        <f t="shared" si="257"/>
        <v>41075.923611111109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42585.502337962964</v>
      </c>
      <c r="T2750" s="13">
        <f t="shared" si="257"/>
        <v>42615.502337962964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42068.59070601852</v>
      </c>
      <c r="T2751" s="13">
        <f t="shared" si="257"/>
        <v>42098.549039351848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41078.69149305555</v>
      </c>
      <c r="T2752" s="13">
        <f t="shared" si="257"/>
        <v>41090.625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41747.678726851853</v>
      </c>
      <c r="T2753" s="13">
        <f t="shared" si="257"/>
        <v>41807.678726851853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0.11458333333333333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40855.556759259256</v>
      </c>
      <c r="T2754" s="13">
        <f t="shared" si="257"/>
        <v>40895.556759259256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SUM(E2755/D2755)</f>
        <v>0.19</v>
      </c>
      <c r="P2755">
        <f t="shared" ref="P2755:P2818" si="259">IF(L2755&lt;&gt;0, ROUND(SUM(E2755/L2755), 2), 0)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RIGHT(N2755,LEN(N2755)-SEARCH("/",N2755))</f>
        <v>children's books</v>
      </c>
      <c r="S2755" s="13">
        <f t="shared" ref="S2755:S2818" si="262">(((J2755/60)/60)/24)+DATE(1970,1,1)+(-5/24)</f>
        <v>41117.692395833328</v>
      </c>
      <c r="T2755" s="13">
        <f t="shared" ref="T2755:T2818" si="263">(((I2755/60)/60)/24)+DATE(1970,1,1)+(-5/24)</f>
        <v>41147.692395833328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41863.427673611113</v>
      </c>
      <c r="T2756" s="13">
        <f t="shared" si="263"/>
        <v>41893.427673611113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0.52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42072.582488425927</v>
      </c>
      <c r="T2757" s="13">
        <f t="shared" si="263"/>
        <v>42102.582488425927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0.1048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41620.692141203705</v>
      </c>
      <c r="T2758" s="13">
        <f t="shared" si="263"/>
        <v>41650.692141203705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42573.448287037034</v>
      </c>
      <c r="T2759" s="13">
        <f t="shared" si="263"/>
        <v>42588.448287037034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42639.23359953703</v>
      </c>
      <c r="T2760" s="13">
        <f t="shared" si="263"/>
        <v>42653.23359953703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42524.158171296294</v>
      </c>
      <c r="T2761" s="13">
        <f t="shared" si="263"/>
        <v>42567.158171296294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41415.252986111111</v>
      </c>
      <c r="T2762" s="13">
        <f t="shared" si="263"/>
        <v>41445.252986111111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41246.85524305555</v>
      </c>
      <c r="T2763" s="13">
        <f t="shared" si="263"/>
        <v>41276.85524305555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40926.828645833331</v>
      </c>
      <c r="T2764" s="13">
        <f t="shared" si="263"/>
        <v>40986.786979166667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41373.371342592589</v>
      </c>
      <c r="T2765" s="13">
        <f t="shared" si="263"/>
        <v>41418.371342592589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41030.083692129629</v>
      </c>
      <c r="T2766" s="13">
        <f t="shared" si="263"/>
        <v>41059.583333333328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41194.370694444442</v>
      </c>
      <c r="T2767" s="13">
        <f t="shared" si="263"/>
        <v>41210.370694444442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40736.459699074068</v>
      </c>
      <c r="T2768" s="13">
        <f t="shared" si="263"/>
        <v>40766.459699074068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8.5000000000000006E-3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42172.750578703701</v>
      </c>
      <c r="T2769" s="13">
        <f t="shared" si="263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0.14314285714285716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40967.4065162037</v>
      </c>
      <c r="T2770" s="13">
        <f t="shared" si="263"/>
        <v>40997.364849537036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41745.617939814809</v>
      </c>
      <c r="T2771" s="13">
        <f t="shared" si="263"/>
        <v>41795.617939814809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0.1041125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41686.496874999997</v>
      </c>
      <c r="T2772" s="13">
        <f t="shared" si="263"/>
        <v>41716.455208333333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41257.323379629626</v>
      </c>
      <c r="T2773" s="13">
        <f t="shared" si="263"/>
        <v>41306.5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41537.660810185182</v>
      </c>
      <c r="T2774" s="13">
        <f t="shared" si="263"/>
        <v>41552.660810185182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42474.656493055554</v>
      </c>
      <c r="T2775" s="13">
        <f t="shared" si="263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0.14249999999999999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41310.918148148143</v>
      </c>
      <c r="T2776" s="13">
        <f t="shared" si="263"/>
        <v>41340.918148148143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40862.805023148147</v>
      </c>
      <c r="T2777" s="13">
        <f t="shared" si="263"/>
        <v>40892.805023148147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7.8809523809523815E-2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42136.088842592588</v>
      </c>
      <c r="T2778" s="13">
        <f t="shared" si="263"/>
        <v>42167.088842592588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42172.460694444446</v>
      </c>
      <c r="T2779" s="13">
        <f t="shared" si="263"/>
        <v>42202.460694444446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0.25545454545454543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41846.769745370366</v>
      </c>
      <c r="T2780" s="13">
        <f t="shared" si="263"/>
        <v>41876.769745370366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42300.377557870372</v>
      </c>
      <c r="T2781" s="13">
        <f t="shared" si="263"/>
        <v>42330.419224537036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42774.239444444444</v>
      </c>
      <c r="T2782" s="13">
        <f t="shared" si="263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42018.733263888884</v>
      </c>
      <c r="T2783" s="13">
        <f t="shared" si="263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1.2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42026.716643518514</v>
      </c>
      <c r="T2784" s="13">
        <f t="shared" si="263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1.145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42103.326921296299</v>
      </c>
      <c r="T2785" s="13">
        <f t="shared" si="263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1.19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41920.579201388886</v>
      </c>
      <c r="T2786" s="13">
        <f t="shared" si="263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1.0468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42557.981099537035</v>
      </c>
      <c r="T2787" s="13">
        <f t="shared" si="263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1.1783999999999999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41815.360879629625</v>
      </c>
      <c r="T2788" s="13">
        <f t="shared" si="263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41807.990185185183</v>
      </c>
      <c r="T2789" s="13">
        <f t="shared" si="263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42550.493553240733</v>
      </c>
      <c r="T2790" s="13">
        <f t="shared" si="263"/>
        <v>42580.493553240733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1.0116666666666667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42055.804791666662</v>
      </c>
      <c r="T2791" s="13">
        <f t="shared" si="263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1.0533333333333332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42016.730358796289</v>
      </c>
      <c r="T2792" s="13">
        <f t="shared" si="263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1.0249999999999999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42591.691655092589</v>
      </c>
      <c r="T2793" s="13">
        <f t="shared" si="263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1.0760000000000001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42183.022673611107</v>
      </c>
      <c r="T2794" s="13">
        <f t="shared" si="263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1.105675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42176.210706018515</v>
      </c>
      <c r="T2795" s="13">
        <f t="shared" si="263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42416.48332175926</v>
      </c>
      <c r="T2796" s="13">
        <f t="shared" si="263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41780.317604166667</v>
      </c>
      <c r="T2797" s="13">
        <f t="shared" si="263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41795.319768518515</v>
      </c>
      <c r="T2798" s="13">
        <f t="shared" si="263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1.02645125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41798.731944444444</v>
      </c>
      <c r="T2799" s="13">
        <f t="shared" si="263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1.014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42201.466678240737</v>
      </c>
      <c r="T2800" s="13">
        <f t="shared" si="263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1.1663479999999999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42507.05636574074</v>
      </c>
      <c r="T2801" s="13">
        <f t="shared" si="263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1.33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41948.344513888886</v>
      </c>
      <c r="T2802" s="13">
        <f t="shared" si="263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1.3320000000000001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41900.034826388888</v>
      </c>
      <c r="T2803" s="13">
        <f t="shared" si="263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1.0183333333333333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42192.438738425924</v>
      </c>
      <c r="T2804" s="13">
        <f t="shared" si="263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1.2795000000000001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42157.857361111113</v>
      </c>
      <c r="T2805" s="13">
        <f t="shared" si="263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41881.245254629626</v>
      </c>
      <c r="T2806" s="13">
        <f t="shared" si="263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1.1000000000000001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42213.2971412037</v>
      </c>
      <c r="T2807" s="13">
        <f t="shared" si="263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42185.058912037035</v>
      </c>
      <c r="T2808" s="13">
        <f t="shared" si="263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1.26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42154.664791666662</v>
      </c>
      <c r="T2809" s="13">
        <f t="shared" si="263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1.0024444444444445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42208.638136574074</v>
      </c>
      <c r="T2810" s="13">
        <f t="shared" si="263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1.024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42451.288483796299</v>
      </c>
      <c r="T2811" s="13">
        <f t="shared" si="263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1.0820000000000001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41758.931296296294</v>
      </c>
      <c r="T2812" s="13">
        <f t="shared" si="263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1.0026999999999999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42028.288229166668</v>
      </c>
      <c r="T2813" s="13">
        <f t="shared" si="263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1.133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42054.535856481474</v>
      </c>
      <c r="T2814" s="13">
        <f t="shared" si="263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1.2757571428571428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42693.534270833326</v>
      </c>
      <c r="T2815" s="13">
        <f t="shared" si="263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42103.191145833327</v>
      </c>
      <c r="T2816" s="13">
        <f t="shared" si="263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2.42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42559.568391203698</v>
      </c>
      <c r="T2817" s="13">
        <f t="shared" si="263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1.4156666666666666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42188.259166666663</v>
      </c>
      <c r="T2818" s="13">
        <f t="shared" si="263"/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SUM(E2819/D2819)</f>
        <v>1.3</v>
      </c>
      <c r="P2819">
        <f t="shared" ref="P2819:P2882" si="265">IF(L2819&lt;&gt;0, ROUND(SUM(E2819/L2819), 2), 0)</f>
        <v>23.64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RIGHT(N2819,LEN(N2819)-SEARCH("/",N2819))</f>
        <v>plays</v>
      </c>
      <c r="S2819" s="13">
        <f t="shared" ref="S2819:S2882" si="268">(((J2819/60)/60)/24)+DATE(1970,1,1)+(-5/24)</f>
        <v>42023.42664351852</v>
      </c>
      <c r="T2819" s="13">
        <f t="shared" ref="T2819:T2882" si="269">(((I2819/60)/60)/24)+DATE(1970,1,1)+(-5/24)</f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1.0603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42250.389884259253</v>
      </c>
      <c r="T2820" s="13">
        <f t="shared" si="269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1.048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42139.317233796297</v>
      </c>
      <c r="T2821" s="13">
        <f t="shared" si="269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42401.402650462966</v>
      </c>
      <c r="T2822" s="13">
        <f t="shared" si="269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41875.714525462965</v>
      </c>
      <c r="T2823" s="13">
        <f t="shared" si="269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42060.475601851846</v>
      </c>
      <c r="T2824" s="13">
        <f t="shared" si="269"/>
        <v>42090.433935185189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1.24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42066.803310185183</v>
      </c>
      <c r="T2825" s="13">
        <f t="shared" si="269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1.1692307692307693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42136.0624537037</v>
      </c>
      <c r="T2826" s="13">
        <f t="shared" si="269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1.0333333333333334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42312.584328703706</v>
      </c>
      <c r="T2827" s="13">
        <f t="shared" si="269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1.0774999999999999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42170.826527777775</v>
      </c>
      <c r="T2828" s="13">
        <f t="shared" si="269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1.2024999999999999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42494.475300925922</v>
      </c>
      <c r="T2829" s="13">
        <f t="shared" si="269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1.0037894736842106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42254.056354166663</v>
      </c>
      <c r="T2830" s="13">
        <f t="shared" si="269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1.0651999999999999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42495.225902777776</v>
      </c>
      <c r="T2831" s="13">
        <f t="shared" si="269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41758.631342592591</v>
      </c>
      <c r="T2832" s="13">
        <f t="shared" si="269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1.1066666666666667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42171.616550925923</v>
      </c>
      <c r="T2833" s="13">
        <f t="shared" si="269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1.1471959999999999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41938.501087962963</v>
      </c>
      <c r="T2834" s="13">
        <f t="shared" si="269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1.0825925925925926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42267.919363425921</v>
      </c>
      <c r="T2835" s="13">
        <f t="shared" si="269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1.7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42019.751504629625</v>
      </c>
      <c r="T2836" s="13">
        <f t="shared" si="269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1.8709899999999999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42313.495567129627</v>
      </c>
      <c r="T2837" s="13">
        <f t="shared" si="269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1.0777777777777777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42746.053449074076</v>
      </c>
      <c r="T2838" s="13">
        <f t="shared" si="269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42307.700046296297</v>
      </c>
      <c r="T2839" s="13">
        <f t="shared" si="269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1.2024999999999999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41842.399259259255</v>
      </c>
      <c r="T2840" s="13">
        <f t="shared" si="269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1.1142857142857143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41853.031874999993</v>
      </c>
      <c r="T2841" s="13">
        <f t="shared" si="269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1.04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42059.827303240738</v>
      </c>
      <c r="T2842" s="13">
        <f t="shared" si="269"/>
        <v>42081.499999999993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42291.53121527777</v>
      </c>
      <c r="T2843" s="13">
        <f t="shared" si="269"/>
        <v>42351.572881944441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41784.744155092587</v>
      </c>
      <c r="T2844" s="13">
        <f t="shared" si="269"/>
        <v>41811.25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42492.529513888883</v>
      </c>
      <c r="T2845" s="13">
        <f t="shared" si="269"/>
        <v>42533.958333333336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42709.337731481479</v>
      </c>
      <c r="T2846" s="13">
        <f t="shared" si="269"/>
        <v>42739.337731481479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0.31546666666666667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42102.808252314811</v>
      </c>
      <c r="T2847" s="13">
        <f t="shared" si="269"/>
        <v>42162.808252314811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42108.483726851853</v>
      </c>
      <c r="T2848" s="13">
        <f t="shared" si="269"/>
        <v>42153.483726851853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42453.597974537035</v>
      </c>
      <c r="T2849" s="13">
        <f t="shared" si="269"/>
        <v>42513.597974537035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2E-3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42123.440497685187</v>
      </c>
      <c r="T2850" s="13">
        <f t="shared" si="269"/>
        <v>42153.440497685187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42453.219907407409</v>
      </c>
      <c r="T2851" s="13">
        <f t="shared" si="269"/>
        <v>42483.219907407409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3.8875E-2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41857.798738425925</v>
      </c>
      <c r="T2852" s="13">
        <f t="shared" si="269"/>
        <v>41887.798738425925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42389.794317129628</v>
      </c>
      <c r="T2853" s="13">
        <f t="shared" si="269"/>
        <v>42398.761805555558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1.9E-2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41780.836840277778</v>
      </c>
      <c r="T2854" s="13">
        <f t="shared" si="269"/>
        <v>41810.836840277778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41835.98260416666</v>
      </c>
      <c r="T2855" s="13">
        <f t="shared" si="269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0.41699999999999998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42111.508321759255</v>
      </c>
      <c r="T2856" s="13">
        <f t="shared" si="269"/>
        <v>42131.508321759255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42369.799432870372</v>
      </c>
      <c r="T2857" s="13">
        <f t="shared" si="269"/>
        <v>42398.773611111108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4.8666666666666664E-2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42164.829247685186</v>
      </c>
      <c r="T2858" s="13">
        <f t="shared" si="269"/>
        <v>42224.69027777778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42726.711747685178</v>
      </c>
      <c r="T2859" s="13">
        <f t="shared" si="269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41954.336747685178</v>
      </c>
      <c r="T2860" s="13">
        <f t="shared" si="269"/>
        <v>41978.269444444442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42233.153981481482</v>
      </c>
      <c r="T2861" s="13">
        <f t="shared" si="269"/>
        <v>42293.153981481482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6.6500000000000004E-2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42480.592314814807</v>
      </c>
      <c r="T2862" s="13">
        <f t="shared" si="269"/>
        <v>42540.592314814807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0.32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42257.3825</v>
      </c>
      <c r="T2863" s="13">
        <f t="shared" si="269"/>
        <v>42271.3825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4.3307086614173228E-3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41784.581354166665</v>
      </c>
      <c r="T2864" s="13">
        <f t="shared" si="269"/>
        <v>41814.581354166665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41831.46670138889</v>
      </c>
      <c r="T2865" s="13">
        <f t="shared" si="269"/>
        <v>41891.46670138889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1.6E-2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42172.405173611107</v>
      </c>
      <c r="T2866" s="13">
        <f t="shared" si="269"/>
        <v>42202.345833333333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41949.905775462961</v>
      </c>
      <c r="T2867" s="13">
        <f t="shared" si="269"/>
        <v>42009.905775462961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42627.746770833335</v>
      </c>
      <c r="T2868" s="13">
        <f t="shared" si="269"/>
        <v>42657.708333333336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42530.986944444441</v>
      </c>
      <c r="T2869" s="13">
        <f t="shared" si="269"/>
        <v>42554.958333333336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0.42011733333333334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42618.618680555555</v>
      </c>
      <c r="T2870" s="13">
        <f t="shared" si="269"/>
        <v>42648.618680555555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42540.385196759256</v>
      </c>
      <c r="T2871" s="13">
        <f t="shared" si="269"/>
        <v>42570.385196759256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0.15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41745.981076388889</v>
      </c>
      <c r="T2872" s="13">
        <f t="shared" si="269"/>
        <v>41775.981076388889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4.6699999999999998E-2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41974.530243055553</v>
      </c>
      <c r="T2873" s="13">
        <f t="shared" si="269"/>
        <v>41994.530243055553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42114.907847222225</v>
      </c>
      <c r="T2874" s="13">
        <f t="shared" si="269"/>
        <v>42174.907847222225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0.38119999999999998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42002.609155092585</v>
      </c>
      <c r="T2875" s="13">
        <f t="shared" si="269"/>
        <v>42032.609155092585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5.4199999999999998E-2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42722.636412037034</v>
      </c>
      <c r="T2876" s="13">
        <f t="shared" si="269"/>
        <v>42752.636412037034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3.5E-4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42464.920057870368</v>
      </c>
      <c r="T2877" s="13">
        <f t="shared" si="269"/>
        <v>42494.920057870368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42171.535636574066</v>
      </c>
      <c r="T2878" s="13">
        <f t="shared" si="269"/>
        <v>42201.535636574066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0.10833333333333334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42672.746805555551</v>
      </c>
      <c r="T2879" s="13">
        <f t="shared" si="269"/>
        <v>42704.499999999993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42128.407349537032</v>
      </c>
      <c r="T2880" s="13">
        <f t="shared" si="269"/>
        <v>42188.407349537032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42359.516909722217</v>
      </c>
      <c r="T2881" s="13">
        <f t="shared" si="269"/>
        <v>42389.516909722217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0.23333333333333334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42192.69736111111</v>
      </c>
      <c r="T2882" s="13">
        <f t="shared" si="269"/>
        <v>42236.503472222219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SUM(E2883/D2883)</f>
        <v>0</v>
      </c>
      <c r="P2883">
        <f t="shared" ref="P2883:P2946" si="271">IF(L2883&lt;&gt;0, ROUND(SUM(E2883/L2883), 2), 0)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RIGHT(N2883,LEN(N2883)-SEARCH("/",N2883))</f>
        <v>plays</v>
      </c>
      <c r="S2883" s="13">
        <f t="shared" ref="S2883:S2946" si="274">(((J2883/60)/60)/24)+DATE(1970,1,1)+(-5/24)</f>
        <v>41916.389305555553</v>
      </c>
      <c r="T2883" s="13">
        <f t="shared" ref="T2883:T2946" si="275">(((I2883/60)/60)/24)+DATE(1970,1,1)+(-5/24)</f>
        <v>41976.430972222217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42461.387939814813</v>
      </c>
      <c r="T2884" s="13">
        <f t="shared" si="275"/>
        <v>42491.387939814813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42370.694872685184</v>
      </c>
      <c r="T2885" s="13">
        <f t="shared" si="275"/>
        <v>42405.999305555553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41948.518923611111</v>
      </c>
      <c r="T2886" s="13">
        <f t="shared" si="275"/>
        <v>41978.518923611111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42046.868067129624</v>
      </c>
      <c r="T2887" s="13">
        <f t="shared" si="275"/>
        <v>42076.82640046296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42261.424583333333</v>
      </c>
      <c r="T2888" s="13">
        <f t="shared" si="275"/>
        <v>42265.957638888889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41985.219027777777</v>
      </c>
      <c r="T2889" s="13">
        <f t="shared" si="275"/>
        <v>42015.219027777777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41922.326851851853</v>
      </c>
      <c r="T2890" s="13">
        <f t="shared" si="275"/>
        <v>41929.999305555553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0.38066666666666665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41850.654918981476</v>
      </c>
      <c r="T2891" s="13">
        <f t="shared" si="275"/>
        <v>41880.654918981476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41831.534629629627</v>
      </c>
      <c r="T2892" s="13">
        <f t="shared" si="275"/>
        <v>41859.916666666664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42415.675092592595</v>
      </c>
      <c r="T2893" s="13">
        <f t="shared" si="275"/>
        <v>42475.633425925924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9.0909090909090912E-2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41869.505833333329</v>
      </c>
      <c r="T2894" s="13">
        <f t="shared" si="275"/>
        <v>41876.666666666664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41953.564756944441</v>
      </c>
      <c r="T2895" s="13">
        <f t="shared" si="275"/>
        <v>42012.874999999993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42037.777951388889</v>
      </c>
      <c r="T2896" s="13">
        <f t="shared" si="275"/>
        <v>42097.736284722218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41811.347129629627</v>
      </c>
      <c r="T2897" s="13">
        <f t="shared" si="275"/>
        <v>41812.666666666664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0.20833333333333334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42701.700474537036</v>
      </c>
      <c r="T2898" s="13">
        <f t="shared" si="275"/>
        <v>42716.041666666664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4.583333333333333E-2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42258.438171296293</v>
      </c>
      <c r="T2899" s="13">
        <f t="shared" si="275"/>
        <v>42288.436863425923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4.2133333333333335E-2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42278.456631944442</v>
      </c>
      <c r="T2900" s="13">
        <f t="shared" si="275"/>
        <v>42308.456631944442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42514.869884259257</v>
      </c>
      <c r="T2901" s="13">
        <f t="shared" si="275"/>
        <v>42574.869884259257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0.61909090909090914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41830.025833333333</v>
      </c>
      <c r="T2902" s="13">
        <f t="shared" si="275"/>
        <v>41860.025833333333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41982.696053240739</v>
      </c>
      <c r="T2903" s="13">
        <f t="shared" si="275"/>
        <v>42042.696053240739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42210.231435185182</v>
      </c>
      <c r="T2904" s="13">
        <f t="shared" si="275"/>
        <v>42240.231435185182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42195.95854166666</v>
      </c>
      <c r="T2905" s="13">
        <f t="shared" si="275"/>
        <v>42255.95854166666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41940.759618055556</v>
      </c>
      <c r="T2906" s="13">
        <f t="shared" si="275"/>
        <v>41952.291666666664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0.17771428571428571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42605.848530092589</v>
      </c>
      <c r="T2907" s="13">
        <f t="shared" si="275"/>
        <v>42619.848530092589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9.4166666666666662E-2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42199.440578703703</v>
      </c>
      <c r="T2908" s="13">
        <f t="shared" si="275"/>
        <v>42216.833333333336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42444.669409722213</v>
      </c>
      <c r="T2909" s="13">
        <f t="shared" si="275"/>
        <v>42504.669409722213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42499.523368055547</v>
      </c>
      <c r="T2910" s="13">
        <f t="shared" si="275"/>
        <v>42529.523368055547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41929.057881944442</v>
      </c>
      <c r="T2911" s="13">
        <f t="shared" si="275"/>
        <v>41968.615277777775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42107.632951388885</v>
      </c>
      <c r="T2912" s="13">
        <f t="shared" si="275"/>
        <v>42167.632951388885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0.36499999999999999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42142.560486111113</v>
      </c>
      <c r="T2913" s="13">
        <f t="shared" si="275"/>
        <v>42182.560486111113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0.14058171745152354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42353.923310185179</v>
      </c>
      <c r="T2914" s="13">
        <f t="shared" si="275"/>
        <v>42383.923310185179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41828.714571759258</v>
      </c>
      <c r="T2915" s="13">
        <f t="shared" si="275"/>
        <v>41888.714571759258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42017.699004629627</v>
      </c>
      <c r="T2916" s="13">
        <f t="shared" si="275"/>
        <v>42077.657337962963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0.61099999999999999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42415.189699074072</v>
      </c>
      <c r="T2917" s="13">
        <f t="shared" si="275"/>
        <v>42445.1480324074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7.8378378378378383E-2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41755.268391203703</v>
      </c>
      <c r="T2918" s="13">
        <f t="shared" si="275"/>
        <v>41778.268391203703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0.2185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42245.026006944441</v>
      </c>
      <c r="T2919" s="13">
        <f t="shared" si="275"/>
        <v>42263.026006944441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42278.421377314815</v>
      </c>
      <c r="T2920" s="13">
        <f t="shared" si="275"/>
        <v>42306.421377314815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41826.411215277774</v>
      </c>
      <c r="T2921" s="13">
        <f t="shared" si="275"/>
        <v>41856.411215277774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0.26840000000000003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42058.584143518521</v>
      </c>
      <c r="T2922" s="13">
        <f t="shared" si="275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41877.678287037037</v>
      </c>
      <c r="T2923" s="13">
        <f t="shared" si="275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42097.665821759256</v>
      </c>
      <c r="T2924" s="13">
        <f t="shared" si="275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42012.944201388884</v>
      </c>
      <c r="T2925" s="13">
        <f t="shared" si="275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1.032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42103.348495370366</v>
      </c>
      <c r="T2926" s="13">
        <f t="shared" si="275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1.0244597777777777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41863.375787037032</v>
      </c>
      <c r="T2927" s="13">
        <f t="shared" si="275"/>
        <v>41893.375787037032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42044.557627314811</v>
      </c>
      <c r="T2928" s="13">
        <f t="shared" si="275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1.3083333333333333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41806.460983796293</v>
      </c>
      <c r="T2929" s="13">
        <f t="shared" si="275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42403.789884259262</v>
      </c>
      <c r="T2930" s="13">
        <f t="shared" si="275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1.02069375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41754.355995370366</v>
      </c>
      <c r="T2931" s="13">
        <f t="shared" si="275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1.0092000000000001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42101.375740740739</v>
      </c>
      <c r="T2932" s="13">
        <f t="shared" si="275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1.06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41872.082905092589</v>
      </c>
      <c r="T2933" s="13">
        <f t="shared" si="275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1.0509677419354839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42024.956446759257</v>
      </c>
      <c r="T2934" s="13">
        <f t="shared" si="275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1.0276000000000001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42495.748298611106</v>
      </c>
      <c r="T2935" s="13">
        <f t="shared" si="275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1.08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41775.427824074075</v>
      </c>
      <c r="T2936" s="13">
        <f t="shared" si="275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1.0088571428571429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42553.375092592592</v>
      </c>
      <c r="T2937" s="13">
        <f t="shared" si="275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1.28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41912.442395833328</v>
      </c>
      <c r="T2938" s="13">
        <f t="shared" si="275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1.3333333333333333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41803.248993055553</v>
      </c>
      <c r="T2939" s="13">
        <f t="shared" si="275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1.0137499999999999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42004.495532407404</v>
      </c>
      <c r="T2940" s="13">
        <f t="shared" si="275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41845.60083333333</v>
      </c>
      <c r="T2941" s="13">
        <f t="shared" si="275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1.0724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41982.565023148149</v>
      </c>
      <c r="T2942" s="13">
        <f t="shared" si="275"/>
        <v>42022.565023148149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42034.751793981479</v>
      </c>
      <c r="T2943" s="13">
        <f t="shared" si="275"/>
        <v>42064.751793981479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0.20424999999999999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42334.595590277771</v>
      </c>
      <c r="T2944" s="13">
        <f t="shared" si="275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42076.921064814807</v>
      </c>
      <c r="T2945" s="13">
        <f t="shared" si="275"/>
        <v>42106.921064814807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42132.705995370365</v>
      </c>
      <c r="T2946" s="13">
        <f t="shared" si="275"/>
        <v>42162.705995370365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SUM(E2947/D2947)</f>
        <v>0</v>
      </c>
      <c r="P2947">
        <f t="shared" ref="P2947:P3010" si="277">IF(L2947&lt;&gt;0, ROUND(SUM(E2947/L2947), 2), 0)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RIGHT(N2947,LEN(N2947)-SEARCH("/",N2947))</f>
        <v>spaces</v>
      </c>
      <c r="S2947" s="13">
        <f t="shared" ref="S2947:S3010" si="280">(((J2947/60)/60)/24)+DATE(1970,1,1)+(-5/24)</f>
        <v>42117.931250000001</v>
      </c>
      <c r="T2947" s="13">
        <f t="shared" ref="T2947:T3010" si="281">(((I2947/60)/60)/24)+DATE(1970,1,1)+(-5/24)</f>
        <v>42147.931250000001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42567.322824074072</v>
      </c>
      <c r="T2948" s="13">
        <f t="shared" si="281"/>
        <v>42597.322824074072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4.2880000000000001E-2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42649.353784722225</v>
      </c>
      <c r="T2949" s="13">
        <f t="shared" si="281"/>
        <v>42698.507638888892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4.8000000000000001E-5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42097.440891203696</v>
      </c>
      <c r="T2950" s="13">
        <f t="shared" si="281"/>
        <v>42157.440891203696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42297.61478009259</v>
      </c>
      <c r="T2951" s="13">
        <f t="shared" si="281"/>
        <v>42327.656446759262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42362.156851851854</v>
      </c>
      <c r="T2952" s="13">
        <f t="shared" si="281"/>
        <v>42392.156851851854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2.1919999999999999E-2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41872.594594907401</v>
      </c>
      <c r="T2953" s="13">
        <f t="shared" si="281"/>
        <v>41917.594594907401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8.0250000000000002E-2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42628.481932870367</v>
      </c>
      <c r="T2954" s="13">
        <f t="shared" si="281"/>
        <v>42659.958333333336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1.5125E-3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42255.583576388883</v>
      </c>
      <c r="T2955" s="13">
        <f t="shared" si="281"/>
        <v>42285.583576388883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42790.375034722216</v>
      </c>
      <c r="T2956" s="13">
        <f t="shared" si="281"/>
        <v>42810.333368055559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42141.532974537033</v>
      </c>
      <c r="T2957" s="13">
        <f t="shared" si="281"/>
        <v>42171.532974537033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42464.750578703701</v>
      </c>
      <c r="T2958" s="13">
        <f t="shared" si="281"/>
        <v>42494.750578703701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1.8666666666666668E-2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42030.80291666666</v>
      </c>
      <c r="T2959" s="13">
        <f t="shared" si="281"/>
        <v>42090.761249999996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42438.570798611108</v>
      </c>
      <c r="T2960" s="13">
        <f t="shared" si="281"/>
        <v>42498.529131944444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42497.800057870372</v>
      </c>
      <c r="T2961" s="13">
        <f t="shared" si="281"/>
        <v>42527.800057870372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41863.54887731481</v>
      </c>
      <c r="T2962" s="13">
        <f t="shared" si="281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42061.004155092589</v>
      </c>
      <c r="T2963" s="13">
        <f t="shared" si="281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42036.035949074074</v>
      </c>
      <c r="T2964" s="13">
        <f t="shared" si="281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1.0685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42157.26185185185</v>
      </c>
      <c r="T2965" s="13">
        <f t="shared" si="281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1.0071379999999999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41827.701608796291</v>
      </c>
      <c r="T2966" s="13">
        <f t="shared" si="281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1.0900000000000001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42162.521215277775</v>
      </c>
      <c r="T2967" s="13">
        <f t="shared" si="281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1.1363000000000001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42233.530231481483</v>
      </c>
      <c r="T2968" s="13">
        <f t="shared" si="281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1.1392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42041.989490740736</v>
      </c>
      <c r="T2969" s="13">
        <f t="shared" si="281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1.06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42585.315509259257</v>
      </c>
      <c r="T2970" s="13">
        <f t="shared" si="281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1.625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42097.578159722216</v>
      </c>
      <c r="T2971" s="13">
        <f t="shared" si="281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1.06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41808.461238425924</v>
      </c>
      <c r="T2972" s="13">
        <f t="shared" si="281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1.0015624999999999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41852.449976851851</v>
      </c>
      <c r="T2973" s="13">
        <f t="shared" si="281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1.0535000000000001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42693.90185185185</v>
      </c>
      <c r="T2974" s="13">
        <f t="shared" si="281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1.748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42341.610046296293</v>
      </c>
      <c r="T2975" s="13">
        <f t="shared" si="281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1.02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41879.852673611109</v>
      </c>
      <c r="T2976" s="13">
        <f t="shared" si="281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1.00125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41941.475532407407</v>
      </c>
      <c r="T2977" s="13">
        <f t="shared" si="281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1.7142857142857142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42425.522337962961</v>
      </c>
      <c r="T2978" s="13">
        <f t="shared" si="281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1.1356666666666666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42026.672847222224</v>
      </c>
      <c r="T2979" s="13">
        <f t="shared" si="281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1.2946666666666666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41922.432256944441</v>
      </c>
      <c r="T2980" s="13">
        <f t="shared" si="281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1.014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41993.616006944438</v>
      </c>
      <c r="T2981" s="13">
        <f t="shared" si="281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1.0916666666666666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42219.70752314815</v>
      </c>
      <c r="T2982" s="13">
        <f t="shared" si="281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1.28925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42225.351342592585</v>
      </c>
      <c r="T2983" s="13">
        <f t="shared" si="281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1.0206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42381.478506944441</v>
      </c>
      <c r="T2984" s="13">
        <f t="shared" si="281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1.465395775862069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41894.424027777779</v>
      </c>
      <c r="T2985" s="13">
        <f t="shared" si="281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1.00352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42576.070381944439</v>
      </c>
      <c r="T2986" s="13">
        <f t="shared" si="281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1.2164999999999999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42654.765370370362</v>
      </c>
      <c r="T2987" s="13">
        <f t="shared" si="281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1.0549999999999999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42431.29173611111</v>
      </c>
      <c r="T2988" s="13">
        <f t="shared" si="281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1.1040080000000001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42627.098969907405</v>
      </c>
      <c r="T2989" s="13">
        <f t="shared" si="281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42511.153715277782</v>
      </c>
      <c r="T2990" s="13">
        <f t="shared" si="281"/>
        <v>42541.153715277782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1.76535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42336.812060185184</v>
      </c>
      <c r="T2991" s="13">
        <f t="shared" si="281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42341.365972222215</v>
      </c>
      <c r="T2992" s="13">
        <f t="shared" si="281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1.0329411764705883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42740.628819444442</v>
      </c>
      <c r="T2993" s="13">
        <f t="shared" si="281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1.0449999999999999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42622.559143518512</v>
      </c>
      <c r="T2994" s="13">
        <f t="shared" si="281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1.0029999999999999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42390.63040509259</v>
      </c>
      <c r="T2995" s="13">
        <f t="shared" si="281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4.577466666666667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41885.270509259259</v>
      </c>
      <c r="T2996" s="13">
        <f t="shared" si="281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1.0496000000000001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42724.456840277773</v>
      </c>
      <c r="T2997" s="13">
        <f t="shared" si="281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1.7194285714285715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42090.70416666667</v>
      </c>
      <c r="T2998" s="13">
        <f t="shared" si="281"/>
        <v>42150.70416666667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42775.525381944441</v>
      </c>
      <c r="T2999" s="13">
        <f t="shared" si="281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1.0302899999999999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41777.985289351847</v>
      </c>
      <c r="T3000" s="13">
        <f t="shared" si="281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42780.531944444439</v>
      </c>
      <c r="T3001" s="13">
        <f t="shared" si="281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42752.61886574074</v>
      </c>
      <c r="T3002" s="13">
        <f t="shared" si="281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3.1869988910451896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42534.687291666669</v>
      </c>
      <c r="T3003" s="13">
        <f t="shared" si="281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1.0850614285714286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41239.627916666665</v>
      </c>
      <c r="T3004" s="13">
        <f t="shared" si="281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1.0116666666666667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42398.640925925924</v>
      </c>
      <c r="T3005" s="13">
        <f t="shared" si="281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1.12815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41928.672731481478</v>
      </c>
      <c r="T3006" s="13">
        <f t="shared" si="281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1.2049622641509434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41888.466493055552</v>
      </c>
      <c r="T3007" s="13">
        <f t="shared" si="281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1.0774999999999999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41957.548506944448</v>
      </c>
      <c r="T3008" s="13">
        <f t="shared" si="281"/>
        <v>41987.548506944448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42098.007905092592</v>
      </c>
      <c r="T3009" s="13">
        <f t="shared" si="281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1.0116666666666667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42360.003692129627</v>
      </c>
      <c r="T3010" s="13">
        <f t="shared" si="281"/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SUM(E3011/D3011)</f>
        <v>1.19756</v>
      </c>
      <c r="P3011">
        <f t="shared" ref="P3011:P3074" si="283">IF(L3011&lt;&gt;0, ROUND(SUM(E3011/L3011), 2), 0)</f>
        <v>233.9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RIGHT(N3011,LEN(N3011)-SEARCH("/",N3011))</f>
        <v>spaces</v>
      </c>
      <c r="S3011" s="13">
        <f t="shared" ref="S3011:S3074" si="286">(((J3011/60)/60)/24)+DATE(1970,1,1)+(-5/24)</f>
        <v>41939.361574074072</v>
      </c>
      <c r="T3011" s="13">
        <f t="shared" ref="T3011:T3074" si="287">(((I3011/60)/60)/24)+DATE(1970,1,1)+(-5/24)</f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41996.624062499999</v>
      </c>
      <c r="T3012" s="13">
        <f t="shared" si="287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42334.260601851849</v>
      </c>
      <c r="T3013" s="13">
        <f t="shared" si="287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1.1712499999999999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42024.494560185187</v>
      </c>
      <c r="T3014" s="13">
        <f t="shared" si="287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1.5696000000000001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42146.627881944441</v>
      </c>
      <c r="T3015" s="13">
        <f t="shared" si="287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1.13104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41919.915277777778</v>
      </c>
      <c r="T3016" s="13">
        <f t="shared" si="287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41785.518958333334</v>
      </c>
      <c r="T3017" s="13">
        <f t="shared" si="287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1.0261176470588236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41778.339722222219</v>
      </c>
      <c r="T3018" s="13">
        <f t="shared" si="287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1.0584090909090909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41841.641701388886</v>
      </c>
      <c r="T3019" s="13">
        <f t="shared" si="287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1.0071428571428571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42163.090000000004</v>
      </c>
      <c r="T3020" s="13">
        <f t="shared" si="287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1.2123333333333333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41758.625231481477</v>
      </c>
      <c r="T3021" s="13">
        <f t="shared" si="287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1.0057142857142858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42170.638113425921</v>
      </c>
      <c r="T3022" s="13">
        <f t="shared" si="287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1.1602222222222223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42660.410520833328</v>
      </c>
      <c r="T3023" s="13">
        <f t="shared" si="287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1.0087999999999999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42564.745474537034</v>
      </c>
      <c r="T3024" s="13">
        <f t="shared" si="287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1.03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42121.46743055556</v>
      </c>
      <c r="T3025" s="13">
        <f t="shared" si="287"/>
        <v>42166.46743055556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2.4641999999999999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41158.785590277774</v>
      </c>
      <c r="T3026" s="13">
        <f t="shared" si="287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3.0219999999999998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41761.301076388889</v>
      </c>
      <c r="T3027" s="13">
        <f t="shared" si="287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42783.251064814809</v>
      </c>
      <c r="T3028" s="13">
        <f t="shared" si="287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42053.49596064815</v>
      </c>
      <c r="T3029" s="13">
        <f t="shared" si="287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1.6801999999999999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42567.055844907409</v>
      </c>
      <c r="T3030" s="13">
        <f t="shared" si="287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1.0967666666666667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41932.500543981478</v>
      </c>
      <c r="T3031" s="13">
        <f t="shared" si="287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1.0668571428571429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42233.5390162037</v>
      </c>
      <c r="T3032" s="13">
        <f t="shared" si="287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42597.674155092587</v>
      </c>
      <c r="T3033" s="13">
        <f t="shared" si="287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42227.836331018516</v>
      </c>
      <c r="T3034" s="13">
        <f t="shared" si="287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1.4653333333333334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42569.901909722219</v>
      </c>
      <c r="T3035" s="13">
        <f t="shared" si="287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1.1253599999999999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42644.327025462961</v>
      </c>
      <c r="T3036" s="13">
        <f t="shared" si="287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1.0878684000000001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41368.351956018516</v>
      </c>
      <c r="T3037" s="13">
        <f t="shared" si="287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1.26732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41466.576898148145</v>
      </c>
      <c r="T3038" s="13">
        <f t="shared" si="287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2.1320000000000001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40378.684872685182</v>
      </c>
      <c r="T3039" s="13">
        <f t="shared" si="287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1.0049999999999999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42373.043946759259</v>
      </c>
      <c r="T3040" s="13">
        <f t="shared" si="287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1.0871389999999999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41610.586087962962</v>
      </c>
      <c r="T3041" s="13">
        <f t="shared" si="287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1.075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42177.583576388883</v>
      </c>
      <c r="T3042" s="13">
        <f t="shared" si="287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1.1048192771084338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42359.660277777781</v>
      </c>
      <c r="T3043" s="13">
        <f t="shared" si="287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1.28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42253.479710648149</v>
      </c>
      <c r="T3044" s="13">
        <f t="shared" si="287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1.1000666666666667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42082.862256944441</v>
      </c>
      <c r="T3045" s="13">
        <f t="shared" si="287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1.0934166666666667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42387.518495370365</v>
      </c>
      <c r="T3046" s="13">
        <f t="shared" si="287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1.3270650000000002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41842.947395833333</v>
      </c>
      <c r="T3047" s="13">
        <f t="shared" si="287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1.9084810126582279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41862.59474537037</v>
      </c>
      <c r="T3048" s="13">
        <f t="shared" si="287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42443.780717592592</v>
      </c>
      <c r="T3049" s="13">
        <f t="shared" si="287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1.6639999999999999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41975.692847222213</v>
      </c>
      <c r="T3050" s="13">
        <f t="shared" si="287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1.0666666666666667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42138.806192129625</v>
      </c>
      <c r="T3051" s="13">
        <f t="shared" si="287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1.06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42464.960185185184</v>
      </c>
      <c r="T3052" s="13">
        <f t="shared" si="287"/>
        <v>42494.960185185184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0.23628571428571429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42744.207696759251</v>
      </c>
      <c r="T3053" s="13">
        <f t="shared" si="287"/>
        <v>42774.207696759251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42122.461736111109</v>
      </c>
      <c r="T3054" s="13">
        <f t="shared" si="287"/>
        <v>42152.457638888889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4.0000000000000001E-3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41862.553391203699</v>
      </c>
      <c r="T3055" s="13">
        <f t="shared" si="287"/>
        <v>41913.957638888889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42027.624467592592</v>
      </c>
      <c r="T3056" s="13">
        <f t="shared" si="287"/>
        <v>42064.836111111108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41953.749884259254</v>
      </c>
      <c r="T3057" s="13">
        <f t="shared" si="287"/>
        <v>42013.749884259254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41851.428055555552</v>
      </c>
      <c r="T3058" s="13">
        <f t="shared" si="287"/>
        <v>41911.428055555552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42433.442256944443</v>
      </c>
      <c r="T3059" s="13">
        <f t="shared" si="287"/>
        <v>42463.400590277779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42460.165972222218</v>
      </c>
      <c r="T3060" s="13">
        <f t="shared" si="287"/>
        <v>42510.165972222218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41829.727384259255</v>
      </c>
      <c r="T3061" s="13">
        <f t="shared" si="287"/>
        <v>41859.727384259255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1.5227272727272728E-3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42245.066365740735</v>
      </c>
      <c r="T3062" s="13">
        <f t="shared" si="287"/>
        <v>42275.066365740735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41834.575787037036</v>
      </c>
      <c r="T3063" s="13">
        <f t="shared" si="287"/>
        <v>41864.575787037036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0.66839999999999999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42248.3274537037</v>
      </c>
      <c r="T3064" s="13">
        <f t="shared" si="287"/>
        <v>42277.541666666664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0.19566666666666666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42630.714560185181</v>
      </c>
      <c r="T3065" s="13">
        <f t="shared" si="287"/>
        <v>42665.714560185181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0.11294666666666667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42298.9218287037</v>
      </c>
      <c r="T3066" s="13">
        <f t="shared" si="287"/>
        <v>42330.082638888889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41824.846898148149</v>
      </c>
      <c r="T3067" s="13">
        <f t="shared" si="287"/>
        <v>41849.846898148149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0.11985714285714286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42531.020104166666</v>
      </c>
      <c r="T3068" s="13">
        <f t="shared" si="287"/>
        <v>42561.020104166666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42226.730081018519</v>
      </c>
      <c r="T3069" s="13">
        <f t="shared" si="287"/>
        <v>42256.730081018519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42263.483240740738</v>
      </c>
      <c r="T3070" s="13">
        <f t="shared" si="287"/>
        <v>42293.483240740738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0.14099999999999999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41957.625393518516</v>
      </c>
      <c r="T3071" s="13">
        <f t="shared" si="287"/>
        <v>41987.625393518516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3.3399999999999999E-2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42690.525104166663</v>
      </c>
      <c r="T3072" s="13">
        <f t="shared" si="287"/>
        <v>42711.525104166663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0.59775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42097.524085648147</v>
      </c>
      <c r="T3073" s="13">
        <f t="shared" si="287"/>
        <v>42115.040972222218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42658.482199074067</v>
      </c>
      <c r="T3074" s="13">
        <f t="shared" si="287"/>
        <v>42672.865277777775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SUM(E3075/D3075)</f>
        <v>2.3035714285714285E-4</v>
      </c>
      <c r="P3075">
        <f t="shared" ref="P3075:P3138" si="289">IF(L3075&lt;&gt;0, ROUND(SUM(E3075/L3075), 2), 0)</f>
        <v>92.14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RIGHT(N3075,LEN(N3075)-SEARCH("/",N3075))</f>
        <v>spaces</v>
      </c>
      <c r="S3075" s="13">
        <f t="shared" ref="S3075:S3138" si="292">(((J3075/60)/60)/24)+DATE(1970,1,1)+(-5/24)</f>
        <v>42111.475694444445</v>
      </c>
      <c r="T3075" s="13">
        <f t="shared" ref="T3075:T3138" si="293">(((I3075/60)/60)/24)+DATE(1970,1,1)+(-5/24)</f>
        <v>42169.59652777778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8.8000000000000003E-4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42409.362951388881</v>
      </c>
      <c r="T3076" s="13">
        <f t="shared" si="293"/>
        <v>42439.362951388881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42550.893981481473</v>
      </c>
      <c r="T3077" s="13">
        <f t="shared" si="293"/>
        <v>42600.893981481473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42226.443553240737</v>
      </c>
      <c r="T3078" s="13">
        <f t="shared" si="293"/>
        <v>42286.443553240737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42766.74858796296</v>
      </c>
      <c r="T3079" s="13">
        <f t="shared" si="293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1.1833333333333333E-3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42030.930497685178</v>
      </c>
      <c r="T3080" s="13">
        <f t="shared" si="293"/>
        <v>42060.930497685178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8.4173998587352451E-3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42055.50503472222</v>
      </c>
      <c r="T3081" s="13">
        <f t="shared" si="293"/>
        <v>42085.463368055549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1.8799999999999999E-4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41939.8199537037</v>
      </c>
      <c r="T3082" s="13">
        <f t="shared" si="293"/>
        <v>41999.861620370364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42236.973275462959</v>
      </c>
      <c r="T3083" s="13">
        <f t="shared" si="293"/>
        <v>42266.973275462959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42293.714652777773</v>
      </c>
      <c r="T3084" s="13">
        <f t="shared" si="293"/>
        <v>42323.756319444445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2.8E-3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41853.355069444442</v>
      </c>
      <c r="T3085" s="13">
        <f t="shared" si="293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0.11579206701157921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42100.515405092585</v>
      </c>
      <c r="T3086" s="13">
        <f t="shared" si="293"/>
        <v>42129.574999999997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2.4400000000000002E-2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42246.675451388881</v>
      </c>
      <c r="T3087" s="13">
        <f t="shared" si="293"/>
        <v>42276.675451388881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2.5000000000000001E-3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42173.462488425925</v>
      </c>
      <c r="T3088" s="13">
        <f t="shared" si="293"/>
        <v>42233.462488425925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42664.942013888889</v>
      </c>
      <c r="T3089" s="13">
        <f t="shared" si="293"/>
        <v>42724.983680555553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41981.363969907405</v>
      </c>
      <c r="T3090" s="13">
        <f t="shared" si="293"/>
        <v>42012.361805555549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0.23416000000000001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42528.334293981483</v>
      </c>
      <c r="T3091" s="13">
        <f t="shared" si="293"/>
        <v>42559.874305555553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5.080888888888889E-2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42065.610474537032</v>
      </c>
      <c r="T3092" s="13">
        <f t="shared" si="293"/>
        <v>42125.568807870368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0.15920000000000001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42566.740081018514</v>
      </c>
      <c r="T3093" s="13">
        <f t="shared" si="293"/>
        <v>42596.740081018514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1.1831900000000001E-2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42255.41101851852</v>
      </c>
      <c r="T3094" s="13">
        <f t="shared" si="293"/>
        <v>42292.708333333336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0.22750000000000001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41760.700706018513</v>
      </c>
      <c r="T3095" s="13">
        <f t="shared" si="293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42207.587453703702</v>
      </c>
      <c r="T3096" s="13">
        <f t="shared" si="293"/>
        <v>42267.587453703702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42522.81689814815</v>
      </c>
      <c r="T3097" s="13">
        <f t="shared" si="293"/>
        <v>42582.81689814815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3.9750000000000001E-2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42114.617199074077</v>
      </c>
      <c r="T3098" s="13">
        <f t="shared" si="293"/>
        <v>42144.617199074077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0.17150000000000001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42629.29515046296</v>
      </c>
      <c r="T3099" s="13">
        <f t="shared" si="293"/>
        <v>42650.374999999993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3.608004104669061E-2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42359.58390046296</v>
      </c>
      <c r="T3100" s="13">
        <f t="shared" si="293"/>
        <v>42407.803472222215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42381.981377314813</v>
      </c>
      <c r="T3101" s="13">
        <f t="shared" si="293"/>
        <v>42411.981377314813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0.15225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41902.4140625</v>
      </c>
      <c r="T3102" s="13">
        <f t="shared" si="293"/>
        <v>41932.4140625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42171.175196759257</v>
      </c>
      <c r="T3103" s="13">
        <f t="shared" si="293"/>
        <v>42201.12222222222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0.391125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42555.132152777776</v>
      </c>
      <c r="T3104" s="13">
        <f t="shared" si="293"/>
        <v>42605.132152777776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42106.94798611111</v>
      </c>
      <c r="T3105" s="13">
        <f t="shared" si="293"/>
        <v>42166.94798611111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42006.70035879629</v>
      </c>
      <c r="T3106" s="13">
        <f t="shared" si="293"/>
        <v>42037.874999999993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0.4236099230111206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41876.510601851849</v>
      </c>
      <c r="T3107" s="13">
        <f t="shared" si="293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42241.22078703704</v>
      </c>
      <c r="T3108" s="13">
        <f t="shared" si="293"/>
        <v>42263.708333333336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0.197625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42128.605914351843</v>
      </c>
      <c r="T3109" s="13">
        <f t="shared" si="293"/>
        <v>42135.605914351843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42062.47215277778</v>
      </c>
      <c r="T3110" s="13">
        <f t="shared" si="293"/>
        <v>42122.430486111109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0.25030188679245285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41843.916782407403</v>
      </c>
      <c r="T3111" s="13">
        <f t="shared" si="293"/>
        <v>41878.916782407403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42744.823136574072</v>
      </c>
      <c r="T3112" s="13">
        <f t="shared" si="293"/>
        <v>42784.823136574072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0.26640000000000003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41885.38680555555</v>
      </c>
      <c r="T3113" s="13">
        <f t="shared" si="293"/>
        <v>41916.38680555555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4.7363636363636365E-2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42614.913587962961</v>
      </c>
      <c r="T3114" s="13">
        <f t="shared" si="293"/>
        <v>42674.913587962961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4.2435339894712751E-2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42081.522939814815</v>
      </c>
      <c r="T3115" s="13">
        <f t="shared" si="293"/>
        <v>42111.522939814815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41843.42418981481</v>
      </c>
      <c r="T3116" s="13">
        <f t="shared" si="293"/>
        <v>41903.42418981481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42496.238738425927</v>
      </c>
      <c r="T3117" s="13">
        <f t="shared" si="293"/>
        <v>42526.238738425927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42081.30700231481</v>
      </c>
      <c r="T3118" s="13">
        <f t="shared" si="293"/>
        <v>42095.30700231481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42509.166203703695</v>
      </c>
      <c r="T3119" s="13">
        <f t="shared" si="293"/>
        <v>42517.341666666667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42534.441238425927</v>
      </c>
      <c r="T3120" s="13">
        <f t="shared" si="293"/>
        <v>42553.441238425927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42059.837175925924</v>
      </c>
      <c r="T3121" s="13">
        <f t="shared" si="293"/>
        <v>42089.795509259253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42435.733749999999</v>
      </c>
      <c r="T3122" s="13">
        <f t="shared" si="293"/>
        <v>42495.692083333335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41848.471469907403</v>
      </c>
      <c r="T3123" s="13">
        <f t="shared" si="293"/>
        <v>41908.471469907403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42678.723749999997</v>
      </c>
      <c r="T3124" s="13">
        <f t="shared" si="293"/>
        <v>42683.765416666669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0.68153600000000003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42530.784699074073</v>
      </c>
      <c r="T3125" s="13">
        <f t="shared" si="293"/>
        <v>42560.784699074073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41977.571770833332</v>
      </c>
      <c r="T3126" s="13">
        <f t="shared" si="293"/>
        <v>42037.571770833332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42345.998518518514</v>
      </c>
      <c r="T3127" s="13">
        <f t="shared" si="293"/>
        <v>42375.998518518514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4.1599999999999998E-2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42426.809745370374</v>
      </c>
      <c r="T3128" s="13">
        <f t="shared" si="293"/>
        <v>42456.768078703702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42034.648483796293</v>
      </c>
      <c r="T3129" s="13">
        <f t="shared" si="293"/>
        <v>42064.648483796293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1.0860666666666667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42780.617372685178</v>
      </c>
      <c r="T3130" s="13">
        <f t="shared" si="293"/>
        <v>42810.575706018521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42803.634479166663</v>
      </c>
      <c r="T3131" s="13">
        <f t="shared" si="293"/>
        <v>42843.592812499999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42808.431898148141</v>
      </c>
      <c r="T3132" s="13">
        <f t="shared" si="293"/>
        <v>42838.999305555553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42803.370891203704</v>
      </c>
      <c r="T3133" s="13">
        <f t="shared" si="293"/>
        <v>42833.329224537032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42786.141898148147</v>
      </c>
      <c r="T3134" s="13">
        <f t="shared" si="293"/>
        <v>42846.100231481476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42788.356874999998</v>
      </c>
      <c r="T3135" s="13">
        <f t="shared" si="293"/>
        <v>42818.315208333333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42800.511793981481</v>
      </c>
      <c r="T3136" s="13">
        <f t="shared" si="293"/>
        <v>42821.470127314817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0.20849420849420849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42806.943530092591</v>
      </c>
      <c r="T3137" s="13">
        <f t="shared" si="293"/>
        <v>42828.943530092591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1.278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42789.25409722222</v>
      </c>
      <c r="T3138" s="13">
        <f t="shared" si="293"/>
        <v>42825.749305555553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SUM(E3139/D3139)</f>
        <v>3.3333333333333333E-2</v>
      </c>
      <c r="P3139">
        <f t="shared" ref="P3139:P3202" si="295">IF(L3139&lt;&gt;0, ROUND(SUM(E3139/L3139), 2), 0)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RIGHT(N3139,LEN(N3139)-SEARCH("/",N3139))</f>
        <v>plays</v>
      </c>
      <c r="S3139" s="13">
        <f t="shared" ref="S3139:S3202" si="298">(((J3139/60)/60)/24)+DATE(1970,1,1)+(-5/24)</f>
        <v>42807.676724537036</v>
      </c>
      <c r="T3139" s="13">
        <f t="shared" ref="T3139:T3202" si="299">(((I3139/60)/60)/24)+DATE(1970,1,1)+(-5/24)</f>
        <v>42858.591666666667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42809.437581018516</v>
      </c>
      <c r="T3140" s="13">
        <f t="shared" si="299"/>
        <v>42828.437581018516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42785.062037037038</v>
      </c>
      <c r="T3141" s="13">
        <f t="shared" si="299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42802.510451388887</v>
      </c>
      <c r="T3142" s="13">
        <f t="shared" si="299"/>
        <v>42832.468784722216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42800.544999999998</v>
      </c>
      <c r="T3143" s="13">
        <f t="shared" si="299"/>
        <v>42841.624999999993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42783.304849537039</v>
      </c>
      <c r="T3144" s="13">
        <f t="shared" si="299"/>
        <v>42813.263182870367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42808.149953703702</v>
      </c>
      <c r="T3145" s="13">
        <f t="shared" si="299"/>
        <v>42834.149953703702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0.754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42796.329942129632</v>
      </c>
      <c r="T3146" s="13">
        <f t="shared" si="299"/>
        <v>42813.041666666664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42761.832569444443</v>
      </c>
      <c r="T3147" s="13">
        <f t="shared" si="299"/>
        <v>42821.790902777771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42796.474143518521</v>
      </c>
      <c r="T3148" s="13">
        <f t="shared" si="299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1.1752499999999999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41909.761053240742</v>
      </c>
      <c r="T3149" s="13">
        <f t="shared" si="299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1.3116666666666668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41891.456990740735</v>
      </c>
      <c r="T3150" s="13">
        <f t="shared" si="299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41225.809027777774</v>
      </c>
      <c r="T3151" s="13">
        <f t="shared" si="299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1.01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40478.055590277778</v>
      </c>
      <c r="T3152" s="13">
        <f t="shared" si="299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1.004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41862.631643518514</v>
      </c>
      <c r="T3153" s="13">
        <f t="shared" si="299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1.0595454545454546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41550.659340277773</v>
      </c>
      <c r="T3154" s="13">
        <f t="shared" si="299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3.3558333333333334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40632.946030092593</v>
      </c>
      <c r="T3155" s="13">
        <f t="shared" si="299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1.1292857142857142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40970.667337962957</v>
      </c>
      <c r="T3156" s="13">
        <f t="shared" si="299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1.885046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41233.290798611109</v>
      </c>
      <c r="T3157" s="13">
        <f t="shared" si="299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1.0181818181818181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41026.744722222218</v>
      </c>
      <c r="T3158" s="13">
        <f t="shared" si="299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1.01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41829.579918981479</v>
      </c>
      <c r="T3159" s="13">
        <f t="shared" si="299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1.1399999999999999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41447.631388888884</v>
      </c>
      <c r="T3160" s="13">
        <f t="shared" si="299"/>
        <v>41477.631388888884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1.3348133333333334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40883.858344907407</v>
      </c>
      <c r="T3161" s="13">
        <f t="shared" si="299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1.0153333333333334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41841.056562499994</v>
      </c>
      <c r="T3162" s="13">
        <f t="shared" si="299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1.0509999999999999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41897.327800925923</v>
      </c>
      <c r="T3163" s="13">
        <f t="shared" si="299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1.2715000000000001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41799.47756944444</v>
      </c>
      <c r="T3164" s="13">
        <f t="shared" si="299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1.1115384615384616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41775.545428240737</v>
      </c>
      <c r="T3165" s="13">
        <f t="shared" si="299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1.0676000000000001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41766.597395833334</v>
      </c>
      <c r="T3166" s="13">
        <f t="shared" si="299"/>
        <v>41799.597395833334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1.6266666666666667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40643.950925925921</v>
      </c>
      <c r="T3167" s="13">
        <f t="shared" si="299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1.6022808571428573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41940.483252314814</v>
      </c>
      <c r="T3168" s="13">
        <f t="shared" si="299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1.1616666666666666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41838.967372685183</v>
      </c>
      <c r="T3169" s="13">
        <f t="shared" si="299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1.242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41771.897604166668</v>
      </c>
      <c r="T3170" s="13">
        <f t="shared" si="299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41591.529641203699</v>
      </c>
      <c r="T3171" s="13">
        <f t="shared" si="299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1.1225000000000001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41788.872037037036</v>
      </c>
      <c r="T3172" s="13">
        <f t="shared" si="299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1.0881428571428571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42466.399976851848</v>
      </c>
      <c r="T3173" s="13">
        <f t="shared" si="299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1.1499999999999999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40923.521620370368</v>
      </c>
      <c r="T3174" s="13">
        <f t="shared" si="299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1.03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41878.670046296291</v>
      </c>
      <c r="T3175" s="13">
        <f t="shared" si="299"/>
        <v>41908.670046296291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1.0113333333333334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41862.656342592592</v>
      </c>
      <c r="T3176" s="13">
        <f t="shared" si="299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40531.678553240738</v>
      </c>
      <c r="T3177" s="13">
        <f t="shared" si="299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1.148421052631579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41477.722581018512</v>
      </c>
      <c r="T3178" s="13">
        <f t="shared" si="299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1.1739999999999999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41781.458437499998</v>
      </c>
      <c r="T3179" s="13">
        <f t="shared" si="299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1.7173333333333334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41806.396701388883</v>
      </c>
      <c r="T3180" s="13">
        <f t="shared" si="299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1.1416238095238094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41375.49387731481</v>
      </c>
      <c r="T3181" s="13">
        <f t="shared" si="299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1.1975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41780.204270833332</v>
      </c>
      <c r="T3182" s="13">
        <f t="shared" si="299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1.0900000000000001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41779.101701388885</v>
      </c>
      <c r="T3183" s="13">
        <f t="shared" si="299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1.0088571428571429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40883.740983796291</v>
      </c>
      <c r="T3184" s="13">
        <f t="shared" si="299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1.0900000000000001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41491.586446759255</v>
      </c>
      <c r="T3185" s="13">
        <f t="shared" si="299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1.0720930232558139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41791.785081018512</v>
      </c>
      <c r="T3186" s="13">
        <f t="shared" si="299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41829.768993055557</v>
      </c>
      <c r="T3187" s="13">
        <f t="shared" si="299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1.0218750000000001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41868.715717592589</v>
      </c>
      <c r="T3188" s="13">
        <f t="shared" si="299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1.1629333333333334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41835.458020833328</v>
      </c>
      <c r="T3189" s="13">
        <f t="shared" si="299"/>
        <v>41855.458020833328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0.65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42144.207199074073</v>
      </c>
      <c r="T3190" s="13">
        <f t="shared" si="299"/>
        <v>42165.207199074073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0.12327272727272727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42118.138101851851</v>
      </c>
      <c r="T3191" s="13">
        <f t="shared" si="299"/>
        <v>42148.138101851851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42682.942997685182</v>
      </c>
      <c r="T3192" s="13">
        <f t="shared" si="299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42538.547094907401</v>
      </c>
      <c r="T3193" s="13">
        <f t="shared" si="299"/>
        <v>42598.547094907401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42018.732164351844</v>
      </c>
      <c r="T3194" s="13">
        <f t="shared" si="299"/>
        <v>42063.708333333336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0.1174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42010.759907407402</v>
      </c>
      <c r="T3195" s="13">
        <f t="shared" si="299"/>
        <v>42055.759907407402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42181.854143518511</v>
      </c>
      <c r="T3196" s="13">
        <f t="shared" si="299"/>
        <v>42211.854143518511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0.59142857142857141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42017.385902777773</v>
      </c>
      <c r="T3197" s="13">
        <f t="shared" si="299"/>
        <v>42047.385902777773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42157.389756944445</v>
      </c>
      <c r="T3198" s="13">
        <f t="shared" si="299"/>
        <v>42217.374999999993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42009.28493055555</v>
      </c>
      <c r="T3199" s="13">
        <f t="shared" si="299"/>
        <v>42039.28493055555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3.6666666666666666E-3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42013.216168981475</v>
      </c>
      <c r="T3200" s="13">
        <f t="shared" si="299"/>
        <v>42051.216168981475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0.52159999999999995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41858.553449074068</v>
      </c>
      <c r="T3201" s="13">
        <f t="shared" si="299"/>
        <v>41888.666666666664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42460.112280092588</v>
      </c>
      <c r="T3202" s="13">
        <f t="shared" si="299"/>
        <v>42490.023611111108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SUM(E3203/D3203)</f>
        <v>1.2500000000000001E-2</v>
      </c>
      <c r="P3203">
        <f t="shared" ref="P3203:P3266" si="301">IF(L3203&lt;&gt;0, ROUND(SUM(E3203/L3203), 2), 0)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RIGHT(N3203,LEN(N3203)-SEARCH("/",N3203))</f>
        <v>musical</v>
      </c>
      <c r="S3203" s="13">
        <f t="shared" ref="S3203:S3266" si="304">(((J3203/60)/60)/24)+DATE(1970,1,1)+(-5/24)</f>
        <v>41861.558761574073</v>
      </c>
      <c r="T3203" s="13">
        <f t="shared" ref="T3203:T3266" si="305">(((I3203/60)/60)/24)+DATE(1970,1,1)+(-5/24)</f>
        <v>41882.558761574073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42293.645208333335</v>
      </c>
      <c r="T3204" s="13">
        <f t="shared" si="305"/>
        <v>42352.040972222218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0.25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42242.780347222222</v>
      </c>
      <c r="T3205" s="13">
        <f t="shared" si="305"/>
        <v>42272.780347222222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42172.477766203701</v>
      </c>
      <c r="T3206" s="13">
        <f t="shared" si="305"/>
        <v>42202.468055555553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42095.166342592587</v>
      </c>
      <c r="T3207" s="13">
        <f t="shared" si="305"/>
        <v>42125.166342592587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42236.067719907405</v>
      </c>
      <c r="T3208" s="13">
        <f t="shared" si="305"/>
        <v>42266.067719907405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0.46363636363636362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42057.069525462961</v>
      </c>
      <c r="T3209" s="13">
        <f t="shared" si="305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1.0349999999999999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41827.396724537037</v>
      </c>
      <c r="T3210" s="13">
        <f t="shared" si="305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1.1932315789473684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41778.428912037038</v>
      </c>
      <c r="T3211" s="13">
        <f t="shared" si="305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1.2576666666666667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41013.728229166663</v>
      </c>
      <c r="T3212" s="13">
        <f t="shared" si="305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1.1974347826086957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41834.378240740742</v>
      </c>
      <c r="T3213" s="13">
        <f t="shared" si="305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1.2625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41829.587395833332</v>
      </c>
      <c r="T3214" s="13">
        <f t="shared" si="305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1.0011666666666668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42171.555081018516</v>
      </c>
      <c r="T3215" s="13">
        <f t="shared" si="305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1.0213333333333334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42337.584178240737</v>
      </c>
      <c r="T3216" s="13">
        <f t="shared" si="305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1.0035142857142858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42219.456840277773</v>
      </c>
      <c r="T3217" s="13">
        <f t="shared" si="305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1.0004999999999999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42165.254293981481</v>
      </c>
      <c r="T3218" s="13">
        <f t="shared" si="305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1.1602222222222223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42648.337777777771</v>
      </c>
      <c r="T3219" s="13">
        <f t="shared" si="305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1.0209999999999999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41970.793819444443</v>
      </c>
      <c r="T3220" s="13">
        <f t="shared" si="305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1.0011000000000001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42050.77484953704</v>
      </c>
      <c r="T3221" s="13">
        <f t="shared" si="305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1.0084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42772.625046296293</v>
      </c>
      <c r="T3222" s="13">
        <f t="shared" si="305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1.0342499999999999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42155.488460648143</v>
      </c>
      <c r="T3223" s="13">
        <f t="shared" si="305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1.248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42270.373807870368</v>
      </c>
      <c r="T3224" s="13">
        <f t="shared" si="305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1.0951612903225807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42206.62703703704</v>
      </c>
      <c r="T3225" s="13">
        <f t="shared" si="305"/>
        <v>42236.62703703704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1.0203333333333333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42697.642511574071</v>
      </c>
      <c r="T3226" s="13">
        <f t="shared" si="305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1.0235000000000001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42503.351134259261</v>
      </c>
      <c r="T3227" s="13">
        <f t="shared" si="305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1.0416666666666667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42277.375138888885</v>
      </c>
      <c r="T3228" s="13">
        <f t="shared" si="305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42722.674027777779</v>
      </c>
      <c r="T3229" s="13">
        <f t="shared" si="305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1.0234285714285714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42323.500972222224</v>
      </c>
      <c r="T3230" s="13">
        <f t="shared" si="305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1.0786500000000001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41933.083310185182</v>
      </c>
      <c r="T3231" s="13">
        <f t="shared" si="305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1.0988461538461538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41897.959791666668</v>
      </c>
      <c r="T3232" s="13">
        <f t="shared" si="305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42446.735497685186</v>
      </c>
      <c r="T3233" s="13">
        <f t="shared" si="305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1.3120000000000001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42463.605520833335</v>
      </c>
      <c r="T3234" s="13">
        <f t="shared" si="305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1.1879999999999999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42766.596701388888</v>
      </c>
      <c r="T3235" s="13">
        <f t="shared" si="305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1.0039275000000001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42734.581111111103</v>
      </c>
      <c r="T3236" s="13">
        <f t="shared" si="305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1.0320666666666667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42522.139479166661</v>
      </c>
      <c r="T3237" s="13">
        <f t="shared" si="305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1.006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42702.708715277775</v>
      </c>
      <c r="T3238" s="13">
        <f t="shared" si="305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1.0078754285714286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42252.266018518516</v>
      </c>
      <c r="T3239" s="13">
        <f t="shared" si="305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1.1232142857142857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42156.302060185182</v>
      </c>
      <c r="T3240" s="13">
        <f t="shared" si="305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1.0591914022517912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42277.880706018514</v>
      </c>
      <c r="T3241" s="13">
        <f t="shared" si="305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1.0056666666666667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42754.485509259255</v>
      </c>
      <c r="T3242" s="13">
        <f t="shared" si="305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1.1530588235294117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41893.116550925923</v>
      </c>
      <c r="T3243" s="13">
        <f t="shared" si="305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1.273042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41871.547361111108</v>
      </c>
      <c r="T3244" s="13">
        <f t="shared" si="305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1.028375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42261.888449074067</v>
      </c>
      <c r="T3245" s="13">
        <f t="shared" si="305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1.0293749999999999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42675.485902777778</v>
      </c>
      <c r="T3246" s="13">
        <f t="shared" si="305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1.043047619047619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42135.391874999994</v>
      </c>
      <c r="T3247" s="13">
        <f t="shared" si="305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1.1122000000000001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42230.263888888883</v>
      </c>
      <c r="T3248" s="13">
        <f t="shared" si="305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1.0586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42167.22583333333</v>
      </c>
      <c r="T3249" s="13">
        <f t="shared" si="305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1.0079166666666666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42068.68005787037</v>
      </c>
      <c r="T3250" s="13">
        <f t="shared" si="305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1.0492727272727274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42145.538356481477</v>
      </c>
      <c r="T3251" s="13">
        <f t="shared" si="305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1.01552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41918.533842592587</v>
      </c>
      <c r="T3252" s="13">
        <f t="shared" si="305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42146.52275462963</v>
      </c>
      <c r="T3253" s="13">
        <f t="shared" si="305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42590.264351851853</v>
      </c>
      <c r="T3254" s="13">
        <f t="shared" si="305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1.0182500000000001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42602.368379629632</v>
      </c>
      <c r="T3255" s="13">
        <f t="shared" si="305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1.012576923076923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42058.877418981479</v>
      </c>
      <c r="T3256" s="13">
        <f t="shared" si="305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1.75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41889.559895833328</v>
      </c>
      <c r="T3257" s="13">
        <f t="shared" si="305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1.2806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42144.365474537037</v>
      </c>
      <c r="T3258" s="13">
        <f t="shared" si="305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1.0629949999999999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42758.351296296292</v>
      </c>
      <c r="T3259" s="13">
        <f t="shared" si="305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41982.678946759253</v>
      </c>
      <c r="T3260" s="13">
        <f t="shared" si="305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1.0616782608695652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42614.552604166667</v>
      </c>
      <c r="T3261" s="13">
        <f t="shared" si="305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1.0924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42303.464328703696</v>
      </c>
      <c r="T3262" s="13">
        <f t="shared" si="305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1.0045454545454546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42171.517083333332</v>
      </c>
      <c r="T3263" s="13">
        <f t="shared" si="305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1.0304098360655738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41964.107199074067</v>
      </c>
      <c r="T3264" s="13">
        <f t="shared" si="305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1.121664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42284.30773148148</v>
      </c>
      <c r="T3265" s="13">
        <f t="shared" si="305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1.03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42016.591874999998</v>
      </c>
      <c r="T3266" s="13">
        <f t="shared" si="305"/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SUM(E3267/D3267)</f>
        <v>1.64</v>
      </c>
      <c r="P3267">
        <f t="shared" ref="P3267:P3330" si="307">IF(L3267&lt;&gt;0, ROUND(SUM(E3267/L3267), 2), 0)</f>
        <v>70.290000000000006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RIGHT(N3267,LEN(N3267)-SEARCH("/",N3267))</f>
        <v>plays</v>
      </c>
      <c r="S3267" s="13">
        <f t="shared" ref="S3267:S3330" si="310">(((J3267/60)/60)/24)+DATE(1970,1,1)+(-5/24)</f>
        <v>42311.503645833327</v>
      </c>
      <c r="T3267" s="13">
        <f t="shared" ref="T3267:T3330" si="311">(((I3267/60)/60)/24)+DATE(1970,1,1)+(-5/24)</f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1.3128333333333333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42136.32780092593</v>
      </c>
      <c r="T3268" s="13">
        <f t="shared" si="311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1.0209999999999999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42172.549305555549</v>
      </c>
      <c r="T3269" s="13">
        <f t="shared" si="311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1.28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42590.695925925924</v>
      </c>
      <c r="T3270" s="13">
        <f t="shared" si="311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42137.18746527777</v>
      </c>
      <c r="T3271" s="13">
        <f t="shared" si="311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42167.324826388889</v>
      </c>
      <c r="T3272" s="13">
        <f t="shared" si="311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1.3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41915.22887731481</v>
      </c>
      <c r="T3273" s="13">
        <f t="shared" si="311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1.5443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42284.291770833333</v>
      </c>
      <c r="T3274" s="13">
        <f t="shared" si="311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1.0740000000000001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42611.5930787037</v>
      </c>
      <c r="T3275" s="13">
        <f t="shared" si="311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1.0132258064516129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42400.496203703697</v>
      </c>
      <c r="T3276" s="13">
        <f t="shared" si="311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1.0027777777777778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42017.672118055554</v>
      </c>
      <c r="T3277" s="13">
        <f t="shared" si="311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42426.741655092592</v>
      </c>
      <c r="T3278" s="13">
        <f t="shared" si="311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41931.474606481483</v>
      </c>
      <c r="T3279" s="13">
        <f t="shared" si="311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1.034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42124.640081018515</v>
      </c>
      <c r="T3280" s="13">
        <f t="shared" si="311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1.1427586206896552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42430.894201388881</v>
      </c>
      <c r="T3281" s="13">
        <f t="shared" si="311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1.03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42121.548587962963</v>
      </c>
      <c r="T3282" s="13">
        <f t="shared" si="311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1.216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42218.811400462961</v>
      </c>
      <c r="T3283" s="13">
        <f t="shared" si="311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1.026467741935484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42444.985972222225</v>
      </c>
      <c r="T3284" s="13">
        <f t="shared" si="311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1.0475000000000001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42379.535856481474</v>
      </c>
      <c r="T3285" s="13">
        <f t="shared" si="311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42380.676539351851</v>
      </c>
      <c r="T3286" s="13">
        <f t="shared" si="311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1.1210242048409682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42762.734097222223</v>
      </c>
      <c r="T3287" s="13">
        <f t="shared" si="311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1.0176666666666667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42567.631736111107</v>
      </c>
      <c r="T3288" s="13">
        <f t="shared" si="311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42311.541990740741</v>
      </c>
      <c r="T3289" s="13">
        <f t="shared" si="311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1.0026489999999999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42505.566145833327</v>
      </c>
      <c r="T3290" s="13">
        <f t="shared" si="311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1.3304200000000002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42758.159745370365</v>
      </c>
      <c r="T3291" s="13">
        <f t="shared" si="311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1.212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42775.306608796294</v>
      </c>
      <c r="T3292" s="13">
        <f t="shared" si="311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1.1399999999999999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42232.494212962956</v>
      </c>
      <c r="T3293" s="13">
        <f t="shared" si="311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2.8613861386138613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42282.561898148146</v>
      </c>
      <c r="T3294" s="13">
        <f t="shared" si="311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1.7044444444444444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42768.217037037037</v>
      </c>
      <c r="T3295" s="13">
        <f t="shared" si="311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1.1833333333333333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42141.33280092592</v>
      </c>
      <c r="T3296" s="13">
        <f t="shared" si="311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1.0285857142857142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42609.234131944446</v>
      </c>
      <c r="T3297" s="13">
        <f t="shared" si="311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1.4406666666666668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42309.54828703704</v>
      </c>
      <c r="T3298" s="13">
        <f t="shared" si="311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1.0007272727272727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42193.563148148147</v>
      </c>
      <c r="T3299" s="13">
        <f t="shared" si="311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1.0173000000000001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42239.749629629623</v>
      </c>
      <c r="T3300" s="13">
        <f t="shared" si="311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1.1619999999999999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42261.709062499998</v>
      </c>
      <c r="T3301" s="13">
        <f t="shared" si="311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1.3616666666666666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42102.535439814812</v>
      </c>
      <c r="T3302" s="13">
        <f t="shared" si="311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42538.527500000004</v>
      </c>
      <c r="T3303" s="13">
        <f t="shared" si="311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42681.143240740734</v>
      </c>
      <c r="T3304" s="13">
        <f t="shared" si="311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42056.443101851844</v>
      </c>
      <c r="T3305" s="13">
        <f t="shared" si="311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1.0451666666666666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42696.41611111111</v>
      </c>
      <c r="T3306" s="13">
        <f t="shared" si="311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42186.647546296292</v>
      </c>
      <c r="T3307" s="13">
        <f t="shared" si="311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1.7533333333333334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42493.010902777773</v>
      </c>
      <c r="T3308" s="13">
        <f t="shared" si="311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1.0668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42474.848831018513</v>
      </c>
      <c r="T3309" s="13">
        <f t="shared" si="311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1.2228571428571429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42452.668576388889</v>
      </c>
      <c r="T3310" s="13">
        <f t="shared" si="311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42628.441874999997</v>
      </c>
      <c r="T3311" s="13">
        <f t="shared" si="311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1.0007692307692309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42253.720196759255</v>
      </c>
      <c r="T3312" s="13">
        <f t="shared" si="311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1.0984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42264.083449074074</v>
      </c>
      <c r="T3313" s="13">
        <f t="shared" si="311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42664.601226851846</v>
      </c>
      <c r="T3314" s="13">
        <f t="shared" si="311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1.1605000000000001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42382.036076388882</v>
      </c>
      <c r="T3315" s="13">
        <f t="shared" si="311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2.1074999999999999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42105.059155092589</v>
      </c>
      <c r="T3316" s="13">
        <f t="shared" si="311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1.1000000000000001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42466.095381944448</v>
      </c>
      <c r="T3317" s="13">
        <f t="shared" si="311"/>
        <v>42496.095381944448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1.0008673425918038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41826.662905092591</v>
      </c>
      <c r="T3318" s="13">
        <f t="shared" si="311"/>
        <v>41859.370833333334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1.0619047619047619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42498.831296296288</v>
      </c>
      <c r="T3319" s="13">
        <f t="shared" si="311"/>
        <v>42528.831296296288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42431.093668981477</v>
      </c>
      <c r="T3320" s="13">
        <f t="shared" si="311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41990.377152777779</v>
      </c>
      <c r="T3321" s="13">
        <f t="shared" si="311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1.01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42512.837465277778</v>
      </c>
      <c r="T3322" s="13">
        <f t="shared" si="311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41913.891956018517</v>
      </c>
      <c r="T3323" s="13">
        <f t="shared" si="311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1.0151515151515151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42520.802037037036</v>
      </c>
      <c r="T3324" s="13">
        <f t="shared" si="311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1.2589999999999999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42608.157499999994</v>
      </c>
      <c r="T3325" s="13">
        <f t="shared" si="311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42512.374884259254</v>
      </c>
      <c r="T3326" s="13">
        <f t="shared" si="311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42064.577280092592</v>
      </c>
      <c r="T3327" s="13">
        <f t="shared" si="311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1.0137499999999999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42041.505844907406</v>
      </c>
      <c r="T3328" s="13">
        <f t="shared" si="311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1.0125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42468.166273148141</v>
      </c>
      <c r="T3329" s="13">
        <f t="shared" si="311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1.4638888888888888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41822.366701388884</v>
      </c>
      <c r="T3330" s="13">
        <f t="shared" si="311"/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SUM(E3331/D3331)</f>
        <v>1.1679999999999999</v>
      </c>
      <c r="P3331">
        <f t="shared" ref="P3331:P3394" si="313">IF(L3331&lt;&gt;0, ROUND(SUM(E3331/L3331), 2), 0)</f>
        <v>44.92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RIGHT(N3331,LEN(N3331)-SEARCH("/",N3331))</f>
        <v>plays</v>
      </c>
      <c r="S3331" s="13">
        <f t="shared" ref="S3331:S3394" si="316">(((J3331/60)/60)/24)+DATE(1970,1,1)+(-5/24)</f>
        <v>41837.114675925921</v>
      </c>
      <c r="T3331" s="13">
        <f t="shared" ref="T3331:T3394" si="317">(((I3331/60)/60)/24)+DATE(1970,1,1)+(-5/24)</f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1.0626666666666666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42065.679027777776</v>
      </c>
      <c r="T3332" s="13">
        <f t="shared" si="317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42248.48942129629</v>
      </c>
      <c r="T3333" s="13">
        <f t="shared" si="317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41809.651967592588</v>
      </c>
      <c r="T3334" s="13">
        <f t="shared" si="317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1.0457142857142858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42148.468518518515</v>
      </c>
      <c r="T3335" s="13">
        <f t="shared" si="317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1.3862051149573753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42185.312754629624</v>
      </c>
      <c r="T3336" s="13">
        <f t="shared" si="317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1.0032000000000001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41827.465810185182</v>
      </c>
      <c r="T3337" s="13">
        <f t="shared" si="317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42437.190347222226</v>
      </c>
      <c r="T3338" s="13">
        <f t="shared" si="317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1.1020000000000001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41901.073692129627</v>
      </c>
      <c r="T3339" s="13">
        <f t="shared" si="317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1.0218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42769.366666666661</v>
      </c>
      <c r="T3340" s="13">
        <f t="shared" si="317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1.0435000000000001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42549.457384259258</v>
      </c>
      <c r="T3341" s="13">
        <f t="shared" si="317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1.3816666666666666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42685.765671296293</v>
      </c>
      <c r="T3342" s="13">
        <f t="shared" si="317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42510.590520833335</v>
      </c>
      <c r="T3343" s="13">
        <f t="shared" si="317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1.0166666666666666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42062.088078703695</v>
      </c>
      <c r="T3344" s="13">
        <f t="shared" si="317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1.7142857142857142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42452.708148148151</v>
      </c>
      <c r="T3345" s="13">
        <f t="shared" si="317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1.0144444444444445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41850.991817129623</v>
      </c>
      <c r="T3346" s="13">
        <f t="shared" si="317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42052.897777777776</v>
      </c>
      <c r="T3347" s="13">
        <f t="shared" si="317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1.1000000000000001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42053.816087962965</v>
      </c>
      <c r="T3348" s="13">
        <f t="shared" si="317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1.1944999999999999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42484.343217592592</v>
      </c>
      <c r="T3349" s="13">
        <f t="shared" si="317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1.002909090909091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42466.350462962961</v>
      </c>
      <c r="T3350" s="13">
        <f t="shared" si="317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1.534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42512.902453703697</v>
      </c>
      <c r="T3351" s="13">
        <f t="shared" si="317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1.0442857142857143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42302.493182870363</v>
      </c>
      <c r="T3352" s="13">
        <f t="shared" si="317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1.0109999999999999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41806.187094907407</v>
      </c>
      <c r="T3353" s="13">
        <f t="shared" si="317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42495.784467592595</v>
      </c>
      <c r="T3354" s="13">
        <f t="shared" si="317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3.15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42479.223958333336</v>
      </c>
      <c r="T3355" s="13">
        <f t="shared" si="317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42270.518587962964</v>
      </c>
      <c r="T3356" s="13">
        <f t="shared" si="317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1.2628571428571429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42489.411192129628</v>
      </c>
      <c r="T3357" s="13">
        <f t="shared" si="317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1.014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42536.607314814813</v>
      </c>
      <c r="T3358" s="13">
        <f t="shared" si="317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1.01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41822.209606481476</v>
      </c>
      <c r="T3359" s="13">
        <f t="shared" si="317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1.0299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41932.102766203701</v>
      </c>
      <c r="T3360" s="13">
        <f t="shared" si="317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1.0625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42745.848773148151</v>
      </c>
      <c r="T3361" s="13">
        <f t="shared" si="317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1.0137777777777779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42696.874340277776</v>
      </c>
      <c r="T3362" s="13">
        <f t="shared" si="317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1.1346000000000001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41865.817013888889</v>
      </c>
      <c r="T3363" s="13">
        <f t="shared" si="317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42055.883298611108</v>
      </c>
      <c r="T3364" s="13">
        <f t="shared" si="317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1.0141935483870967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41851.563020833331</v>
      </c>
      <c r="T3365" s="13">
        <f t="shared" si="317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1.0593333333333332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42422.769085648142</v>
      </c>
      <c r="T3366" s="13">
        <f t="shared" si="317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1.04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42320.893425925926</v>
      </c>
      <c r="T3367" s="13">
        <f t="shared" si="317"/>
        <v>42350.893425925926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2.21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42106.859224537031</v>
      </c>
      <c r="T3368" s="13">
        <f t="shared" si="317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1.1866666666666668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42192.725624999999</v>
      </c>
      <c r="T3369" s="13">
        <f t="shared" si="317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1.046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41968.991423611107</v>
      </c>
      <c r="T3370" s="13">
        <f t="shared" si="317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1.0389999999999999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42689.833101851851</v>
      </c>
      <c r="T3371" s="13">
        <f t="shared" si="317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1.1773333333333333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42690.125983796293</v>
      </c>
      <c r="T3372" s="13">
        <f t="shared" si="317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1.385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42312.666261574072</v>
      </c>
      <c r="T3373" s="13">
        <f t="shared" si="317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1.0349999999999999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41855.339768518512</v>
      </c>
      <c r="T3374" s="13">
        <f t="shared" si="317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1.0024999999999999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42179.646296296291</v>
      </c>
      <c r="T3375" s="13">
        <f t="shared" si="317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1.0657142857142856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42275.523333333331</v>
      </c>
      <c r="T3376" s="13">
        <f t="shared" si="317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41765.402465277773</v>
      </c>
      <c r="T3377" s="13">
        <f t="shared" si="317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1.0001249999999999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42059.492986111109</v>
      </c>
      <c r="T3378" s="13">
        <f t="shared" si="317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1.0105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42053.524293981485</v>
      </c>
      <c r="T3379" s="13">
        <f t="shared" si="317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1.0763636363636364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41858.147060185183</v>
      </c>
      <c r="T3380" s="13">
        <f t="shared" si="317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1.0365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42225.305555555555</v>
      </c>
      <c r="T3381" s="13">
        <f t="shared" si="317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1.0443333333333333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41937.745115740734</v>
      </c>
      <c r="T3382" s="13">
        <f t="shared" si="317"/>
        <v>41972.786782407398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1.0225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42043.976655092592</v>
      </c>
      <c r="T3383" s="13">
        <f t="shared" si="317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1.0074285714285713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42559.222870370366</v>
      </c>
      <c r="T3384" s="13">
        <f t="shared" si="317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1.1171428571428572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42524.574305555558</v>
      </c>
      <c r="T3385" s="13">
        <f t="shared" si="317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1.0001100000000001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42291.879259259258</v>
      </c>
      <c r="T3386" s="13">
        <f t="shared" si="317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41953.659166666665</v>
      </c>
      <c r="T3387" s="13">
        <f t="shared" si="317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1.05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41946.436412037037</v>
      </c>
      <c r="T3388" s="13">
        <f t="shared" si="317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1.1686666666666667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41947.554259259254</v>
      </c>
      <c r="T3389" s="13">
        <f t="shared" si="317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42143.252789351849</v>
      </c>
      <c r="T3390" s="13">
        <f t="shared" si="317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1.145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42494.355115740742</v>
      </c>
      <c r="T3391" s="13">
        <f t="shared" si="317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1.024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41815.56649305555</v>
      </c>
      <c r="T3392" s="13">
        <f t="shared" si="317"/>
        <v>41830.56649305555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2.23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41830.337361111109</v>
      </c>
      <c r="T3393" s="13">
        <f t="shared" si="317"/>
        <v>41859.727777777778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42446.63721064815</v>
      </c>
      <c r="T3394" s="13">
        <f t="shared" si="317"/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SUM(E3395/D3395)</f>
        <v>1.0580000000000001</v>
      </c>
      <c r="P3395">
        <f t="shared" ref="P3395:P3458" si="319">IF(L3395&lt;&gt;0, ROUND(SUM(E3395/L3395), 2), 0)</f>
        <v>36.07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RIGHT(N3395,LEN(N3395)-SEARCH("/",N3395))</f>
        <v>plays</v>
      </c>
      <c r="S3395" s="13">
        <f t="shared" ref="S3395:S3458" si="322">(((J3395/60)/60)/24)+DATE(1970,1,1)+(-5/24)</f>
        <v>41923.713310185187</v>
      </c>
      <c r="T3395" s="13">
        <f t="shared" ref="T3395:T3458" si="323">(((I3395/60)/60)/24)+DATE(1970,1,1)+(-5/24)</f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41817.387094907404</v>
      </c>
      <c r="T3396" s="13">
        <f t="shared" si="323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1.84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42140.503981481481</v>
      </c>
      <c r="T3397" s="13">
        <f t="shared" si="323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1.0433333333333332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41764.238298611104</v>
      </c>
      <c r="T3398" s="13">
        <f t="shared" si="323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1.1200000000000001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42378.270011574066</v>
      </c>
      <c r="T3399" s="13">
        <f t="shared" si="323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1.1107499999999999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41941.543703703705</v>
      </c>
      <c r="T3400" s="13">
        <f t="shared" si="323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1.0375000000000001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42026.712094907409</v>
      </c>
      <c r="T3401" s="13">
        <f t="shared" si="323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1.0041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41834.745532407404</v>
      </c>
      <c r="T3402" s="13">
        <f t="shared" si="323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1.0186206896551724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42193.5155787037</v>
      </c>
      <c r="T3403" s="13">
        <f t="shared" si="323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1.0976666666666666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42290.410219907404</v>
      </c>
      <c r="T3404" s="13">
        <f t="shared" si="323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42150.253749999996</v>
      </c>
      <c r="T3405" s="13">
        <f t="shared" si="323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1.22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42152.295162037037</v>
      </c>
      <c r="T3406" s="13">
        <f t="shared" si="323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1.3757142857142857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42409.808865740742</v>
      </c>
      <c r="T3407" s="13">
        <f t="shared" si="323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1.0031000000000001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41791.284444444442</v>
      </c>
      <c r="T3408" s="13">
        <f t="shared" si="323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1.071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41796.21399305555</v>
      </c>
      <c r="T3409" s="13">
        <f t="shared" si="323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2.11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41808.78361111111</v>
      </c>
      <c r="T3410" s="13">
        <f t="shared" si="323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1.236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42544.605995370373</v>
      </c>
      <c r="T3411" s="13">
        <f t="shared" si="323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1.085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42499.83321759259</v>
      </c>
      <c r="T3412" s="13">
        <f t="shared" si="323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1.0356666666666667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42264.814490740733</v>
      </c>
      <c r="T3413" s="13">
        <f t="shared" si="323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41879.750717592593</v>
      </c>
      <c r="T3414" s="13">
        <f t="shared" si="323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1.3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42053.524745370371</v>
      </c>
      <c r="T3415" s="13">
        <f t="shared" si="323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1.0349999999999999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42675.624131944445</v>
      </c>
      <c r="T3416" s="13">
        <f t="shared" si="323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42466.935833333329</v>
      </c>
      <c r="T3417" s="13">
        <f t="shared" si="323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1.196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42089.204224537032</v>
      </c>
      <c r="T3418" s="13">
        <f t="shared" si="323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1.0000058823529412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41894.705416666664</v>
      </c>
      <c r="T3419" s="13">
        <f t="shared" si="323"/>
        <v>41937.821527777778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1.00875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41752.626238425924</v>
      </c>
      <c r="T3420" s="13">
        <f t="shared" si="323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1.0654545454545454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42448.613252314812</v>
      </c>
      <c r="T3421" s="13">
        <f t="shared" si="323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1.38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42404.881967592592</v>
      </c>
      <c r="T3422" s="13">
        <f t="shared" si="323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1.0115000000000001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42037.582905092589</v>
      </c>
      <c r="T3423" s="13">
        <f t="shared" si="323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1.091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42323.353888888887</v>
      </c>
      <c r="T3424" s="13">
        <f t="shared" si="323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42088.703020833331</v>
      </c>
      <c r="T3425" s="13">
        <f t="shared" si="323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1.0358333333333334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42018.468564814808</v>
      </c>
      <c r="T3426" s="13">
        <f t="shared" si="323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1.0297033333333332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41884.40898148148</v>
      </c>
      <c r="T3427" s="13">
        <f t="shared" si="323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1.0813333333333333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41883.848414351851</v>
      </c>
      <c r="T3428" s="13">
        <f t="shared" si="323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41792.436944444438</v>
      </c>
      <c r="T3429" s="13">
        <f t="shared" si="323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1.0275000000000001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42038.512118055551</v>
      </c>
      <c r="T3430" s="13">
        <f t="shared" si="323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42661.813206018516</v>
      </c>
      <c r="T3431" s="13">
        <f t="shared" si="323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1.0854949999999999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41820.737280092588</v>
      </c>
      <c r="T3432" s="13">
        <f t="shared" si="323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41839.522604166668</v>
      </c>
      <c r="T3433" s="13">
        <f t="shared" si="323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1.0965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42380.372847222221</v>
      </c>
      <c r="T3434" s="13">
        <f t="shared" si="323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1.0026315789473683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41775.854803240742</v>
      </c>
      <c r="T3435" s="13">
        <f t="shared" si="323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1.0555000000000001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41800.172094907408</v>
      </c>
      <c r="T3436" s="13">
        <f t="shared" si="323"/>
        <v>41830.172094907408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1.1200000000000001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42572.408483796295</v>
      </c>
      <c r="T3437" s="13">
        <f t="shared" si="323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1.0589999999999999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41851.333252314813</v>
      </c>
      <c r="T3438" s="13">
        <f t="shared" si="323"/>
        <v>41872.477777777778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1.01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42205.502546296295</v>
      </c>
      <c r="T3439" s="13">
        <f t="shared" si="323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1.042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42100.719525462955</v>
      </c>
      <c r="T3440" s="13">
        <f t="shared" si="323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1.3467833333333334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42374.702893518515</v>
      </c>
      <c r="T3441" s="13">
        <f t="shared" si="323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1.052184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41808.914675925924</v>
      </c>
      <c r="T3442" s="13">
        <f t="shared" si="323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1.026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42294.221307870372</v>
      </c>
      <c r="T3443" s="13">
        <f t="shared" si="323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42124.63277777777</v>
      </c>
      <c r="T3444" s="13">
        <f t="shared" si="323"/>
        <v>42154.63277777777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1.855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41861.316504629627</v>
      </c>
      <c r="T3445" s="13">
        <f t="shared" si="323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42521.08317129629</v>
      </c>
      <c r="T3446" s="13">
        <f t="shared" si="323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42272.322175925925</v>
      </c>
      <c r="T3447" s="13">
        <f t="shared" si="323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42016.624131944445</v>
      </c>
      <c r="T3448" s="13">
        <f t="shared" si="323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42402.680694444447</v>
      </c>
      <c r="T3449" s="13">
        <f t="shared" si="323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1.0976190476190477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41959.910752314812</v>
      </c>
      <c r="T3450" s="13">
        <f t="shared" si="323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42531.844189814808</v>
      </c>
      <c r="T3451" s="13">
        <f t="shared" si="323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1.52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42036.496192129627</v>
      </c>
      <c r="T3452" s="13">
        <f t="shared" si="323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1.0123076923076924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42088.515358796292</v>
      </c>
      <c r="T3453" s="13">
        <f t="shared" si="323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1.532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41820.430856481478</v>
      </c>
      <c r="T3454" s="13">
        <f t="shared" si="323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42535.770324074074</v>
      </c>
      <c r="T3455" s="13">
        <f t="shared" si="323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1.0071428571428571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41821.490266203698</v>
      </c>
      <c r="T3456" s="13">
        <f t="shared" si="323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1.0065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42626.541979166665</v>
      </c>
      <c r="T3457" s="13">
        <f t="shared" si="323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1.913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41820.997303240736</v>
      </c>
      <c r="T3458" s="13">
        <f t="shared" si="323"/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SUM(E3459/D3459)</f>
        <v>1.4019999999999999</v>
      </c>
      <c r="P3459">
        <f t="shared" ref="P3459:P3522" si="325">IF(L3459&lt;&gt;0, ROUND(SUM(E3459/L3459), 2), 0)</f>
        <v>50.98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RIGHT(N3459,LEN(N3459)-SEARCH("/",N3459))</f>
        <v>plays</v>
      </c>
      <c r="S3459" s="13">
        <f t="shared" ref="S3459:S3522" si="328">(((J3459/60)/60)/24)+DATE(1970,1,1)+(-5/24)</f>
        <v>42016.498344907406</v>
      </c>
      <c r="T3459" s="13">
        <f t="shared" ref="T3459:T3522" si="329">(((I3459/60)/60)/24)+DATE(1970,1,1)+(-5/24)</f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1.2433537832310839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42010.994247685179</v>
      </c>
      <c r="T3460" s="13">
        <f t="shared" si="329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1.262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42480.271527777775</v>
      </c>
      <c r="T3461" s="13">
        <f t="shared" si="329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41852.318888888884</v>
      </c>
      <c r="T3462" s="13">
        <f t="shared" si="329"/>
        <v>41866.318888888884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1.39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42643.424525462957</v>
      </c>
      <c r="T3463" s="13">
        <f t="shared" si="329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2.02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42179.690138888887</v>
      </c>
      <c r="T3464" s="13">
        <f t="shared" si="329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1.0338000000000001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42612.710474537038</v>
      </c>
      <c r="T3465" s="13">
        <f t="shared" si="329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1.023236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42574.921724537031</v>
      </c>
      <c r="T3466" s="13">
        <f t="shared" si="329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1.03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42200.417499999996</v>
      </c>
      <c r="T3467" s="13">
        <f t="shared" si="329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1.2714285714285714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42419.810763888883</v>
      </c>
      <c r="T3468" s="13">
        <f t="shared" si="329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1.01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42053.463333333326</v>
      </c>
      <c r="T3469" s="13">
        <f t="shared" si="329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1.2178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42605.557048611103</v>
      </c>
      <c r="T3470" s="13">
        <f t="shared" si="329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1.1339285714285714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42458.433391203704</v>
      </c>
      <c r="T3471" s="13">
        <f t="shared" si="329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1.5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42528.813680555548</v>
      </c>
      <c r="T3472" s="13">
        <f t="shared" si="329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2.1459999999999999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41841.612152777772</v>
      </c>
      <c r="T3473" s="13">
        <f t="shared" si="329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1.0205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41927.962164351848</v>
      </c>
      <c r="T3474" s="13">
        <f t="shared" si="329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42062.626111111109</v>
      </c>
      <c r="T3475" s="13">
        <f t="shared" si="329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1.01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42541.293182870366</v>
      </c>
      <c r="T3476" s="13">
        <f t="shared" si="329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41918.672499999993</v>
      </c>
      <c r="T3477" s="13">
        <f t="shared" si="329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41921.071643518517</v>
      </c>
      <c r="T3478" s="13">
        <f t="shared" si="329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1.1533333333333333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42128.528275462959</v>
      </c>
      <c r="T3479" s="13">
        <f t="shared" si="329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1.1285000000000001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42053.708587962967</v>
      </c>
      <c r="T3480" s="13">
        <f t="shared" si="329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41781.646759259253</v>
      </c>
      <c r="T3481" s="13">
        <f t="shared" si="329"/>
        <v>41811.646759259253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1.4266666666666667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42171.109108796292</v>
      </c>
      <c r="T3482" s="13">
        <f t="shared" si="329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1.1879999999999999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41989.039212962954</v>
      </c>
      <c r="T3483" s="13">
        <f t="shared" si="329"/>
        <v>42006.039212962954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1.3833333333333333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41796.563263888886</v>
      </c>
      <c r="T3484" s="13">
        <f t="shared" si="329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1.599402985074627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41793.460428240738</v>
      </c>
      <c r="T3485" s="13">
        <f t="shared" si="329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1.1424000000000001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42506.552071759252</v>
      </c>
      <c r="T3486" s="13">
        <f t="shared" si="329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1.0060606060606061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42372.484722222223</v>
      </c>
      <c r="T3487" s="13">
        <f t="shared" si="329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1.552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42126.666678240734</v>
      </c>
      <c r="T3488" s="13">
        <f t="shared" si="329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1.2775000000000001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42149.732083333329</v>
      </c>
      <c r="T3489" s="13">
        <f t="shared" si="329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1.212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42087.55972222222</v>
      </c>
      <c r="T3490" s="13">
        <f t="shared" si="329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1.127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41753.427442129629</v>
      </c>
      <c r="T3491" s="13">
        <f t="shared" si="329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1.2749999999999999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42443.594027777777</v>
      </c>
      <c r="T3492" s="13">
        <f t="shared" si="329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42121.041481481479</v>
      </c>
      <c r="T3493" s="13">
        <f t="shared" si="329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1.0526894736842105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42267.800891203697</v>
      </c>
      <c r="T3494" s="13">
        <f t="shared" si="329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41848.657824074071</v>
      </c>
      <c r="T3495" s="13">
        <f t="shared" si="329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42689.006655092591</v>
      </c>
      <c r="T3496" s="13">
        <f t="shared" si="329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1.0686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41915.554502314815</v>
      </c>
      <c r="T3497" s="13">
        <f t="shared" si="329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1.244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42584.638495370367</v>
      </c>
      <c r="T3498" s="13">
        <f t="shared" si="329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1.0870406189555126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42511.533611111103</v>
      </c>
      <c r="T3499" s="13">
        <f t="shared" si="329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1.0242424242424242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42458.950277777774</v>
      </c>
      <c r="T3500" s="13">
        <f t="shared" si="329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1.0549999999999999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42131.827835648146</v>
      </c>
      <c r="T3501" s="13">
        <f t="shared" si="329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1.0629999999999999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42419.711087962954</v>
      </c>
      <c r="T3502" s="13">
        <f t="shared" si="329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1.0066666666666666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42233.555497685178</v>
      </c>
      <c r="T3503" s="13">
        <f t="shared" si="329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42430.631064814814</v>
      </c>
      <c r="T3504" s="13">
        <f t="shared" si="329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1.0755999999999999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42545.27</v>
      </c>
      <c r="T3505" s="13">
        <f t="shared" si="329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42297.540405092594</v>
      </c>
      <c r="T3506" s="13">
        <f t="shared" si="329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1.0376000000000001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41760.727372685185</v>
      </c>
      <c r="T3507" s="13">
        <f t="shared" si="329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41829.525925925926</v>
      </c>
      <c r="T3508" s="13">
        <f t="shared" si="329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42491.714548611104</v>
      </c>
      <c r="T3509" s="13">
        <f t="shared" si="329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42477.521446759252</v>
      </c>
      <c r="T3510" s="13">
        <f t="shared" si="329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1.0633333333333332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41950.651226851849</v>
      </c>
      <c r="T3511" s="13">
        <f t="shared" si="329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1.0055555555555555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41802.412569444445</v>
      </c>
      <c r="T3512" s="13">
        <f t="shared" si="329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1.012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41927.665451388886</v>
      </c>
      <c r="T3513" s="13">
        <f t="shared" si="329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42057.328611111108</v>
      </c>
      <c r="T3514" s="13">
        <f t="shared" si="329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1.1839285714285714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41780.887870370367</v>
      </c>
      <c r="T3515" s="13">
        <f t="shared" si="329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42020.638333333329</v>
      </c>
      <c r="T3516" s="13">
        <f t="shared" si="329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1.0266666666666666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42125.564479166664</v>
      </c>
      <c r="T3517" s="13">
        <f t="shared" si="329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41855.801736111105</v>
      </c>
      <c r="T3518" s="13">
        <f t="shared" si="329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41794.609189814815</v>
      </c>
      <c r="T3519" s="13">
        <f t="shared" si="329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1.10046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41893.575219907405</v>
      </c>
      <c r="T3520" s="13">
        <f t="shared" si="329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1.0135000000000001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42037.390624999993</v>
      </c>
      <c r="T3521" s="13">
        <f t="shared" si="329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1.0075000000000001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42227.615879629629</v>
      </c>
      <c r="T3522" s="13">
        <f t="shared" si="329"/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SUM(E3523/D3523)</f>
        <v>1.6942857142857144</v>
      </c>
      <c r="P3523">
        <f t="shared" ref="P3523:P3586" si="331">IF(L3523&lt;&gt;0, ROUND(SUM(E3523/L3523), 2), 0)</f>
        <v>45.62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RIGHT(N3523,LEN(N3523)-SEARCH("/",N3523))</f>
        <v>plays</v>
      </c>
      <c r="S3523" s="13">
        <f t="shared" ref="S3523:S3586" si="334">(((J3523/60)/60)/24)+DATE(1970,1,1)+(-5/24)</f>
        <v>41881.153009259258</v>
      </c>
      <c r="T3523" s="13">
        <f t="shared" ref="T3523:T3586" si="335">(((I3523/60)/60)/24)+DATE(1970,1,1)+(-5/24)</f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42234.581550925919</v>
      </c>
      <c r="T3524" s="13">
        <f t="shared" si="335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1.1365000000000001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42581.189212962963</v>
      </c>
      <c r="T3525" s="13">
        <f t="shared" si="335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1.0156000000000001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41880.555243055554</v>
      </c>
      <c r="T3526" s="13">
        <f t="shared" si="335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1.06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42214.487337962964</v>
      </c>
      <c r="T3527" s="13">
        <f t="shared" si="335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42460.126979166664</v>
      </c>
      <c r="T3528" s="13">
        <f t="shared" si="335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1.1691666666666667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42166.814872685187</v>
      </c>
      <c r="T3529" s="13">
        <f t="shared" si="335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1.0115151515151515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42733.293032407404</v>
      </c>
      <c r="T3530" s="13">
        <f t="shared" si="335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1.32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42177.553449074076</v>
      </c>
      <c r="T3531" s="13">
        <f t="shared" si="335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42442.41501157407</v>
      </c>
      <c r="T3532" s="13">
        <f t="shared" si="335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1.28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42521.44599537037</v>
      </c>
      <c r="T3533" s="13">
        <f t="shared" si="335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1.1895833333333334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41884.391516203701</v>
      </c>
      <c r="T3534" s="13">
        <f t="shared" si="335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1.262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42289.552858796298</v>
      </c>
      <c r="T3535" s="13">
        <f t="shared" si="335"/>
        <v>42319.594525462955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1.5620000000000001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42243.416932870365</v>
      </c>
      <c r="T3536" s="13">
        <f t="shared" si="335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1.0315000000000001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42248.431828703695</v>
      </c>
      <c r="T3537" s="13">
        <f t="shared" si="335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1.5333333333333334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42328.518807870372</v>
      </c>
      <c r="T3538" s="13">
        <f t="shared" si="335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41923.146018518513</v>
      </c>
      <c r="T3539" s="13">
        <f t="shared" si="335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1.2845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42571.212268518517</v>
      </c>
      <c r="T3540" s="13">
        <f t="shared" si="335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1.1966666666666668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42600.547708333332</v>
      </c>
      <c r="T3541" s="13">
        <f t="shared" si="335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1.23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42516.795034722221</v>
      </c>
      <c r="T3542" s="13">
        <f t="shared" si="335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1.05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42222.521701388883</v>
      </c>
      <c r="T3543" s="13">
        <f t="shared" si="335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1.0223636363636364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41829.391458333332</v>
      </c>
      <c r="T3544" s="13">
        <f t="shared" si="335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1.0466666666666666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42150.546979166662</v>
      </c>
      <c r="T3545" s="13">
        <f t="shared" si="335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42040.623344907406</v>
      </c>
      <c r="T3546" s="13">
        <f t="shared" si="335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1.004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42075.599062499998</v>
      </c>
      <c r="T3547" s="13">
        <f t="shared" si="335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1.0227272727272727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42073.452361111107</v>
      </c>
      <c r="T3548" s="13">
        <f t="shared" si="335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1.1440928571428572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42479.870381944442</v>
      </c>
      <c r="T3549" s="13">
        <f t="shared" si="335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1.019047619047619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42411.733958333331</v>
      </c>
      <c r="T3550" s="13">
        <f t="shared" si="335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1.02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42223.186030092591</v>
      </c>
      <c r="T3551" s="13">
        <f t="shared" si="335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1.048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42462.685162037036</v>
      </c>
      <c r="T3552" s="13">
        <f t="shared" si="335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41753.307523148142</v>
      </c>
      <c r="T3553" s="13">
        <f t="shared" si="335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41788.378749999996</v>
      </c>
      <c r="T3554" s="13">
        <f t="shared" si="335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1.0627272727272727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42195.820370370369</v>
      </c>
      <c r="T3555" s="13">
        <f t="shared" si="335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1.1342219999999998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42015.842118055552</v>
      </c>
      <c r="T3556" s="13">
        <f t="shared" si="335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42661.233726851853</v>
      </c>
      <c r="T3557" s="13">
        <f t="shared" si="335"/>
        <v>42691.27539351851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41808.441249999996</v>
      </c>
      <c r="T3558" s="13">
        <f t="shared" si="335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1.0003599999999999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41730.068414351852</v>
      </c>
      <c r="T3559" s="13">
        <f t="shared" si="335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1.44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42139.608506944445</v>
      </c>
      <c r="T3560" s="13">
        <f t="shared" si="335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1.0349999999999999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42193.887824074067</v>
      </c>
      <c r="T3561" s="13">
        <f t="shared" si="335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1.0843750000000001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42115.681319444448</v>
      </c>
      <c r="T3562" s="13">
        <f t="shared" si="335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1.024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42203.471967592595</v>
      </c>
      <c r="T3563" s="13">
        <f t="shared" si="335"/>
        <v>42221.566666666658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1.4888888888888889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42433.553553240738</v>
      </c>
      <c r="T3564" s="13">
        <f t="shared" si="335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1.0549000000000002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42555.46361111111</v>
      </c>
      <c r="T3565" s="13">
        <f t="shared" si="335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1.0049999999999999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42236.414918981485</v>
      </c>
      <c r="T3566" s="13">
        <f t="shared" si="335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1.3055555555555556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41974.534814814811</v>
      </c>
      <c r="T3567" s="13">
        <f t="shared" si="335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1.0475000000000001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41997.299571759257</v>
      </c>
      <c r="T3568" s="13">
        <f t="shared" si="335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1.0880000000000001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42135.602361111109</v>
      </c>
      <c r="T3569" s="13">
        <f t="shared" si="335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1.1100000000000001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41869.532337962963</v>
      </c>
      <c r="T3570" s="13">
        <f t="shared" si="335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1.0047999999999999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41982.480277777773</v>
      </c>
      <c r="T3571" s="13">
        <f t="shared" si="335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1.1435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41976.123645833337</v>
      </c>
      <c r="T3572" s="13">
        <f t="shared" si="335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41912.650613425925</v>
      </c>
      <c r="T3573" s="13">
        <f t="shared" si="335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42146.36206018518</v>
      </c>
      <c r="T3574" s="13">
        <f t="shared" si="335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1.028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41921.167199074072</v>
      </c>
      <c r="T3575" s="13">
        <f t="shared" si="335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1.0612068965517241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41926.734351851846</v>
      </c>
      <c r="T3576" s="13">
        <f t="shared" si="335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1.0133000000000001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42561.575543981475</v>
      </c>
      <c r="T3577" s="13">
        <f t="shared" si="335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42649.340902777774</v>
      </c>
      <c r="T3578" s="13">
        <f t="shared" si="335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1.3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42093.578506944446</v>
      </c>
      <c r="T3579" s="13">
        <f t="shared" si="335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1.0001333333333333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42460.525196759256</v>
      </c>
      <c r="T3580" s="13">
        <f t="shared" si="335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42430.553888888891</v>
      </c>
      <c r="T3581" s="13">
        <f t="shared" si="335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1.1388888888888888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42025.967847222222</v>
      </c>
      <c r="T3582" s="13">
        <f t="shared" si="335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41836.26284722222</v>
      </c>
      <c r="T3583" s="13">
        <f t="shared" si="335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2.87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42450.887523148143</v>
      </c>
      <c r="T3584" s="13">
        <f t="shared" si="335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1.085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42418.217650462961</v>
      </c>
      <c r="T3585" s="13">
        <f t="shared" si="335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1.155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42168.108148148145</v>
      </c>
      <c r="T3586" s="13">
        <f t="shared" si="335"/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SUM(E3587/D3587)</f>
        <v>1.1911764705882353</v>
      </c>
      <c r="P3587">
        <f t="shared" ref="P3587:P3650" si="337">IF(L3587&lt;&gt;0, ROUND(SUM(E3587/L3587), 2), 0)</f>
        <v>176.09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RIGHT(N3587,LEN(N3587)-SEARCH("/",N3587))</f>
        <v>plays</v>
      </c>
      <c r="S3587" s="13">
        <f t="shared" ref="S3587:S3650" si="340">(((J3587/60)/60)/24)+DATE(1970,1,1)+(-5/24)</f>
        <v>41964.507986111108</v>
      </c>
      <c r="T3587" s="13">
        <f t="shared" ref="T3587:T3650" si="341">(((I3587/60)/60)/24)+DATE(1970,1,1)+(-5/24)</f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1.0942666666666667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42576.489236111105</v>
      </c>
      <c r="T3588" s="13">
        <f t="shared" si="341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1.266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42503.331643518519</v>
      </c>
      <c r="T3589" s="13">
        <f t="shared" si="341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1.0049999999999999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42101.620486111111</v>
      </c>
      <c r="T3590" s="13">
        <f t="shared" si="341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1.2749999999999999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42125.439201388886</v>
      </c>
      <c r="T3591" s="13">
        <f t="shared" si="341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1.0005999999999999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41902.125393518516</v>
      </c>
      <c r="T3592" s="13">
        <f t="shared" si="341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1.75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42003.74009259259</v>
      </c>
      <c r="T3593" s="13">
        <f t="shared" si="341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1.2725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41988.621608796289</v>
      </c>
      <c r="T3594" s="13">
        <f t="shared" si="341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1.1063333333333334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41974.690266203703</v>
      </c>
      <c r="T3595" s="13">
        <f t="shared" si="341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1.2593749999999999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42591.858587962961</v>
      </c>
      <c r="T3596" s="13">
        <f t="shared" si="341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1.1850000000000001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42049.800034722219</v>
      </c>
      <c r="T3597" s="13">
        <f t="shared" si="341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41856.506736111107</v>
      </c>
      <c r="T3598" s="13">
        <f t="shared" si="341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1.026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42417.377199074072</v>
      </c>
      <c r="T3599" s="13">
        <f t="shared" si="341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1.101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41866.590532407405</v>
      </c>
      <c r="T3600" s="13">
        <f t="shared" si="341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2.02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42220.586539351854</v>
      </c>
      <c r="T3601" s="13">
        <f t="shared" si="341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42628.640787037039</v>
      </c>
      <c r="T3602" s="13">
        <f t="shared" si="341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1.0435000000000001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41990.790300925924</v>
      </c>
      <c r="T3603" s="13">
        <f t="shared" si="341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1.0004999999999999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42447.68609953703</v>
      </c>
      <c r="T3604" s="13">
        <f t="shared" si="341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1.7066666666666668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42283.656018518515</v>
      </c>
      <c r="T3605" s="13">
        <f t="shared" si="341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1.1283333333333334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42482.80736111111</v>
      </c>
      <c r="T3606" s="13">
        <f t="shared" si="341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1.84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42383.584791666661</v>
      </c>
      <c r="T3607" s="13">
        <f t="shared" si="341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1.3026666666666666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42566.396493055552</v>
      </c>
      <c r="T3608" s="13">
        <f t="shared" si="341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42338.755578703705</v>
      </c>
      <c r="T3609" s="13">
        <f t="shared" si="341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42506.50104166667</v>
      </c>
      <c r="T3610" s="13">
        <f t="shared" si="341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1.5331632653061225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42429.783391203695</v>
      </c>
      <c r="T3611" s="13">
        <f t="shared" si="341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1.623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42203.22379629629</v>
      </c>
      <c r="T3612" s="13">
        <f t="shared" si="341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1.36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42072.162048611113</v>
      </c>
      <c r="T3613" s="13">
        <f t="shared" si="341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1.444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41789.518645833334</v>
      </c>
      <c r="T3614" s="13">
        <f t="shared" si="341"/>
        <v>41799.518645833334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41788.381643518514</v>
      </c>
      <c r="T3615" s="13">
        <f t="shared" si="341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1.008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42143.833518518521</v>
      </c>
      <c r="T3616" s="13">
        <f t="shared" si="341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1.0680000000000001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42318.385370370372</v>
      </c>
      <c r="T3617" s="13">
        <f t="shared" si="341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1.248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42052.741481481477</v>
      </c>
      <c r="T3618" s="13">
        <f t="shared" si="341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1.1891891891891893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42779.401956018519</v>
      </c>
      <c r="T3619" s="13">
        <f t="shared" si="341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1.01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42128.419560185182</v>
      </c>
      <c r="T3620" s="13">
        <f t="shared" si="341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1.1299999999999999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42660.92391203704</v>
      </c>
      <c r="T3621" s="13">
        <f t="shared" si="341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1.0519047619047619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42037.72987268518</v>
      </c>
      <c r="T3622" s="13">
        <f t="shared" si="341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1.0973333333333333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42619.727361111109</v>
      </c>
      <c r="T3623" s="13">
        <f t="shared" si="341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1.00099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41877.013553240737</v>
      </c>
      <c r="T3624" s="13">
        <f t="shared" si="341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1.2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41828.528587962959</v>
      </c>
      <c r="T3625" s="13">
        <f t="shared" si="341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1.0493333333333332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42545.565856481473</v>
      </c>
      <c r="T3626" s="13">
        <f t="shared" si="341"/>
        <v>42605.565856481473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1.0266666666666666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42157.444178240738</v>
      </c>
      <c r="T3627" s="13">
        <f t="shared" si="341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1.0182500000000001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41846.458993055552</v>
      </c>
      <c r="T3628" s="13">
        <f t="shared" si="341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42460.533414351848</v>
      </c>
      <c r="T3629" s="13">
        <f t="shared" si="341"/>
        <v>42510.957638888889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42291.6249537037</v>
      </c>
      <c r="T3630" s="13">
        <f t="shared" si="341"/>
        <v>42351.666620370372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42436.886157407404</v>
      </c>
      <c r="T3631" s="13">
        <f t="shared" si="341"/>
        <v>42495.499999999993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41942.638773148145</v>
      </c>
      <c r="T3632" s="13">
        <f t="shared" si="341"/>
        <v>41972.680439814816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0.51023391812865493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41880.54510416666</v>
      </c>
      <c r="T3633" s="13">
        <f t="shared" si="341"/>
        <v>41904.957638888889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41946.728576388887</v>
      </c>
      <c r="T3634" s="13">
        <f t="shared" si="341"/>
        <v>41966.728576388887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0.35239999999999999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42649.415127314809</v>
      </c>
      <c r="T3635" s="13">
        <f t="shared" si="341"/>
        <v>42692.833333333336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4.2466666666666666E-2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42700.958032407405</v>
      </c>
      <c r="T3636" s="13">
        <f t="shared" si="341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42450.674490740734</v>
      </c>
      <c r="T3637" s="13">
        <f t="shared" si="341"/>
        <v>42480.674490740734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42226.486446759263</v>
      </c>
      <c r="T3638" s="13">
        <f t="shared" si="341"/>
        <v>42261.486446759263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0.30866666666666664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41975.492303240739</v>
      </c>
      <c r="T3639" s="13">
        <f t="shared" si="341"/>
        <v>42005.492303240739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42053.464490740742</v>
      </c>
      <c r="T3640" s="13">
        <f t="shared" si="341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42590.468819444439</v>
      </c>
      <c r="T3641" s="13">
        <f t="shared" si="341"/>
        <v>42650.424305555549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5.5E-2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42104.573263888888</v>
      </c>
      <c r="T3642" s="13">
        <f t="shared" si="341"/>
        <v>42134.573263888888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41899.418738425928</v>
      </c>
      <c r="T3643" s="13">
        <f t="shared" si="341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42297.607951388891</v>
      </c>
      <c r="T3644" s="13">
        <f t="shared" si="341"/>
        <v>42338.499999999993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42284.935636574075</v>
      </c>
      <c r="T3645" s="13">
        <f t="shared" si="341"/>
        <v>42324.977303240739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0.16420000000000001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42409.033414351848</v>
      </c>
      <c r="T3646" s="13">
        <f t="shared" si="341"/>
        <v>42436.999305555553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42665.762013888881</v>
      </c>
      <c r="T3647" s="13">
        <f t="shared" si="341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4.8099999999999997E-2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42140.21298611111</v>
      </c>
      <c r="T3648" s="13">
        <f t="shared" si="341"/>
        <v>42171.770833333336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42598.540821759256</v>
      </c>
      <c r="T3649" s="13">
        <f t="shared" si="341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1.003825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41887.083854166667</v>
      </c>
      <c r="T3650" s="13">
        <f t="shared" si="341"/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SUM(E3651/D3651)</f>
        <v>1.04</v>
      </c>
      <c r="P3651">
        <f t="shared" ref="P3651:P3714" si="343">IF(L3651&lt;&gt;0, ROUND(SUM(E3651/L3651), 2), 0)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RIGHT(N3651,LEN(N3651)-SEARCH("/",N3651))</f>
        <v>plays</v>
      </c>
      <c r="S3651" s="13">
        <f t="shared" ref="S3651:S3714" si="346">(((J3651/60)/60)/24)+DATE(1970,1,1)+(-5/24)</f>
        <v>41780.504560185182</v>
      </c>
      <c r="T3651" s="13">
        <f t="shared" ref="T3651:T3714" si="347">(((I3651/60)/60)/24)+DATE(1970,1,1)+(-5/24)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42381.270648148151</v>
      </c>
      <c r="T3652" s="13">
        <f t="shared" si="347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1.04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41828.437986111108</v>
      </c>
      <c r="T3653" s="13">
        <f t="shared" si="347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2.5066666666666668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42596.436365740738</v>
      </c>
      <c r="T3654" s="13">
        <f t="shared" si="347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1.0049999999999999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42191.155173611107</v>
      </c>
      <c r="T3655" s="13">
        <f t="shared" si="347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1.744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42440.20817129629</v>
      </c>
      <c r="T3656" s="13">
        <f t="shared" si="347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1.1626000000000001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42173.594884259255</v>
      </c>
      <c r="T3657" s="13">
        <f t="shared" si="347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1.0582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42737.70180555556</v>
      </c>
      <c r="T3658" s="13">
        <f t="shared" si="347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42499.421516203707</v>
      </c>
      <c r="T3659" s="13">
        <f t="shared" si="347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41775.650231481479</v>
      </c>
      <c r="T3660" s="13">
        <f t="shared" si="347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1.0203333333333333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42055.068865740737</v>
      </c>
      <c r="T3661" s="13">
        <f t="shared" si="347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41971.672743055555</v>
      </c>
      <c r="T3662" s="13">
        <f t="shared" si="347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42447.688333333332</v>
      </c>
      <c r="T3663" s="13">
        <f t="shared" si="347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42064.011736111112</v>
      </c>
      <c r="T3664" s="13">
        <f t="shared" si="347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42665.243402777771</v>
      </c>
      <c r="T3665" s="13">
        <f t="shared" si="347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1.09375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42523.04038194444</v>
      </c>
      <c r="T3666" s="13">
        <f t="shared" si="347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42294.59979166666</v>
      </c>
      <c r="T3667" s="13">
        <f t="shared" si="347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41822.696550925924</v>
      </c>
      <c r="T3668" s="13">
        <f t="shared" si="347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1.0317033333333334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42173.761793981481</v>
      </c>
      <c r="T3669" s="13">
        <f t="shared" si="347"/>
        <v>42203.761793981481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1.0349999999999999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42185.347824074073</v>
      </c>
      <c r="T3670" s="13">
        <f t="shared" si="347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1.3819999999999999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42136.466863425921</v>
      </c>
      <c r="T3671" s="13">
        <f t="shared" si="347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1.0954545454545455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42142.305682870363</v>
      </c>
      <c r="T3672" s="13">
        <f t="shared" si="347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41820.419756944444</v>
      </c>
      <c r="T3673" s="13">
        <f t="shared" si="347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1.0153333333333334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41878.738240740735</v>
      </c>
      <c r="T3674" s="13">
        <f t="shared" si="347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1.13625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41914.086770833332</v>
      </c>
      <c r="T3675" s="13">
        <f t="shared" si="347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42556.664687499993</v>
      </c>
      <c r="T3676" s="13">
        <f t="shared" si="347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1.4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42493.388680555552</v>
      </c>
      <c r="T3677" s="13">
        <f t="shared" si="347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1.2875000000000001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41876.607453703698</v>
      </c>
      <c r="T3678" s="13">
        <f t="shared" si="347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1.0290416666666666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41802.365949074068</v>
      </c>
      <c r="T3679" s="13">
        <f t="shared" si="347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1.0249999999999999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42120.322893518511</v>
      </c>
      <c r="T3680" s="13">
        <f t="shared" si="347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41786.553020833329</v>
      </c>
      <c r="T3681" s="13">
        <f t="shared" si="347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42627.245763888881</v>
      </c>
      <c r="T3682" s="13">
        <f t="shared" si="347"/>
        <v>42648.245763888881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1.119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42374.443171296291</v>
      </c>
      <c r="T3683" s="13">
        <f t="shared" si="347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1.3919999999999999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41772.477060185185</v>
      </c>
      <c r="T3684" s="13">
        <f t="shared" si="347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1.1085714285714285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42632.908518518518</v>
      </c>
      <c r="T3685" s="13">
        <f t="shared" si="347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1.3906666666666667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42218.97206018518</v>
      </c>
      <c r="T3686" s="13">
        <f t="shared" si="347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1.0569999999999999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41753.384942129625</v>
      </c>
      <c r="T3687" s="13">
        <f t="shared" si="347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1.0142857142857142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42230.454398148147</v>
      </c>
      <c r="T3688" s="13">
        <f t="shared" si="347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41787.009895833333</v>
      </c>
      <c r="T3689" s="13">
        <f t="shared" si="347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1.0916666666666666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41829.578749999993</v>
      </c>
      <c r="T3690" s="13">
        <f t="shared" si="347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1.1833333333333333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42147.61850694444</v>
      </c>
      <c r="T3691" s="13">
        <f t="shared" si="347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1.2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41940.389849537038</v>
      </c>
      <c r="T3692" s="13">
        <f t="shared" si="347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1.2796000000000001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42020.492233796293</v>
      </c>
      <c r="T3693" s="13">
        <f t="shared" si="347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1.26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41891.756701388884</v>
      </c>
      <c r="T3694" s="13">
        <f t="shared" si="347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1.2912912912912913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42308.98297453703</v>
      </c>
      <c r="T3695" s="13">
        <f t="shared" si="347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1.0742857142857143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42489.925543981481</v>
      </c>
      <c r="T3696" s="13">
        <f t="shared" si="347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1.00125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41995.662152777775</v>
      </c>
      <c r="T3697" s="13">
        <f t="shared" si="347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1.55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41988.408749999995</v>
      </c>
      <c r="T3698" s="13">
        <f t="shared" si="347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42479.2575</v>
      </c>
      <c r="T3699" s="13">
        <f t="shared" si="347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1.1052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42401.598229166666</v>
      </c>
      <c r="T3700" s="13">
        <f t="shared" si="347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41897.393703703703</v>
      </c>
      <c r="T3701" s="13">
        <f t="shared" si="347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1.212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41882.37731481481</v>
      </c>
      <c r="T3702" s="13">
        <f t="shared" si="347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1.0033333333333334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42129.333252314813</v>
      </c>
      <c r="T3703" s="13">
        <f t="shared" si="347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1.0916666666666666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42524.329675925925</v>
      </c>
      <c r="T3704" s="13">
        <f t="shared" si="347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42556.296157407407</v>
      </c>
      <c r="T3705" s="13">
        <f t="shared" si="347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1.3633666666666666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42461.481412037036</v>
      </c>
      <c r="T3706" s="13">
        <f t="shared" si="347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1.0346657233816767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41792.334652777776</v>
      </c>
      <c r="T3707" s="13">
        <f t="shared" si="347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41879.705428240741</v>
      </c>
      <c r="T3708" s="13">
        <f t="shared" si="347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1.86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42551.840023148143</v>
      </c>
      <c r="T3709" s="13">
        <f t="shared" si="347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41809.933865740735</v>
      </c>
      <c r="T3710" s="13">
        <f t="shared" si="347"/>
        <v>41823.933865740735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1.0825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41785.499374999999</v>
      </c>
      <c r="T3711" s="13">
        <f t="shared" si="347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1.4115384615384616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42072.367916666662</v>
      </c>
      <c r="T3712" s="13">
        <f t="shared" si="347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1.1399999999999999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41779.5158912037</v>
      </c>
      <c r="T3713" s="13">
        <f t="shared" si="347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1.5373333333333334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42133.963738425926</v>
      </c>
      <c r="T3714" s="13">
        <f t="shared" si="347"/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SUM(E3715/D3715)</f>
        <v>1.0149999999999999</v>
      </c>
      <c r="P3715">
        <f t="shared" ref="P3715:P3778" si="349">IF(L3715&lt;&gt;0, ROUND(SUM(E3715/L3715), 2), 0)</f>
        <v>106.84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RIGHT(N3715,LEN(N3715)-SEARCH("/",N3715))</f>
        <v>plays</v>
      </c>
      <c r="S3715" s="13">
        <f t="shared" ref="S3715:S3778" si="352">(((J3715/60)/60)/24)+DATE(1970,1,1)+(-5/24)</f>
        <v>42505.529699074068</v>
      </c>
      <c r="T3715" s="13">
        <f t="shared" ref="T3715:T3778" si="353">(((I3715/60)/60)/24)+DATE(1970,1,1)+(-5/24)</f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1.0235000000000001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42118.347997685189</v>
      </c>
      <c r="T3716" s="13">
        <f t="shared" si="353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1.0257142857142858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42036.787256944437</v>
      </c>
      <c r="T3717" s="13">
        <f t="shared" si="353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1.5575000000000001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42360.679502314808</v>
      </c>
      <c r="T3718" s="13">
        <f t="shared" si="353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42102.657974537033</v>
      </c>
      <c r="T3719" s="13">
        <f t="shared" si="353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2.3940000000000001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42032.507812499993</v>
      </c>
      <c r="T3720" s="13">
        <f t="shared" si="353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42147.521597222221</v>
      </c>
      <c r="T3721" s="13">
        <f t="shared" si="353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1.0451515151515152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42165.784791666665</v>
      </c>
      <c r="T3722" s="13">
        <f t="shared" si="353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1.008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41927.727824074071</v>
      </c>
      <c r="T3723" s="13">
        <f t="shared" si="353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1.1120000000000001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42381.463506944441</v>
      </c>
      <c r="T3724" s="13">
        <f t="shared" si="353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1.0204444444444445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41943.544699074075</v>
      </c>
      <c r="T3725" s="13">
        <f t="shared" si="353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1.0254767441860466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42465.283101851855</v>
      </c>
      <c r="T3726" s="13">
        <f t="shared" si="353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42401.736886574072</v>
      </c>
      <c r="T3727" s="13">
        <f t="shared" si="353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3.3870588235294119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42461.932534722226</v>
      </c>
      <c r="T3728" s="13">
        <f t="shared" si="353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1.0075000000000001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42632.139976851853</v>
      </c>
      <c r="T3729" s="13">
        <f t="shared" si="353"/>
        <v>42662.996527777774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9.3100000000000002E-2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42204.962685185186</v>
      </c>
      <c r="T3730" s="13">
        <f t="shared" si="353"/>
        <v>42234.962685185186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42040.996666666666</v>
      </c>
      <c r="T3731" s="13">
        <f t="shared" si="353"/>
        <v>42085.954999999994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42203.46943287037</v>
      </c>
      <c r="T3732" s="13">
        <f t="shared" si="353"/>
        <v>42233.46943287037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0.11272727272727273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41983.544513888883</v>
      </c>
      <c r="T3733" s="13">
        <f t="shared" si="353"/>
        <v>42013.932638888888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41968.469131944446</v>
      </c>
      <c r="T3734" s="13">
        <f t="shared" si="353"/>
        <v>42028.291666666664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42102.816064814811</v>
      </c>
      <c r="T3735" s="13">
        <f t="shared" si="353"/>
        <v>42112.729166666664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42089.693240740737</v>
      </c>
      <c r="T3736" s="13">
        <f t="shared" si="353"/>
        <v>42149.693240740737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42122.484826388885</v>
      </c>
      <c r="T3737" s="13">
        <f t="shared" si="353"/>
        <v>42152.484826388885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42048.503391203696</v>
      </c>
      <c r="T3738" s="13">
        <f t="shared" si="353"/>
        <v>42086.541666666664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42297.482673611106</v>
      </c>
      <c r="T3739" s="13">
        <f t="shared" si="353"/>
        <v>42320.082638888889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41813.730381944442</v>
      </c>
      <c r="T3740" s="13">
        <f t="shared" si="353"/>
        <v>41835.708333333328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0.20125000000000001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42548.241527777776</v>
      </c>
      <c r="T3741" s="13">
        <f t="shared" si="353"/>
        <v>42568.241527777776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0.17899999999999999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41832.881423611107</v>
      </c>
      <c r="T3742" s="13">
        <f t="shared" si="353"/>
        <v>41862.870810185181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42325.712384259255</v>
      </c>
      <c r="T3743" s="13">
        <f t="shared" si="353"/>
        <v>42355.712384259255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41858.006296296291</v>
      </c>
      <c r="T3744" s="13">
        <f t="shared" si="353"/>
        <v>41888.006296296291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41793.501898148148</v>
      </c>
      <c r="T3745" s="13">
        <f t="shared" si="353"/>
        <v>41823.501898148148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41793.605925925927</v>
      </c>
      <c r="T3746" s="13">
        <f t="shared" si="353"/>
        <v>41824.957638888889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41831.489606481482</v>
      </c>
      <c r="T3747" s="13">
        <f t="shared" si="353"/>
        <v>41861.489606481482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42621.18100694444</v>
      </c>
      <c r="T3748" s="13">
        <f t="shared" si="353"/>
        <v>42651.18100694444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42164.091388888883</v>
      </c>
      <c r="T3749" s="13">
        <f t="shared" si="353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1.0351999999999999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42395.498101851852</v>
      </c>
      <c r="T3750" s="13">
        <f t="shared" si="353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42457.918842592589</v>
      </c>
      <c r="T3751" s="13">
        <f t="shared" si="353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42016.773240740738</v>
      </c>
      <c r="T3752" s="13">
        <f t="shared" si="353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1.3260000000000001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42402.827233796292</v>
      </c>
      <c r="T3753" s="13">
        <f t="shared" si="353"/>
        <v>42462.78556712962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1.1299999999999999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42619.594155092585</v>
      </c>
      <c r="T3754" s="13">
        <f t="shared" si="353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1.0334000000000001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42128.615740740737</v>
      </c>
      <c r="T3755" s="13">
        <f t="shared" si="353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1.2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41808.67288194444</v>
      </c>
      <c r="T3756" s="13">
        <f t="shared" si="353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1.2963636363636364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42445.658645833326</v>
      </c>
      <c r="T3757" s="13">
        <f t="shared" si="353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1.0111111111111111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41771.606458333328</v>
      </c>
      <c r="T3758" s="13">
        <f t="shared" si="353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41954.642534722218</v>
      </c>
      <c r="T3759" s="13">
        <f t="shared" si="353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1.0233333333333334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41747.26317129629</v>
      </c>
      <c r="T3760" s="13">
        <f t="shared" si="353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1.1024425000000002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42181.899918981479</v>
      </c>
      <c r="T3761" s="13">
        <f t="shared" si="353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1.010154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41739.316967592589</v>
      </c>
      <c r="T3762" s="13">
        <f t="shared" si="353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42173.258530092593</v>
      </c>
      <c r="T3763" s="13">
        <f t="shared" si="353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1.0624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42193.605196759258</v>
      </c>
      <c r="T3764" s="13">
        <f t="shared" si="353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42065.541967592588</v>
      </c>
      <c r="T3765" s="13">
        <f t="shared" si="353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42499.634629629632</v>
      </c>
      <c r="T3766" s="13">
        <f t="shared" si="353"/>
        <v>42518.816666666658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1.1345714285714286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41820.568078703705</v>
      </c>
      <c r="T3767" s="13">
        <f t="shared" si="353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1.0265010000000001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41787.958854166667</v>
      </c>
      <c r="T3768" s="13">
        <f t="shared" si="353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1.1675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42049.811307870368</v>
      </c>
      <c r="T3769" s="13">
        <f t="shared" si="353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1.0765274999999999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41772.519560185181</v>
      </c>
      <c r="T3770" s="13">
        <f t="shared" si="353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42445.389803240738</v>
      </c>
      <c r="T3771" s="13">
        <f t="shared" si="353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42138.722337962965</v>
      </c>
      <c r="T3772" s="13">
        <f t="shared" si="353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1.46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42493.64875</v>
      </c>
      <c r="T3773" s="13">
        <f t="shared" si="353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1.1020000000000001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42682.408634259256</v>
      </c>
      <c r="T3774" s="13">
        <f t="shared" si="353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1.0820000000000001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42655.79684027777</v>
      </c>
      <c r="T3775" s="13">
        <f t="shared" si="353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42087.583969907406</v>
      </c>
      <c r="T3776" s="13">
        <f t="shared" si="353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1.0024999999999999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42075.734293981477</v>
      </c>
      <c r="T3777" s="13">
        <f t="shared" si="353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1.0671250000000001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41814.159467592588</v>
      </c>
      <c r="T3778" s="13">
        <f t="shared" si="353"/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SUM(E3779/D3779)</f>
        <v>1.4319999999999999</v>
      </c>
      <c r="P3779">
        <f t="shared" ref="P3779:P3842" si="355">IF(L3779&lt;&gt;0, ROUND(SUM(E3779/L3779), 2), 0)</f>
        <v>48.54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RIGHT(N3779,LEN(N3779)-SEARCH("/",N3779))</f>
        <v>musical</v>
      </c>
      <c r="S3779" s="13">
        <f t="shared" ref="S3779:S3842" si="358">(((J3779/60)/60)/24)+DATE(1970,1,1)+(-5/24)</f>
        <v>41886.903020833335</v>
      </c>
      <c r="T3779" s="13">
        <f t="shared" ref="T3779:T3842" si="359">(((I3779/60)/60)/24)+DATE(1970,1,1)+(-5/24)</f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1.0504166666666668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41989.610879629625</v>
      </c>
      <c r="T3780" s="13">
        <f t="shared" si="359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1.0398000000000001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42425.527083333327</v>
      </c>
      <c r="T3781" s="13">
        <f t="shared" si="359"/>
        <v>42455.48541666667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42166.011400462965</v>
      </c>
      <c r="T3782" s="13">
        <f t="shared" si="359"/>
        <v>42198.629166666658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1.0966666666666667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41865.674594907403</v>
      </c>
      <c r="T3783" s="13">
        <f t="shared" si="359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1.0175000000000001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42546.653900462967</v>
      </c>
      <c r="T3784" s="13">
        <f t="shared" si="359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1.2891666666666666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42419.931944444441</v>
      </c>
      <c r="T3785" s="13">
        <f t="shared" si="359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42531.772361111107</v>
      </c>
      <c r="T3786" s="13">
        <f t="shared" si="359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42548.430196759255</v>
      </c>
      <c r="T3787" s="13">
        <f t="shared" si="359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1.1096666666666666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42486.829571759255</v>
      </c>
      <c r="T3788" s="13">
        <f t="shared" si="359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42167.326458333329</v>
      </c>
      <c r="T3789" s="13">
        <f t="shared" si="359"/>
        <v>42195.957638888889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42333.487488425926</v>
      </c>
      <c r="T3790" s="13">
        <f t="shared" si="359"/>
        <v>42361.470833333333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42138.590486111112</v>
      </c>
      <c r="T3791" s="13">
        <f t="shared" si="359"/>
        <v>42170.590486111112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42666.458599537036</v>
      </c>
      <c r="T3792" s="13">
        <f t="shared" si="359"/>
        <v>42696.5002662037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41766.4837037037</v>
      </c>
      <c r="T3793" s="13">
        <f t="shared" si="359"/>
        <v>41826.4837037037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42170.238680555551</v>
      </c>
      <c r="T3794" s="13">
        <f t="shared" si="359"/>
        <v>42200.238680555551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41968.73065972222</v>
      </c>
      <c r="T3795" s="13">
        <f t="shared" si="359"/>
        <v>41989.73065972222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42132.372152777774</v>
      </c>
      <c r="T3796" s="13">
        <f t="shared" si="359"/>
        <v>42162.372152777774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42201.227893518517</v>
      </c>
      <c r="T3797" s="13">
        <f t="shared" si="359"/>
        <v>42244.729166666664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42688.821250000001</v>
      </c>
      <c r="T3798" s="13">
        <f t="shared" si="359"/>
        <v>42748.821250000001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0.89666666666666661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42084.673206018517</v>
      </c>
      <c r="T3799" s="13">
        <f t="shared" si="359"/>
        <v>42114.673206018517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41831.514444444445</v>
      </c>
      <c r="T3800" s="13">
        <f t="shared" si="359"/>
        <v>41861.514444444445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42410.722719907404</v>
      </c>
      <c r="T3801" s="13">
        <f t="shared" si="359"/>
        <v>42440.722719907404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4.0045454545454544E-2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41982.528738425921</v>
      </c>
      <c r="T3802" s="13">
        <f t="shared" si="359"/>
        <v>42014.999305555553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8.5199999999999998E-2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41975.467777777776</v>
      </c>
      <c r="T3803" s="13">
        <f t="shared" si="359"/>
        <v>42006.467777777776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42268.917893518512</v>
      </c>
      <c r="T3804" s="13">
        <f t="shared" si="359"/>
        <v>42298.917893518512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42403.763518518514</v>
      </c>
      <c r="T3805" s="13">
        <f t="shared" si="359"/>
        <v>42433.763518518514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42526.801203703704</v>
      </c>
      <c r="T3806" s="13">
        <f t="shared" si="359"/>
        <v>42582.083333333336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41849.678703703699</v>
      </c>
      <c r="T3807" s="13">
        <f t="shared" si="359"/>
        <v>41909.678703703699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41799.050706018512</v>
      </c>
      <c r="T3808" s="13">
        <f t="shared" si="359"/>
        <v>41819.050706018512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0.30333333333333334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42090.700682870367</v>
      </c>
      <c r="T3809" s="13">
        <f t="shared" si="359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42059.24559027778</v>
      </c>
      <c r="T3810" s="13">
        <f t="shared" si="359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1.0125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41800.318368055552</v>
      </c>
      <c r="T3811" s="13">
        <f t="shared" si="359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1.2173333333333334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42054.640717592592</v>
      </c>
      <c r="T3812" s="13">
        <f t="shared" si="359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3.3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42487.418668981474</v>
      </c>
      <c r="T3813" s="13">
        <f t="shared" si="359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1.0954999999999999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42109.542916666665</v>
      </c>
      <c r="T3814" s="13">
        <f t="shared" si="359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1.0095190476190474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42497.067372685182</v>
      </c>
      <c r="T3815" s="13">
        <f t="shared" si="359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1.4013333333333333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42058.695740740739</v>
      </c>
      <c r="T3816" s="13">
        <f t="shared" si="359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1.0000100000000001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42207.051585648143</v>
      </c>
      <c r="T3817" s="13">
        <f t="shared" si="359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1.19238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41807.481747685182</v>
      </c>
      <c r="T3818" s="13">
        <f t="shared" si="359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42284.488611111105</v>
      </c>
      <c r="T3819" s="13">
        <f t="shared" si="359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42045.634050925924</v>
      </c>
      <c r="T3820" s="13">
        <f t="shared" si="359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1.0640000000000001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42184.001203703701</v>
      </c>
      <c r="T3821" s="13">
        <f t="shared" si="359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42160.443483796298</v>
      </c>
      <c r="T3822" s="13">
        <f t="shared" si="359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1.0454285714285714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42340.972303240742</v>
      </c>
      <c r="T3823" s="13">
        <f t="shared" si="359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1.1002000000000001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42329.629826388882</v>
      </c>
      <c r="T3824" s="13">
        <f t="shared" si="359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1.06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42170.701898148145</v>
      </c>
      <c r="T3825" s="13">
        <f t="shared" si="359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1.08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42571.417858796289</v>
      </c>
      <c r="T3826" s="13">
        <f t="shared" si="359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1.0542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42150.861273148148</v>
      </c>
      <c r="T3827" s="13">
        <f t="shared" si="359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42101.215208333328</v>
      </c>
      <c r="T3828" s="13">
        <f t="shared" si="359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1.5266666666666666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42034.719918981478</v>
      </c>
      <c r="T3829" s="13">
        <f t="shared" si="359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41944.319293981483</v>
      </c>
      <c r="T3830" s="13">
        <f t="shared" si="359"/>
        <v>42004.360960648148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1.002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42593.657071759262</v>
      </c>
      <c r="T3831" s="13">
        <f t="shared" si="359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42503.532534722217</v>
      </c>
      <c r="T3832" s="13">
        <f t="shared" si="359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1.0602199999999999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41927.640567129631</v>
      </c>
      <c r="T3833" s="13">
        <f t="shared" si="359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1.0466666666666666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42374.906655092585</v>
      </c>
      <c r="T3834" s="13">
        <f t="shared" si="359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41963.66402777777</v>
      </c>
      <c r="T3835" s="13">
        <f t="shared" si="359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1.0903333333333334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42143.236886574072</v>
      </c>
      <c r="T3836" s="13">
        <f t="shared" si="359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42460.733888888884</v>
      </c>
      <c r="T3837" s="13">
        <f t="shared" si="359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1.125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42553.718194444438</v>
      </c>
      <c r="T3838" s="13">
        <f t="shared" si="359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1.0209999999999999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42152.557384259257</v>
      </c>
      <c r="T3839" s="13">
        <f t="shared" si="359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42116.502418981479</v>
      </c>
      <c r="T3840" s="13">
        <f t="shared" si="359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1.0125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42154.934305555551</v>
      </c>
      <c r="T3841" s="13">
        <f t="shared" si="359"/>
        <v>42214.934305555551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42432.493391203701</v>
      </c>
      <c r="T3842" s="13">
        <f t="shared" si="359"/>
        <v>42457.45172453703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SUM(E3843/D3843)</f>
        <v>8.72E-2</v>
      </c>
      <c r="P3843">
        <f t="shared" ref="P3843:P3906" si="361">IF(L3843&lt;&gt;0, ROUND(SUM(E3843/L3843), 2), 0)</f>
        <v>25.65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RIGHT(N3843,LEN(N3843)-SEARCH("/",N3843))</f>
        <v>plays</v>
      </c>
      <c r="S3843" s="13">
        <f t="shared" ref="S3843:S3906" si="364">(((J3843/60)/60)/24)+DATE(1970,1,1)+(-5/24)</f>
        <v>41780.57739583333</v>
      </c>
      <c r="T3843" s="13">
        <f t="shared" ref="T3843:T3906" si="365">(((I3843/60)/60)/24)+DATE(1970,1,1)+(-5/24)</f>
        <v>41840.57739583333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0.21940000000000001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41740.285324074073</v>
      </c>
      <c r="T3844" s="13">
        <f t="shared" si="365"/>
        <v>41770.285324074073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0.21299999999999999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41765.864166666666</v>
      </c>
      <c r="T3845" s="13">
        <f t="shared" si="365"/>
        <v>41790.864166666666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41766.408958333333</v>
      </c>
      <c r="T3846" s="13">
        <f t="shared" si="365"/>
        <v>41793.082638888889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2.1049999999999999E-2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42248.418680555551</v>
      </c>
      <c r="T3847" s="13">
        <f t="shared" si="365"/>
        <v>42278.418680555551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2.7E-2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41885.01321759259</v>
      </c>
      <c r="T3848" s="13">
        <f t="shared" si="365"/>
        <v>41916.082638888889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0.16161904761904761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42159.016099537032</v>
      </c>
      <c r="T3849" s="13">
        <f t="shared" si="365"/>
        <v>42204.016099537032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0.16376923076923078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42265.608668981477</v>
      </c>
      <c r="T3850" s="13">
        <f t="shared" si="365"/>
        <v>42295.608668981477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7.0433333333333334E-2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42136.558842592589</v>
      </c>
      <c r="T3851" s="13">
        <f t="shared" si="365"/>
        <v>42166.558842592589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41974.916006944441</v>
      </c>
      <c r="T3852" s="13">
        <f t="shared" si="365"/>
        <v>42004.916006944441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42172.23123842592</v>
      </c>
      <c r="T3853" s="13">
        <f t="shared" si="365"/>
        <v>42202.23123842592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42064.982361111113</v>
      </c>
      <c r="T3854" s="13">
        <f t="shared" si="365"/>
        <v>42089.940694444442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41848.631689814814</v>
      </c>
      <c r="T3855" s="13">
        <f t="shared" si="365"/>
        <v>41883.631689814814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42103.67659722222</v>
      </c>
      <c r="T3856" s="13">
        <f t="shared" si="365"/>
        <v>42133.67659722222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42059.762395833335</v>
      </c>
      <c r="T3857" s="13">
        <f t="shared" si="365"/>
        <v>42089.720729166664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42041.534756944442</v>
      </c>
      <c r="T3858" s="13">
        <f t="shared" si="365"/>
        <v>42071.493090277778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41829.528819444444</v>
      </c>
      <c r="T3859" s="13">
        <f t="shared" si="365"/>
        <v>41852.508333333331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42128.222731481481</v>
      </c>
      <c r="T3860" s="13">
        <f t="shared" si="365"/>
        <v>42146.666666666664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41789.685266203705</v>
      </c>
      <c r="T3861" s="13">
        <f t="shared" si="365"/>
        <v>41815.666666666664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0.17666666666666667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41833.452662037031</v>
      </c>
      <c r="T3862" s="13">
        <f t="shared" si="365"/>
        <v>41863.452662037031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41914.381678240738</v>
      </c>
      <c r="T3863" s="13">
        <f t="shared" si="365"/>
        <v>41955.699305555558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42611.052731481475</v>
      </c>
      <c r="T3864" s="13">
        <f t="shared" si="365"/>
        <v>42625.499305555553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42253.424826388888</v>
      </c>
      <c r="T3865" s="13">
        <f t="shared" si="365"/>
        <v>42313.466493055552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42295.683495370373</v>
      </c>
      <c r="T3866" s="13">
        <f t="shared" si="365"/>
        <v>42325.72516203703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0.26937422295897223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41841.44326388889</v>
      </c>
      <c r="T3867" s="13">
        <f t="shared" si="365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42402.738668981481</v>
      </c>
      <c r="T3868" s="13">
        <f t="shared" si="365"/>
        <v>42451.936805555553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42509.605775462966</v>
      </c>
      <c r="T3869" s="13">
        <f t="shared" si="365"/>
        <v>42539.605775462966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41865.451446759253</v>
      </c>
      <c r="T3870" s="13">
        <f t="shared" si="365"/>
        <v>41890.451446759253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3.44748684310884E-2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42047.516111111108</v>
      </c>
      <c r="T3871" s="13">
        <f t="shared" si="365"/>
        <v>42076.924305555549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41792.963865740734</v>
      </c>
      <c r="T3872" s="13">
        <f t="shared" si="365"/>
        <v>41822.963865740734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2.6666666666666668E-2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42763.572337962956</v>
      </c>
      <c r="T3873" s="13">
        <f t="shared" si="365"/>
        <v>42823.530671296299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42179.9374537037</v>
      </c>
      <c r="T3874" s="13">
        <f t="shared" si="365"/>
        <v>42229.9374537037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42255.487673611111</v>
      </c>
      <c r="T3875" s="13">
        <f t="shared" si="365"/>
        <v>42285.487673611111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42006.808124999996</v>
      </c>
      <c r="T3876" s="13">
        <f t="shared" si="365"/>
        <v>42027.833333333336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42615.138483796291</v>
      </c>
      <c r="T3877" s="13">
        <f t="shared" si="365"/>
        <v>42616.208333333336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0.52794871794871789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42372.415833333333</v>
      </c>
      <c r="T3878" s="13">
        <f t="shared" si="365"/>
        <v>42402.415833333333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4.9639999999999997E-2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42682.469351851854</v>
      </c>
      <c r="T3879" s="13">
        <f t="shared" si="365"/>
        <v>42712.469351851854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42154.610486111109</v>
      </c>
      <c r="T3880" s="13">
        <f t="shared" si="365"/>
        <v>42184.957638888889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41999.652731481481</v>
      </c>
      <c r="T3881" s="13">
        <f t="shared" si="365"/>
        <v>42029.652731481481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0.13066666666666665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41815.606712962959</v>
      </c>
      <c r="T3882" s="13">
        <f t="shared" si="365"/>
        <v>41850.75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42755.810173611106</v>
      </c>
      <c r="T3883" s="13">
        <f t="shared" si="365"/>
        <v>42785.810173611106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42373.77511574074</v>
      </c>
      <c r="T3884" s="13">
        <f t="shared" si="365"/>
        <v>42400.752083333333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41854.394317129627</v>
      </c>
      <c r="T3885" s="13">
        <f t="shared" si="365"/>
        <v>41884.394317129627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42065.583240740736</v>
      </c>
      <c r="T3886" s="13">
        <f t="shared" si="365"/>
        <v>42090.541574074072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42469.742951388886</v>
      </c>
      <c r="T3887" s="13">
        <f t="shared" si="365"/>
        <v>42499.742951388886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41954.019699074073</v>
      </c>
      <c r="T3888" s="13">
        <f t="shared" si="365"/>
        <v>41984.019699074073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42079.649641203701</v>
      </c>
      <c r="T3889" s="13">
        <f t="shared" si="365"/>
        <v>42125.708333333336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0.27100000000000002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42762.337476851848</v>
      </c>
      <c r="T3890" s="13">
        <f t="shared" si="365"/>
        <v>42792.337476851848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1.4749999999999999E-2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41976.796643518515</v>
      </c>
      <c r="T3891" s="13">
        <f t="shared" si="365"/>
        <v>42008.768055555549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42171.55027777778</v>
      </c>
      <c r="T3892" s="13">
        <f t="shared" si="365"/>
        <v>42231.55027777778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0.32500000000000001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42055.924120370364</v>
      </c>
      <c r="T3893" s="13">
        <f t="shared" si="365"/>
        <v>42085.999305555553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41867.44394675926</v>
      </c>
      <c r="T3894" s="13">
        <f t="shared" si="365"/>
        <v>41875.083333333328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0.2155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41779.449537037035</v>
      </c>
      <c r="T3895" s="13">
        <f t="shared" si="365"/>
        <v>41821.041666666664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3.4666666666666665E-2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42679.750138888885</v>
      </c>
      <c r="T3896" s="13">
        <f t="shared" si="365"/>
        <v>42709.999305555553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42032.041875000003</v>
      </c>
      <c r="T3897" s="13">
        <f t="shared" si="365"/>
        <v>42063.041875000003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41792.983541666668</v>
      </c>
      <c r="T3898" s="13">
        <f t="shared" si="365"/>
        <v>41806.983541666668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41982.665312499994</v>
      </c>
      <c r="T3899" s="13">
        <f t="shared" si="365"/>
        <v>42012.665312499994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0.3256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42193.273958333331</v>
      </c>
      <c r="T3900" s="13">
        <f t="shared" si="365"/>
        <v>42233.458333333336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41843.566678240735</v>
      </c>
      <c r="T3901" s="13">
        <f t="shared" si="365"/>
        <v>41863.566678240735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42135.884155092594</v>
      </c>
      <c r="T3902" s="13">
        <f t="shared" si="365"/>
        <v>42165.884155092594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42317.618043981485</v>
      </c>
      <c r="T3903" s="13">
        <f t="shared" si="365"/>
        <v>42357.618043981485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0.48833333333333334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42663.259745370371</v>
      </c>
      <c r="T3904" s="13">
        <f t="shared" si="365"/>
        <v>42688.301412037035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42185.802835648145</v>
      </c>
      <c r="T3905" s="13">
        <f t="shared" si="365"/>
        <v>42230.609722222223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42095.020833333336</v>
      </c>
      <c r="T3906" s="13">
        <f t="shared" si="365"/>
        <v>42109.00277777778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SUM(E3907/D3907)</f>
        <v>0.11533333333333333</v>
      </c>
      <c r="P3907">
        <f t="shared" ref="P3907:P3970" si="367">IF(L3907&lt;&gt;0, ROUND(SUM(E3907/L3907), 2), 0)</f>
        <v>24.71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RIGHT(N3907,LEN(N3907)-SEARCH("/",N3907))</f>
        <v>plays</v>
      </c>
      <c r="S3907" s="13">
        <f t="shared" ref="S3907:S3970" si="370">(((J3907/60)/60)/24)+DATE(1970,1,1)+(-5/24)</f>
        <v>42124.415543981479</v>
      </c>
      <c r="T3907" s="13">
        <f t="shared" ref="T3907:T3970" si="371">(((I3907/60)/60)/24)+DATE(1970,1,1)+(-5/24)</f>
        <v>42166.749999999993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0.67333333333333334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42143.709409722222</v>
      </c>
      <c r="T3908" s="13">
        <f t="shared" si="371"/>
        <v>42181.350694444445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41906.611180555556</v>
      </c>
      <c r="T3909" s="13">
        <f t="shared" si="371"/>
        <v>41938.630555555552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41833.927037037036</v>
      </c>
      <c r="T3910" s="13">
        <f t="shared" si="371"/>
        <v>41848.927037037036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41863.150949074072</v>
      </c>
      <c r="T3911" s="13">
        <f t="shared" si="371"/>
        <v>41893.150949074072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3.0833333333333334E-2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42224.548576388886</v>
      </c>
      <c r="T3912" s="13">
        <f t="shared" si="371"/>
        <v>42254.548576388886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0.37412499999999999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41939.603900462964</v>
      </c>
      <c r="T3913" s="13">
        <f t="shared" si="371"/>
        <v>41969.645567129628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42059.061689814807</v>
      </c>
      <c r="T3914" s="13">
        <f t="shared" si="371"/>
        <v>42118.982638888883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0.1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42308.002881944441</v>
      </c>
      <c r="T3915" s="13">
        <f t="shared" si="371"/>
        <v>42338.044548611106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0.36359999999999998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42114.610601851848</v>
      </c>
      <c r="T3916" s="13">
        <f t="shared" si="371"/>
        <v>42134.749305555553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42492.776724537034</v>
      </c>
      <c r="T3917" s="13">
        <f t="shared" si="371"/>
        <v>42522.776724537034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42494.263333333329</v>
      </c>
      <c r="T3918" s="13">
        <f t="shared" si="371"/>
        <v>42524.263333333329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41863.318993055553</v>
      </c>
      <c r="T3919" s="13">
        <f t="shared" si="371"/>
        <v>41893.318993055553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41843.456284722219</v>
      </c>
      <c r="T3920" s="13">
        <f t="shared" si="371"/>
        <v>41855.458333333328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42358.476539351854</v>
      </c>
      <c r="T3921" s="13">
        <f t="shared" si="371"/>
        <v>42386.791666666664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42657.178935185184</v>
      </c>
      <c r="T3922" s="13">
        <f t="shared" si="371"/>
        <v>42687.220601851855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41926.333969907406</v>
      </c>
      <c r="T3923" s="13">
        <f t="shared" si="371"/>
        <v>41938.541666666664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8.1333333333333327E-2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42020.560300925928</v>
      </c>
      <c r="T3924" s="13">
        <f t="shared" si="371"/>
        <v>42065.749999999993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0.12034782608695652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42075.771655092591</v>
      </c>
      <c r="T3925" s="13">
        <f t="shared" si="371"/>
        <v>42103.771655092591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41786.751412037032</v>
      </c>
      <c r="T3926" s="13">
        <f t="shared" si="371"/>
        <v>41816.751412037032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41820.662488425922</v>
      </c>
      <c r="T3927" s="13">
        <f t="shared" si="371"/>
        <v>41850.662488425922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41969.876712962963</v>
      </c>
      <c r="T3928" s="13">
        <f t="shared" si="371"/>
        <v>41999.876712962963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41830.059074074074</v>
      </c>
      <c r="T3929" s="13">
        <f t="shared" si="371"/>
        <v>41860.059074074074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42265.474849537037</v>
      </c>
      <c r="T3930" s="13">
        <f t="shared" si="371"/>
        <v>42292.999305555553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2.265E-2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42601.618807870364</v>
      </c>
      <c r="T3931" s="13">
        <f t="shared" si="371"/>
        <v>42631.618807870364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42433.13041666666</v>
      </c>
      <c r="T3932" s="13">
        <f t="shared" si="371"/>
        <v>42461.041666666664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42227.943368055552</v>
      </c>
      <c r="T3933" s="13">
        <f t="shared" si="371"/>
        <v>42252.943368055552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42414.960231481477</v>
      </c>
      <c r="T3934" s="13">
        <f t="shared" si="371"/>
        <v>42444.918564814812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0.15742857142857142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42538.759976851848</v>
      </c>
      <c r="T3935" s="13">
        <f t="shared" si="371"/>
        <v>42567.821527777771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0.11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42233.463414351849</v>
      </c>
      <c r="T3936" s="13">
        <f t="shared" si="371"/>
        <v>42278.333333333336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0.43833333333333335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42221.448449074065</v>
      </c>
      <c r="T3937" s="13">
        <f t="shared" si="371"/>
        <v>42281.448449074065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42675.054629629631</v>
      </c>
      <c r="T3938" s="13">
        <f t="shared" si="371"/>
        <v>42705.096296296295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42534.423148148147</v>
      </c>
      <c r="T3939" s="13">
        <f t="shared" si="371"/>
        <v>42562.423148148147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42151.697384259263</v>
      </c>
      <c r="T3940" s="13">
        <f t="shared" si="371"/>
        <v>42182.697384259263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41915.191886574074</v>
      </c>
      <c r="T3941" s="13">
        <f t="shared" si="371"/>
        <v>41918.979166666664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41961.284155092588</v>
      </c>
      <c r="T3942" s="13">
        <f t="shared" si="371"/>
        <v>42006.284155092588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41940.378900462958</v>
      </c>
      <c r="T3943" s="13">
        <f t="shared" si="371"/>
        <v>41967.833333333336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42111.695763888885</v>
      </c>
      <c r="T3944" s="13">
        <f t="shared" si="371"/>
        <v>42171.695763888885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0.35639999999999999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42279.570231481477</v>
      </c>
      <c r="T3945" s="13">
        <f t="shared" si="371"/>
        <v>42310.493055555555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42213.454571759255</v>
      </c>
      <c r="T3946" s="13">
        <f t="shared" si="371"/>
        <v>42243.454571759255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42109.593379629623</v>
      </c>
      <c r="T3947" s="13">
        <f t="shared" si="371"/>
        <v>42139.593379629623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42031.625254629624</v>
      </c>
      <c r="T3948" s="13">
        <f t="shared" si="371"/>
        <v>42063.124999999993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42614.934537037036</v>
      </c>
      <c r="T3949" s="13">
        <f t="shared" si="371"/>
        <v>42644.934537037036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41829.117164351846</v>
      </c>
      <c r="T3950" s="13">
        <f t="shared" si="371"/>
        <v>41889.117164351846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0.15770000000000001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42015.912280092591</v>
      </c>
      <c r="T3951" s="13">
        <f t="shared" si="371"/>
        <v>42045.912280092591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42439.493981481479</v>
      </c>
      <c r="T3952" s="13">
        <f t="shared" si="371"/>
        <v>42468.565972222219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42433.617384259262</v>
      </c>
      <c r="T3953" s="13">
        <f t="shared" si="371"/>
        <v>42493.57571759259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42243.582060185181</v>
      </c>
      <c r="T3954" s="13">
        <f t="shared" si="371"/>
        <v>42303.582060185181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42549.840115740742</v>
      </c>
      <c r="T3955" s="13">
        <f t="shared" si="371"/>
        <v>42580.770138888889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41774.442870370367</v>
      </c>
      <c r="T3956" s="13">
        <f t="shared" si="371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0.24285714285714285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42306.640520833331</v>
      </c>
      <c r="T3957" s="13">
        <f t="shared" si="371"/>
        <v>42336.682187499995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42457.723692129628</v>
      </c>
      <c r="T3958" s="13">
        <f t="shared" si="371"/>
        <v>42484.805555555555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42513.767986111103</v>
      </c>
      <c r="T3959" s="13">
        <f t="shared" si="371"/>
        <v>42559.767986111103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0.32050000000000001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41816.742037037038</v>
      </c>
      <c r="T3960" s="13">
        <f t="shared" si="371"/>
        <v>41853.375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0.24333333333333335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41880.580509259256</v>
      </c>
      <c r="T3961" s="13">
        <f t="shared" si="371"/>
        <v>41910.580509259256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42342.63722222222</v>
      </c>
      <c r="T3962" s="13">
        <f t="shared" si="371"/>
        <v>42372.63722222222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41745.682986111111</v>
      </c>
      <c r="T3963" s="13">
        <f t="shared" si="371"/>
        <v>41767.682986111111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42311.413124999999</v>
      </c>
      <c r="T3964" s="13">
        <f t="shared" si="371"/>
        <v>42336.413124999999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42295.945798611108</v>
      </c>
      <c r="T3965" s="13">
        <f t="shared" si="371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42053.513726851852</v>
      </c>
      <c r="T3966" s="13">
        <f t="shared" si="371"/>
        <v>42113.47206018518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42414.027546296296</v>
      </c>
      <c r="T3967" s="13">
        <f t="shared" si="371"/>
        <v>42473.985879629625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41801.503217592588</v>
      </c>
      <c r="T3968" s="13">
        <f t="shared" si="371"/>
        <v>41843.915972222218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42770.082256944443</v>
      </c>
      <c r="T3969" s="13">
        <f t="shared" si="371"/>
        <v>42800.082256944443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0.10539999999999999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42452.60732638889</v>
      </c>
      <c r="T3970" s="13">
        <f t="shared" si="371"/>
        <v>42512.60732638889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SUM(E3971/D3971)</f>
        <v>7.4690265486725665E-2</v>
      </c>
      <c r="P3971">
        <f t="shared" ref="P3971:P4034" si="373">IF(L3971&lt;&gt;0, ROUND(SUM(E3971/L3971), 2), 0)</f>
        <v>35.17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RIGHT(N3971,LEN(N3971)-SEARCH("/",N3971))</f>
        <v>plays</v>
      </c>
      <c r="S3971" s="13">
        <f t="shared" ref="S3971:S4034" si="376">(((J3971/60)/60)/24)+DATE(1970,1,1)+(-5/24)</f>
        <v>42601.646365740737</v>
      </c>
      <c r="T3971" s="13">
        <f t="shared" ref="T3971:T4034" si="377">(((I3971/60)/60)/24)+DATE(1970,1,1)+(-5/24)</f>
        <v>42610.954861111109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42447.655219907399</v>
      </c>
      <c r="T3972" s="13">
        <f t="shared" si="377"/>
        <v>42477.655219907399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9.7142857142857135E-3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41811.327847222223</v>
      </c>
      <c r="T3973" s="13">
        <f t="shared" si="377"/>
        <v>41841.327847222223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0.21099999999999999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41980.859189814808</v>
      </c>
      <c r="T3974" s="13">
        <f t="shared" si="377"/>
        <v>42040.859189814808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0.78100000000000003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42469.475810185184</v>
      </c>
      <c r="T3975" s="13">
        <f t="shared" si="377"/>
        <v>42498.958333333336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0.32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42493.338518518511</v>
      </c>
      <c r="T3976" s="13">
        <f t="shared" si="377"/>
        <v>42523.338518518511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42534.658541666664</v>
      </c>
      <c r="T3977" s="13">
        <f t="shared" si="377"/>
        <v>42564.658541666664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41830.650011574071</v>
      </c>
      <c r="T3978" s="13">
        <f t="shared" si="377"/>
        <v>41852.083333333328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42543.580231481479</v>
      </c>
      <c r="T3979" s="13">
        <f t="shared" si="377"/>
        <v>42573.580231481479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41975.434641203705</v>
      </c>
      <c r="T3980" s="13">
        <f t="shared" si="377"/>
        <v>42035.434641203705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1.8333333333333333E-2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42069.695104166669</v>
      </c>
      <c r="T3981" s="13">
        <f t="shared" si="377"/>
        <v>42092.624999999993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0.18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41795.390590277777</v>
      </c>
      <c r="T3982" s="13">
        <f t="shared" si="377"/>
        <v>41825.390590277777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42507.971631944441</v>
      </c>
      <c r="T3983" s="13">
        <f t="shared" si="377"/>
        <v>42567.971631944441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42132.601620370369</v>
      </c>
      <c r="T3984" s="13">
        <f t="shared" si="377"/>
        <v>42192.601620370369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0.34802513464991025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41747.661527777775</v>
      </c>
      <c r="T3985" s="13">
        <f t="shared" si="377"/>
        <v>41779.082638888889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41920.755138888882</v>
      </c>
      <c r="T3986" s="13">
        <f t="shared" si="377"/>
        <v>41950.791666666664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0.32050000000000001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42399.499074074069</v>
      </c>
      <c r="T3987" s="13">
        <f t="shared" si="377"/>
        <v>42420.670138888883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9.7600000000000006E-2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42467.340208333328</v>
      </c>
      <c r="T3988" s="13">
        <f t="shared" si="377"/>
        <v>42496.336111111108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0.3775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41765.716319444444</v>
      </c>
      <c r="T3989" s="13">
        <f t="shared" si="377"/>
        <v>41775.716319444444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42229.872835648144</v>
      </c>
      <c r="T3990" s="13">
        <f t="shared" si="377"/>
        <v>42244.872835648144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42286.541446759256</v>
      </c>
      <c r="T3991" s="13">
        <f t="shared" si="377"/>
        <v>42316.583113425928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42401.464039351849</v>
      </c>
      <c r="T3992" s="13">
        <f t="shared" si="377"/>
        <v>42431.464039351849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42125.436134259253</v>
      </c>
      <c r="T3993" s="13">
        <f t="shared" si="377"/>
        <v>42155.436134259253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5.4100000000000002E-2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42289.732164351844</v>
      </c>
      <c r="T3994" s="13">
        <f t="shared" si="377"/>
        <v>42349.773831018516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42107.656388888885</v>
      </c>
      <c r="T3995" s="13">
        <f t="shared" si="377"/>
        <v>42137.656388888885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41809.181597222218</v>
      </c>
      <c r="T3996" s="13">
        <f t="shared" si="377"/>
        <v>41839.181597222218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42019.475428240738</v>
      </c>
      <c r="T3997" s="13">
        <f t="shared" si="377"/>
        <v>42049.268749999996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0.16566666666666666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41950.058611111104</v>
      </c>
      <c r="T3998" s="13">
        <f t="shared" si="377"/>
        <v>41963.461111111108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42069.183113425919</v>
      </c>
      <c r="T3999" s="13">
        <f t="shared" si="377"/>
        <v>42099.141446759262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0.57199999999999995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42061.754930555551</v>
      </c>
      <c r="T4000" s="13">
        <f t="shared" si="377"/>
        <v>42091.713263888887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0.16514285714285715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41842.620347222219</v>
      </c>
      <c r="T4001" s="13">
        <f t="shared" si="377"/>
        <v>41882.619317129625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42437.437013888884</v>
      </c>
      <c r="T4002" s="13">
        <f t="shared" si="377"/>
        <v>42497.39534722222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0.3775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42775.755879629629</v>
      </c>
      <c r="T4003" s="13">
        <f t="shared" si="377"/>
        <v>42795.583333333336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41878.835196759253</v>
      </c>
      <c r="T4004" s="13">
        <f t="shared" si="377"/>
        <v>41908.835196759253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42020.379016203697</v>
      </c>
      <c r="T4005" s="13">
        <f t="shared" si="377"/>
        <v>42050.379016203697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41889.954363425924</v>
      </c>
      <c r="T4006" s="13">
        <f t="shared" si="377"/>
        <v>41919.954363425924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41872.599363425921</v>
      </c>
      <c r="T4007" s="13">
        <f t="shared" si="377"/>
        <v>41932.599363425921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42391.564664351848</v>
      </c>
      <c r="T4008" s="13">
        <f t="shared" si="377"/>
        <v>42416.564664351848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41848.564594907402</v>
      </c>
      <c r="T4009" s="13">
        <f t="shared" si="377"/>
        <v>41877.477777777778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42177.755868055552</v>
      </c>
      <c r="T4010" s="13">
        <f t="shared" si="377"/>
        <v>42207.755868055552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41851.492592592593</v>
      </c>
      <c r="T4011" s="13">
        <f t="shared" si="377"/>
        <v>41891.492592592593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0.24194444444444443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41921.562106481477</v>
      </c>
      <c r="T4012" s="13">
        <f t="shared" si="377"/>
        <v>41938.562106481477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42002.336550925924</v>
      </c>
      <c r="T4013" s="13">
        <f t="shared" si="377"/>
        <v>42032.336550925924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42096.336215277777</v>
      </c>
      <c r="T4014" s="13">
        <f t="shared" si="377"/>
        <v>42126.336215277777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42021.092858796292</v>
      </c>
      <c r="T4015" s="13">
        <f t="shared" si="377"/>
        <v>42051.092858796292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42419.037835648145</v>
      </c>
      <c r="T4016" s="13">
        <f t="shared" si="377"/>
        <v>42434.037835648145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42174.572488425918</v>
      </c>
      <c r="T4017" s="13">
        <f t="shared" si="377"/>
        <v>42204.572488425918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41869.664351851847</v>
      </c>
      <c r="T4018" s="13">
        <f t="shared" si="377"/>
        <v>41899.664351851847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41856.463819444441</v>
      </c>
      <c r="T4019" s="13">
        <f t="shared" si="377"/>
        <v>41886.463819444441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42620.702638888884</v>
      </c>
      <c r="T4020" s="13">
        <f t="shared" si="377"/>
        <v>42650.702638888884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42417.467546296299</v>
      </c>
      <c r="T4021" s="13">
        <f t="shared" si="377"/>
        <v>42475.477777777771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0.16666666666666666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42056.982627314814</v>
      </c>
      <c r="T4022" s="13">
        <f t="shared" si="377"/>
        <v>42086.940960648142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41878.703217592592</v>
      </c>
      <c r="T4023" s="13">
        <f t="shared" si="377"/>
        <v>41938.703217592592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0.69561111111111107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41990.375775462955</v>
      </c>
      <c r="T4024" s="13">
        <f t="shared" si="377"/>
        <v>42035.912499999999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42408.791238425918</v>
      </c>
      <c r="T4025" s="13">
        <f t="shared" si="377"/>
        <v>42453.749571759261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42217.461770833332</v>
      </c>
      <c r="T4026" s="13">
        <f t="shared" si="377"/>
        <v>42247.461770833332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42151.029351851852</v>
      </c>
      <c r="T4027" s="13">
        <f t="shared" si="377"/>
        <v>42211.029351851852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42282.447210648148</v>
      </c>
      <c r="T4028" s="13">
        <f t="shared" si="377"/>
        <v>42342.488877314812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7.166666666666667E-2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42768.762511574074</v>
      </c>
      <c r="T4029" s="13">
        <f t="shared" si="377"/>
        <v>42788.833333333336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41765.730324074073</v>
      </c>
      <c r="T4030" s="13">
        <f t="shared" si="377"/>
        <v>41795.730324074073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42321.816782407412</v>
      </c>
      <c r="T4031" s="13">
        <f t="shared" si="377"/>
        <v>42351.816782407412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0.16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42374.446747685179</v>
      </c>
      <c r="T4032" s="13">
        <f t="shared" si="377"/>
        <v>42403.575694444437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41941.376898148148</v>
      </c>
      <c r="T4033" s="13">
        <f t="shared" si="377"/>
        <v>41991.418564814812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42293.60087962963</v>
      </c>
      <c r="T4034" s="13">
        <f t="shared" si="377"/>
        <v>42353.642546296294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SUM(E4035/D4035)</f>
        <v>0.25698702928870293</v>
      </c>
      <c r="P4035">
        <f t="shared" ref="P4035:P4098" si="379">IF(L4035&lt;&gt;0, ROUND(SUM(E4035/L4035), 2), 0)</f>
        <v>65.34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RIGHT(N4035,LEN(N4035)-SEARCH("/",N4035))</f>
        <v>plays</v>
      </c>
      <c r="S4035" s="13">
        <f t="shared" ref="S4035:S4098" si="382">(((J4035/60)/60)/24)+DATE(1970,1,1)+(-5/24)</f>
        <v>42614.06046296296</v>
      </c>
      <c r="T4035" s="13">
        <f t="shared" ref="T4035:T4098" si="383">(((I4035/60)/60)/24)+DATE(1970,1,1)+(-5/24)</f>
        <v>42645.166666666664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42067.739004629628</v>
      </c>
      <c r="T4036" s="13">
        <f t="shared" si="383"/>
        <v>42097.697337962956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41903.674618055549</v>
      </c>
      <c r="T4037" s="13">
        <f t="shared" si="383"/>
        <v>41933.674618055549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0.47049999999999997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41804.728749999995</v>
      </c>
      <c r="T4038" s="13">
        <f t="shared" si="383"/>
        <v>41821.729166666664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42496.862442129634</v>
      </c>
      <c r="T4039" s="13">
        <f t="shared" si="383"/>
        <v>42514.392361111109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41869.59039351852</v>
      </c>
      <c r="T4040" s="13">
        <f t="shared" si="383"/>
        <v>41929.59039351852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42305.462581018517</v>
      </c>
      <c r="T4041" s="13">
        <f t="shared" si="383"/>
        <v>42339.040972222218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42144.023194444446</v>
      </c>
      <c r="T4042" s="13">
        <f t="shared" si="383"/>
        <v>42202.916666666664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42559.265671296293</v>
      </c>
      <c r="T4043" s="13">
        <f t="shared" si="383"/>
        <v>42619.265671296293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41994.875740740739</v>
      </c>
      <c r="T4044" s="13">
        <f t="shared" si="383"/>
        <v>42024.594444444439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41948.749131944445</v>
      </c>
      <c r="T4045" s="13">
        <f t="shared" si="383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42074.011365740742</v>
      </c>
      <c r="T4046" s="13">
        <f t="shared" si="383"/>
        <v>42103.999999999993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41841.992928240739</v>
      </c>
      <c r="T4047" s="13">
        <f t="shared" si="383"/>
        <v>41871.992928240739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8.2142857142857142E-2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41904.442245370366</v>
      </c>
      <c r="T4048" s="13">
        <f t="shared" si="383"/>
        <v>41934.442245370366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41990.814155092587</v>
      </c>
      <c r="T4049" s="13">
        <f t="shared" si="383"/>
        <v>42014.833333333336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0.17652941176470588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42436.300775462958</v>
      </c>
      <c r="T4050" s="13">
        <f t="shared" si="383"/>
        <v>42471.259108796294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42169.750173611108</v>
      </c>
      <c r="T4051" s="13">
        <f t="shared" si="383"/>
        <v>42199.750173611108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41905.428136574068</v>
      </c>
      <c r="T4052" s="13">
        <f t="shared" si="383"/>
        <v>41935.428136574068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41761.601817129631</v>
      </c>
      <c r="T4053" s="13">
        <f t="shared" si="383"/>
        <v>41768.078472222223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0.37533333333333335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41865.670324074068</v>
      </c>
      <c r="T4054" s="13">
        <f t="shared" si="383"/>
        <v>41925.670324074068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41928.481805555552</v>
      </c>
      <c r="T4055" s="13">
        <f t="shared" si="383"/>
        <v>41958.624999999993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42613.632928240739</v>
      </c>
      <c r="T4056" s="13">
        <f t="shared" si="383"/>
        <v>42643.958333333336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0.1762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41779.44017361111</v>
      </c>
      <c r="T4057" s="13">
        <f t="shared" si="383"/>
        <v>41809.44017361111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0.53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42534.724988425929</v>
      </c>
      <c r="T4058" s="13">
        <f t="shared" si="383"/>
        <v>42554.624305555553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0.22142857142857142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42310.760185185187</v>
      </c>
      <c r="T4059" s="13">
        <f t="shared" si="383"/>
        <v>42333.749999999993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42445.852361111109</v>
      </c>
      <c r="T4060" s="13">
        <f t="shared" si="383"/>
        <v>42460.957638888889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2.5000000000000001E-2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41866.432314814811</v>
      </c>
      <c r="T4061" s="13">
        <f t="shared" si="383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41779.486759259256</v>
      </c>
      <c r="T4062" s="13">
        <f t="shared" si="383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42420.933136574073</v>
      </c>
      <c r="T4063" s="13">
        <f t="shared" si="383"/>
        <v>42480.891469907401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2.4500000000000001E-2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42523.530879629623</v>
      </c>
      <c r="T4064" s="13">
        <f t="shared" si="383"/>
        <v>42553.530879629623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41787.473194444443</v>
      </c>
      <c r="T4065" s="13">
        <f t="shared" si="383"/>
        <v>41817.473194444443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0.1925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42093.379930555551</v>
      </c>
      <c r="T4066" s="13">
        <f t="shared" si="383"/>
        <v>42123.379930555551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41833.74318287037</v>
      </c>
      <c r="T4067" s="13">
        <f t="shared" si="383"/>
        <v>41863.74318287037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42478.830879629626</v>
      </c>
      <c r="T4068" s="13">
        <f t="shared" si="383"/>
        <v>42508.830879629626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0.60899999999999999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42234.909143518518</v>
      </c>
      <c r="T4069" s="13">
        <f t="shared" si="383"/>
        <v>42274.909143518518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42718.755266203698</v>
      </c>
      <c r="T4070" s="13">
        <f t="shared" si="383"/>
        <v>42748.753472222219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0.34399999999999997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42022.453194444439</v>
      </c>
      <c r="T4071" s="13">
        <f t="shared" si="383"/>
        <v>42063.291666666664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42031.458564814813</v>
      </c>
      <c r="T4072" s="13">
        <f t="shared" si="383"/>
        <v>42063.916666666664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42700.59642361111</v>
      </c>
      <c r="T4073" s="13">
        <f t="shared" si="383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41812.566099537034</v>
      </c>
      <c r="T4074" s="13">
        <f t="shared" si="383"/>
        <v>41872.566099537034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42078.136875000004</v>
      </c>
      <c r="T4075" s="13">
        <f t="shared" si="383"/>
        <v>42132.958333333336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42283.344618055555</v>
      </c>
      <c r="T4076" s="13">
        <f t="shared" si="383"/>
        <v>42313.386284722219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0.28799999999999998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41778.837604166663</v>
      </c>
      <c r="T4077" s="13">
        <f t="shared" si="383"/>
        <v>41820.519444444442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41905.587372685186</v>
      </c>
      <c r="T4078" s="13">
        <f t="shared" si="383"/>
        <v>41933.618749999994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42695.502245370364</v>
      </c>
      <c r="T4079" s="13">
        <f t="shared" si="383"/>
        <v>42725.502245370364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42732.579189814809</v>
      </c>
      <c r="T4080" s="13">
        <f t="shared" si="383"/>
        <v>42762.579189814809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42510.730567129627</v>
      </c>
      <c r="T4081" s="13">
        <f t="shared" si="383"/>
        <v>42540.730567129627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42511.489768518521</v>
      </c>
      <c r="T4082" s="13">
        <f t="shared" si="383"/>
        <v>42535.57916666667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0.15737410071942445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42041.372974537029</v>
      </c>
      <c r="T4083" s="13">
        <f t="shared" si="383"/>
        <v>42071.331307870372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42306.980937499997</v>
      </c>
      <c r="T4084" s="13">
        <f t="shared" si="383"/>
        <v>42322.749999999993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42353.553425925922</v>
      </c>
      <c r="T4085" s="13">
        <f t="shared" si="383"/>
        <v>42383.553425925922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42622.228078703702</v>
      </c>
      <c r="T4086" s="13">
        <f t="shared" si="383"/>
        <v>42652.228078703702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42058.395543981482</v>
      </c>
      <c r="T4087" s="13">
        <f t="shared" si="383"/>
        <v>42086.957638888889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42304.732627314814</v>
      </c>
      <c r="T4088" s="13">
        <f t="shared" si="383"/>
        <v>42328.958333333336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42538.53456018518</v>
      </c>
      <c r="T4089" s="13">
        <f t="shared" si="383"/>
        <v>42568.53456018518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41990.40421296296</v>
      </c>
      <c r="T4090" s="13">
        <f t="shared" si="383"/>
        <v>42020.226388888892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42122.524166666662</v>
      </c>
      <c r="T4091" s="13">
        <f t="shared" si="383"/>
        <v>42155.524305555555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3.2000000000000001E-2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42209.464548611104</v>
      </c>
      <c r="T4092" s="13">
        <f t="shared" si="383"/>
        <v>42223.416666666664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41990.298043981478</v>
      </c>
      <c r="T4093" s="13">
        <f t="shared" si="383"/>
        <v>42020.298043981478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42038.986655092587</v>
      </c>
      <c r="T4094" s="13">
        <f t="shared" si="383"/>
        <v>42098.94498842593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42178.607557870368</v>
      </c>
      <c r="T4095" s="13">
        <f t="shared" si="383"/>
        <v>42238.607557870368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41889.878472222219</v>
      </c>
      <c r="T4096" s="13">
        <f t="shared" si="383"/>
        <v>41933.999305555553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42692.823495370372</v>
      </c>
      <c r="T4097" s="13">
        <f t="shared" si="383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42750.321979166663</v>
      </c>
      <c r="T4098" s="13">
        <f t="shared" si="383"/>
        <v>42794.160416666658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SUM(E4099/D4099)</f>
        <v>0</v>
      </c>
      <c r="P4099">
        <f t="shared" ref="P4099:P4115" si="385">IF(L4099&lt;&gt;0, ROUND(SUM(E4099/L4099), 2), 0)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RIGHT(N4099,LEN(N4099)-SEARCH("/",N4099))</f>
        <v>plays</v>
      </c>
      <c r="S4099" s="13">
        <f t="shared" ref="S4099:S4115" si="388">(((J4099/60)/60)/24)+DATE(1970,1,1)+(-5/24)</f>
        <v>42344.616168981483</v>
      </c>
      <c r="T4099" s="13">
        <f t="shared" ref="T4099:T4115" si="389">(((I4099/60)/60)/24)+DATE(1970,1,1)+(-5/24)</f>
        <v>42400.788194444445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42495.51385416666</v>
      </c>
      <c r="T4100" s="13">
        <f t="shared" si="389"/>
        <v>42525.51385416666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42570.642048611109</v>
      </c>
      <c r="T4101" s="13">
        <f t="shared" si="389"/>
        <v>42615.642048611109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41926.916550925926</v>
      </c>
      <c r="T4102" s="13">
        <f t="shared" si="389"/>
        <v>41936.916550925926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42730.695393518516</v>
      </c>
      <c r="T4103" s="13">
        <f t="shared" si="389"/>
        <v>42760.695393518516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0.27400000000000002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42475.639733796292</v>
      </c>
      <c r="T4104" s="13">
        <f t="shared" si="389"/>
        <v>42505.639733796292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0.1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42188.624606481484</v>
      </c>
      <c r="T4105" s="13">
        <f t="shared" si="389"/>
        <v>42242.563888888886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0.21366666666666667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42640.069837962961</v>
      </c>
      <c r="T4106" s="13">
        <f t="shared" si="389"/>
        <v>42670.069837962961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6.9696969696969702E-2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42696.802187499998</v>
      </c>
      <c r="T4107" s="13">
        <f t="shared" si="389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0.70599999999999996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42052.841041666667</v>
      </c>
      <c r="T4108" s="13">
        <f t="shared" si="389"/>
        <v>42095.833333333336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41883.708344907405</v>
      </c>
      <c r="T4109" s="13">
        <f t="shared" si="389"/>
        <v>41906.708344907405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42766.823344907411</v>
      </c>
      <c r="T4110" s="13">
        <f t="shared" si="389"/>
        <v>42796.999999999993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42307.331064814811</v>
      </c>
      <c r="T4111" s="13">
        <f t="shared" si="389"/>
        <v>42337.372731481482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0.28666666666666668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42512.418414351843</v>
      </c>
      <c r="T4112" s="13">
        <f t="shared" si="389"/>
        <v>42572.418414351843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3.1333333333333331E-2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42028.927546296291</v>
      </c>
      <c r="T4113" s="13">
        <f t="shared" si="389"/>
        <v>42058.927546296291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42400.738263888888</v>
      </c>
      <c r="T4114" s="13">
        <f t="shared" si="389"/>
        <v>42427.791666666664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42358.364849537036</v>
      </c>
      <c r="T4115" s="13">
        <f t="shared" si="389"/>
        <v>42377.06527777778</v>
      </c>
    </row>
  </sheetData>
  <conditionalFormatting sqref="F1:F1048576">
    <cfRule type="cellIs" dxfId="5" priority="3" operator="equal">
      <formula>"canceled"</formula>
    </cfRule>
    <cfRule type="cellIs" dxfId="4" priority="4" operator="equal">
      <formula>"live"</formula>
    </cfRule>
    <cfRule type="cellIs" dxfId="3" priority="5" operator="equal">
      <formula>"successful"</formula>
    </cfRule>
    <cfRule type="cellIs" dxfId="2" priority="6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17FD0-2DED-4C85-A340-18EC9C9E3B3B}">
  <dimension ref="A1:R301"/>
  <sheetViews>
    <sheetView workbookViewId="0">
      <selection sqref="A1:R301"/>
    </sheetView>
  </sheetViews>
  <sheetFormatPr defaultRowHeight="16.2" x14ac:dyDescent="0.55000000000000004"/>
  <cols>
    <col min="5" max="5" width="9.1015625" customWidth="1"/>
    <col min="8" max="8" width="9.5234375" customWidth="1"/>
    <col min="9" max="9" width="9.578125" customWidth="1"/>
    <col min="10" max="10" width="12.5234375" customWidth="1"/>
    <col min="11" max="11" width="10.41796875" customWidth="1"/>
    <col min="12" max="12" width="14.3125" customWidth="1"/>
    <col min="13" max="13" width="9.734375" customWidth="1"/>
    <col min="14" max="14" width="24.62890625" customWidth="1"/>
    <col min="15" max="15" width="15.3125" customWidth="1"/>
    <col min="16" max="16" width="17.15625" customWidth="1"/>
    <col min="17" max="17" width="9.83984375" customWidth="1"/>
    <col min="18" max="18" width="13.41796875" customWidth="1"/>
  </cols>
  <sheetData>
    <row r="1" spans="1:18" x14ac:dyDescent="0.55000000000000004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8399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8263</v>
      </c>
      <c r="O1" t="s">
        <v>8305</v>
      </c>
      <c r="P1" t="s">
        <v>8306</v>
      </c>
      <c r="Q1" t="s">
        <v>8400</v>
      </c>
      <c r="R1" t="s">
        <v>8307</v>
      </c>
    </row>
    <row r="2" spans="1:18" x14ac:dyDescent="0.55000000000000004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v>1.3685882352941177</v>
      </c>
      <c r="P2">
        <v>63.92</v>
      </c>
      <c r="Q2" t="s">
        <v>8308</v>
      </c>
      <c r="R2" t="s">
        <v>8309</v>
      </c>
    </row>
    <row r="3" spans="1:18" x14ac:dyDescent="0.55000000000000004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v>1.4260827250608272</v>
      </c>
      <c r="P3">
        <v>185.48101265822785</v>
      </c>
      <c r="Q3" t="s">
        <v>8308</v>
      </c>
      <c r="R3" t="s">
        <v>8309</v>
      </c>
    </row>
    <row r="4" spans="1:18" x14ac:dyDescent="0.55000000000000004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v>1.05</v>
      </c>
      <c r="P4">
        <v>15</v>
      </c>
      <c r="Q4" t="s">
        <v>8308</v>
      </c>
      <c r="R4" t="s">
        <v>8309</v>
      </c>
    </row>
    <row r="5" spans="1:18" x14ac:dyDescent="0.55000000000000004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v>1.0389999999999999</v>
      </c>
      <c r="P5">
        <v>69.266666666666666</v>
      </c>
      <c r="Q5" t="s">
        <v>8308</v>
      </c>
      <c r="R5" t="s">
        <v>8309</v>
      </c>
    </row>
    <row r="6" spans="1:18" x14ac:dyDescent="0.55000000000000004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v>1.2299154545454545</v>
      </c>
      <c r="P6">
        <v>190.55028169014085</v>
      </c>
      <c r="Q6" t="s">
        <v>8308</v>
      </c>
      <c r="R6" t="s">
        <v>8309</v>
      </c>
    </row>
    <row r="7" spans="1:18" x14ac:dyDescent="0.55000000000000004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v>1.0977744436109027</v>
      </c>
      <c r="P7">
        <v>93.40425531914893</v>
      </c>
      <c r="Q7" t="s">
        <v>8308</v>
      </c>
      <c r="R7" t="s">
        <v>8309</v>
      </c>
    </row>
    <row r="8" spans="1:18" x14ac:dyDescent="0.55000000000000004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v>1.064875</v>
      </c>
      <c r="P8">
        <v>146.87931034482759</v>
      </c>
      <c r="Q8" t="s">
        <v>8308</v>
      </c>
      <c r="R8" t="s">
        <v>8309</v>
      </c>
    </row>
    <row r="9" spans="1:18" x14ac:dyDescent="0.55000000000000004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v>1.0122222222222221</v>
      </c>
      <c r="P9">
        <v>159.82456140350877</v>
      </c>
      <c r="Q9" t="s">
        <v>8308</v>
      </c>
      <c r="R9" t="s">
        <v>8309</v>
      </c>
    </row>
    <row r="10" spans="1:18" x14ac:dyDescent="0.55000000000000004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v>1.0004342857142856</v>
      </c>
      <c r="P10">
        <v>291.79333333333335</v>
      </c>
      <c r="Q10" t="s">
        <v>8308</v>
      </c>
      <c r="R10" t="s">
        <v>8309</v>
      </c>
    </row>
    <row r="11" spans="1:18" x14ac:dyDescent="0.55000000000000004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v>1.2599800000000001</v>
      </c>
      <c r="P11">
        <v>31.499500000000001</v>
      </c>
      <c r="Q11" t="s">
        <v>8308</v>
      </c>
      <c r="R11" t="s">
        <v>8309</v>
      </c>
    </row>
    <row r="12" spans="1:18" x14ac:dyDescent="0.55000000000000004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v>1.0049999999999999</v>
      </c>
      <c r="P12">
        <v>158.68421052631578</v>
      </c>
      <c r="Q12" t="s">
        <v>8308</v>
      </c>
      <c r="R12" t="s">
        <v>8309</v>
      </c>
    </row>
    <row r="13" spans="1:18" x14ac:dyDescent="0.55000000000000004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v>1.2050000000000001</v>
      </c>
      <c r="P13">
        <v>80.333333333333329</v>
      </c>
      <c r="Q13" t="s">
        <v>8308</v>
      </c>
      <c r="R13" t="s">
        <v>8309</v>
      </c>
    </row>
    <row r="14" spans="1:18" x14ac:dyDescent="0.55000000000000004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v>1.6529333333333334</v>
      </c>
      <c r="P14">
        <v>59.961305925030231</v>
      </c>
      <c r="Q14" t="s">
        <v>8308</v>
      </c>
      <c r="R14" t="s">
        <v>8309</v>
      </c>
    </row>
    <row r="15" spans="1:18" x14ac:dyDescent="0.55000000000000004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v>1.5997142857142856</v>
      </c>
      <c r="P15">
        <v>109.78431372549019</v>
      </c>
      <c r="Q15" t="s">
        <v>8308</v>
      </c>
      <c r="R15" t="s">
        <v>8309</v>
      </c>
    </row>
    <row r="16" spans="1:18" x14ac:dyDescent="0.55000000000000004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v>1.0093333333333334</v>
      </c>
      <c r="P16">
        <v>147.70731707317074</v>
      </c>
      <c r="Q16" t="s">
        <v>8308</v>
      </c>
      <c r="R16" t="s">
        <v>8309</v>
      </c>
    </row>
    <row r="17" spans="1:18" x14ac:dyDescent="0.55000000000000004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v>1.0660000000000001</v>
      </c>
      <c r="P17">
        <v>21.755102040816325</v>
      </c>
      <c r="Q17" t="s">
        <v>8308</v>
      </c>
      <c r="R17" t="s">
        <v>8309</v>
      </c>
    </row>
    <row r="18" spans="1:18" x14ac:dyDescent="0.55000000000000004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v>1.0024166666666667</v>
      </c>
      <c r="P18">
        <v>171.84285714285716</v>
      </c>
      <c r="Q18" t="s">
        <v>8308</v>
      </c>
      <c r="R18" t="s">
        <v>8309</v>
      </c>
    </row>
    <row r="19" spans="1:18" x14ac:dyDescent="0.55000000000000004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v>1.0066666666666666</v>
      </c>
      <c r="P19">
        <v>41.944444444444443</v>
      </c>
      <c r="Q19" t="s">
        <v>8308</v>
      </c>
      <c r="R19" t="s">
        <v>8309</v>
      </c>
    </row>
    <row r="20" spans="1:18" x14ac:dyDescent="0.55000000000000004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v>1.0632110000000001</v>
      </c>
      <c r="P20">
        <v>93.264122807017543</v>
      </c>
      <c r="Q20" t="s">
        <v>8308</v>
      </c>
      <c r="R20" t="s">
        <v>8309</v>
      </c>
    </row>
    <row r="21" spans="1:18" x14ac:dyDescent="0.55000000000000004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v>1.4529411764705882</v>
      </c>
      <c r="P21">
        <v>56.136363636363633</v>
      </c>
      <c r="Q21" t="s">
        <v>8308</v>
      </c>
      <c r="R21" t="s">
        <v>8309</v>
      </c>
    </row>
    <row r="22" spans="1:18" x14ac:dyDescent="0.55000000000000004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v>1.002</v>
      </c>
      <c r="P22">
        <v>80.16</v>
      </c>
      <c r="Q22" t="s">
        <v>8308</v>
      </c>
      <c r="R22" t="s">
        <v>8309</v>
      </c>
    </row>
    <row r="23" spans="1:18" x14ac:dyDescent="0.55000000000000004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v>1.0913513513513513</v>
      </c>
      <c r="P23">
        <v>199.9009900990099</v>
      </c>
      <c r="Q23" t="s">
        <v>8308</v>
      </c>
      <c r="R23" t="s">
        <v>8309</v>
      </c>
    </row>
    <row r="24" spans="1:18" x14ac:dyDescent="0.55000000000000004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v>1.1714285714285715</v>
      </c>
      <c r="P24">
        <v>51.25</v>
      </c>
      <c r="Q24" t="s">
        <v>8308</v>
      </c>
      <c r="R24" t="s">
        <v>8309</v>
      </c>
    </row>
    <row r="25" spans="1:18" x14ac:dyDescent="0.55000000000000004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v>1.1850000000000001</v>
      </c>
      <c r="P25">
        <v>103.04347826086956</v>
      </c>
      <c r="Q25" t="s">
        <v>8308</v>
      </c>
      <c r="R25" t="s">
        <v>8309</v>
      </c>
    </row>
    <row r="26" spans="1:18" x14ac:dyDescent="0.55000000000000004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v>1.0880768571428572</v>
      </c>
      <c r="P26">
        <v>66.346149825783982</v>
      </c>
      <c r="Q26" t="s">
        <v>8308</v>
      </c>
      <c r="R26" t="s">
        <v>8309</v>
      </c>
    </row>
    <row r="27" spans="1:18" x14ac:dyDescent="0.55000000000000004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v>1.3333333333333333</v>
      </c>
      <c r="P27">
        <v>57.142857142857146</v>
      </c>
      <c r="Q27" t="s">
        <v>8308</v>
      </c>
      <c r="R27" t="s">
        <v>8309</v>
      </c>
    </row>
    <row r="28" spans="1:18" x14ac:dyDescent="0.55000000000000004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v>1.552</v>
      </c>
      <c r="P28">
        <v>102.10526315789474</v>
      </c>
      <c r="Q28" t="s">
        <v>8308</v>
      </c>
      <c r="R28" t="s">
        <v>8309</v>
      </c>
    </row>
    <row r="29" spans="1:18" x14ac:dyDescent="0.55000000000000004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v>1.1172500000000001</v>
      </c>
      <c r="P29">
        <v>148.96666666666667</v>
      </c>
      <c r="Q29" t="s">
        <v>8308</v>
      </c>
      <c r="R29" t="s">
        <v>8309</v>
      </c>
    </row>
    <row r="30" spans="1:18" x14ac:dyDescent="0.55000000000000004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v>1.0035000000000001</v>
      </c>
      <c r="P30">
        <v>169.6056338028169</v>
      </c>
      <c r="Q30" t="s">
        <v>8308</v>
      </c>
      <c r="R30" t="s">
        <v>8309</v>
      </c>
    </row>
    <row r="31" spans="1:18" x14ac:dyDescent="0.55000000000000004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v>1.2333333333333334</v>
      </c>
      <c r="P31">
        <v>31.623931623931625</v>
      </c>
      <c r="Q31" t="s">
        <v>8308</v>
      </c>
      <c r="R31" t="s">
        <v>8309</v>
      </c>
    </row>
    <row r="32" spans="1:18" x14ac:dyDescent="0.55000000000000004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v>1.0129975</v>
      </c>
      <c r="P32">
        <v>76.45264150943396</v>
      </c>
      <c r="Q32" t="s">
        <v>8308</v>
      </c>
      <c r="R32" t="s">
        <v>8309</v>
      </c>
    </row>
    <row r="33" spans="1:18" x14ac:dyDescent="0.55000000000000004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v>1</v>
      </c>
      <c r="P33">
        <v>13</v>
      </c>
      <c r="Q33" t="s">
        <v>8308</v>
      </c>
      <c r="R33" t="s">
        <v>8309</v>
      </c>
    </row>
    <row r="34" spans="1:18" x14ac:dyDescent="0.55000000000000004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v>1.0024604569420035</v>
      </c>
      <c r="P34">
        <v>320.44943820224717</v>
      </c>
      <c r="Q34" t="s">
        <v>8308</v>
      </c>
      <c r="R34" t="s">
        <v>8309</v>
      </c>
    </row>
    <row r="35" spans="1:18" x14ac:dyDescent="0.55000000000000004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v>1.0209523809523811</v>
      </c>
      <c r="P35">
        <v>83.75</v>
      </c>
      <c r="Q35" t="s">
        <v>8308</v>
      </c>
      <c r="R35" t="s">
        <v>8309</v>
      </c>
    </row>
    <row r="36" spans="1:18" x14ac:dyDescent="0.55000000000000004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v>1.3046153846153845</v>
      </c>
      <c r="P36">
        <v>49.882352941176471</v>
      </c>
      <c r="Q36" t="s">
        <v>8308</v>
      </c>
      <c r="R36" t="s">
        <v>8309</v>
      </c>
    </row>
    <row r="37" spans="1:18" x14ac:dyDescent="0.55000000000000004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v>1.665</v>
      </c>
      <c r="P37">
        <v>59.464285714285715</v>
      </c>
      <c r="Q37" t="s">
        <v>8308</v>
      </c>
      <c r="R37" t="s">
        <v>8309</v>
      </c>
    </row>
    <row r="38" spans="1:18" x14ac:dyDescent="0.55000000000000004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v>1.4215</v>
      </c>
      <c r="P38">
        <v>193.84090909090909</v>
      </c>
      <c r="Q38" t="s">
        <v>8308</v>
      </c>
      <c r="R38" t="s">
        <v>8309</v>
      </c>
    </row>
    <row r="39" spans="1:18" x14ac:dyDescent="0.55000000000000004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v>1.8344090909090909</v>
      </c>
      <c r="P39">
        <v>159.51383399209487</v>
      </c>
      <c r="Q39" t="s">
        <v>8308</v>
      </c>
      <c r="R39" t="s">
        <v>8309</v>
      </c>
    </row>
    <row r="40" spans="1:18" x14ac:dyDescent="0.55000000000000004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v>1.1004</v>
      </c>
      <c r="P40">
        <v>41.68181818181818</v>
      </c>
      <c r="Q40" t="s">
        <v>8308</v>
      </c>
      <c r="R40" t="s">
        <v>8309</v>
      </c>
    </row>
    <row r="41" spans="1:18" x14ac:dyDescent="0.55000000000000004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v>1.3098000000000001</v>
      </c>
      <c r="P41">
        <v>150.89861751152074</v>
      </c>
      <c r="Q41" t="s">
        <v>8308</v>
      </c>
      <c r="R41" t="s">
        <v>8309</v>
      </c>
    </row>
    <row r="42" spans="1:18" x14ac:dyDescent="0.55000000000000004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v>1.0135000000000001</v>
      </c>
      <c r="P42">
        <v>126.6875</v>
      </c>
      <c r="Q42" t="s">
        <v>8308</v>
      </c>
      <c r="R42" t="s">
        <v>8309</v>
      </c>
    </row>
    <row r="43" spans="1:18" x14ac:dyDescent="0.55000000000000004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v>1</v>
      </c>
      <c r="P43">
        <v>105.26315789473684</v>
      </c>
      <c r="Q43" t="s">
        <v>8308</v>
      </c>
      <c r="R43" t="s">
        <v>8309</v>
      </c>
    </row>
    <row r="44" spans="1:18" x14ac:dyDescent="0.55000000000000004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v>1.4185714285714286</v>
      </c>
      <c r="P44">
        <v>117.51479289940828</v>
      </c>
      <c r="Q44" t="s">
        <v>8308</v>
      </c>
      <c r="R44" t="s">
        <v>8309</v>
      </c>
    </row>
    <row r="45" spans="1:18" x14ac:dyDescent="0.55000000000000004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v>3.0865999999999998</v>
      </c>
      <c r="P45">
        <v>117.36121673003802</v>
      </c>
      <c r="Q45" t="s">
        <v>8308</v>
      </c>
      <c r="R45" t="s">
        <v>8309</v>
      </c>
    </row>
    <row r="46" spans="1:18" x14ac:dyDescent="0.55000000000000004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v>1</v>
      </c>
      <c r="P46">
        <v>133.33333333333334</v>
      </c>
      <c r="Q46" t="s">
        <v>8308</v>
      </c>
      <c r="R46" t="s">
        <v>8309</v>
      </c>
    </row>
    <row r="47" spans="1:18" x14ac:dyDescent="0.55000000000000004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v>1.2</v>
      </c>
      <c r="P47">
        <v>98.360655737704917</v>
      </c>
      <c r="Q47" t="s">
        <v>8308</v>
      </c>
      <c r="R47" t="s">
        <v>8309</v>
      </c>
    </row>
    <row r="48" spans="1:18" x14ac:dyDescent="0.55000000000000004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v>1.0416666666666667</v>
      </c>
      <c r="P48">
        <v>194.44444444444446</v>
      </c>
      <c r="Q48" t="s">
        <v>8308</v>
      </c>
      <c r="R48" t="s">
        <v>8309</v>
      </c>
    </row>
    <row r="49" spans="1:18" x14ac:dyDescent="0.55000000000000004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v>1.0761100000000001</v>
      </c>
      <c r="P49">
        <v>76.865000000000009</v>
      </c>
      <c r="Q49" t="s">
        <v>8308</v>
      </c>
      <c r="R49" t="s">
        <v>8309</v>
      </c>
    </row>
    <row r="50" spans="1:18" x14ac:dyDescent="0.55000000000000004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v>1.0794999999999999</v>
      </c>
      <c r="P50">
        <v>56.815789473684212</v>
      </c>
      <c r="Q50" t="s">
        <v>8308</v>
      </c>
      <c r="R50" t="s">
        <v>8309</v>
      </c>
    </row>
    <row r="51" spans="1:18" x14ac:dyDescent="0.55000000000000004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v>1</v>
      </c>
      <c r="P51">
        <v>137.93103448275863</v>
      </c>
      <c r="Q51" t="s">
        <v>8308</v>
      </c>
      <c r="R51" t="s">
        <v>8309</v>
      </c>
    </row>
    <row r="52" spans="1:18" x14ac:dyDescent="0.55000000000000004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v>1</v>
      </c>
      <c r="P52">
        <v>27.272727272727273</v>
      </c>
      <c r="Q52" t="s">
        <v>8308</v>
      </c>
      <c r="R52" t="s">
        <v>8309</v>
      </c>
    </row>
    <row r="53" spans="1:18" x14ac:dyDescent="0.55000000000000004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v>1.2801818181818181</v>
      </c>
      <c r="P53">
        <v>118.33613445378151</v>
      </c>
      <c r="Q53" t="s">
        <v>8308</v>
      </c>
      <c r="R53" t="s">
        <v>8309</v>
      </c>
    </row>
    <row r="54" spans="1:18" x14ac:dyDescent="0.55000000000000004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v>1.1620999999999999</v>
      </c>
      <c r="P54">
        <v>223.48076923076923</v>
      </c>
      <c r="Q54" t="s">
        <v>8308</v>
      </c>
      <c r="R54" t="s">
        <v>8309</v>
      </c>
    </row>
    <row r="55" spans="1:18" x14ac:dyDescent="0.55000000000000004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v>1.0963333333333334</v>
      </c>
      <c r="P55">
        <v>28.111111111111111</v>
      </c>
      <c r="Q55" t="s">
        <v>8308</v>
      </c>
      <c r="R55" t="s">
        <v>8309</v>
      </c>
    </row>
    <row r="56" spans="1:18" x14ac:dyDescent="0.55000000000000004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v>1.01</v>
      </c>
      <c r="P56">
        <v>194.23076923076923</v>
      </c>
      <c r="Q56" t="s">
        <v>8308</v>
      </c>
      <c r="R56" t="s">
        <v>8309</v>
      </c>
    </row>
    <row r="57" spans="1:18" x14ac:dyDescent="0.55000000000000004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v>1.2895348837209302</v>
      </c>
      <c r="P57">
        <v>128.95348837209303</v>
      </c>
      <c r="Q57" t="s">
        <v>8308</v>
      </c>
      <c r="R57" t="s">
        <v>8309</v>
      </c>
    </row>
    <row r="58" spans="1:18" x14ac:dyDescent="0.55000000000000004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v>1.0726249999999999</v>
      </c>
      <c r="P58">
        <v>49.316091954022987</v>
      </c>
      <c r="Q58" t="s">
        <v>8308</v>
      </c>
      <c r="R58" t="s">
        <v>8309</v>
      </c>
    </row>
    <row r="59" spans="1:18" x14ac:dyDescent="0.55000000000000004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v>1.0189999999999999</v>
      </c>
      <c r="P59">
        <v>221.52173913043478</v>
      </c>
      <c r="Q59" t="s">
        <v>8308</v>
      </c>
      <c r="R59" t="s">
        <v>8309</v>
      </c>
    </row>
    <row r="60" spans="1:18" x14ac:dyDescent="0.55000000000000004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v>1.0290999999999999</v>
      </c>
      <c r="P60">
        <v>137.21333333333334</v>
      </c>
      <c r="Q60" t="s">
        <v>8308</v>
      </c>
      <c r="R60" t="s">
        <v>8309</v>
      </c>
    </row>
    <row r="61" spans="1:18" x14ac:dyDescent="0.55000000000000004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v>1.0012570000000001</v>
      </c>
      <c r="P61">
        <v>606.82242424242418</v>
      </c>
      <c r="Q61" t="s">
        <v>8308</v>
      </c>
      <c r="R61" t="s">
        <v>8309</v>
      </c>
    </row>
    <row r="62" spans="1:18" x14ac:dyDescent="0.55000000000000004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v>1.0329622222222221</v>
      </c>
      <c r="P62">
        <v>43.040092592592593</v>
      </c>
      <c r="Q62" t="s">
        <v>8308</v>
      </c>
      <c r="R62" t="s">
        <v>8310</v>
      </c>
    </row>
    <row r="63" spans="1:18" x14ac:dyDescent="0.55000000000000004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v>1.4830000000000001</v>
      </c>
      <c r="P63">
        <v>322.39130434782606</v>
      </c>
      <c r="Q63" t="s">
        <v>8308</v>
      </c>
      <c r="R63" t="s">
        <v>8310</v>
      </c>
    </row>
    <row r="64" spans="1:18" x14ac:dyDescent="0.55000000000000004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v>1.5473333333333332</v>
      </c>
      <c r="P64">
        <v>96.708333333333329</v>
      </c>
      <c r="Q64" t="s">
        <v>8308</v>
      </c>
      <c r="R64" t="s">
        <v>8310</v>
      </c>
    </row>
    <row r="65" spans="1:18" x14ac:dyDescent="0.55000000000000004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v>1.1351849999999999</v>
      </c>
      <c r="P65">
        <v>35.474531249999998</v>
      </c>
      <c r="Q65" t="s">
        <v>8308</v>
      </c>
      <c r="R65" t="s">
        <v>8310</v>
      </c>
    </row>
    <row r="66" spans="1:18" x14ac:dyDescent="0.55000000000000004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v>1.7333333333333334</v>
      </c>
      <c r="P66">
        <v>86.666666666666671</v>
      </c>
      <c r="Q66" t="s">
        <v>8308</v>
      </c>
      <c r="R66" t="s">
        <v>8310</v>
      </c>
    </row>
    <row r="67" spans="1:18" x14ac:dyDescent="0.55000000000000004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v>1.0752857142857142</v>
      </c>
      <c r="P67">
        <v>132.05263157894737</v>
      </c>
      <c r="Q67" t="s">
        <v>8308</v>
      </c>
      <c r="R67" t="s">
        <v>8310</v>
      </c>
    </row>
    <row r="68" spans="1:18" x14ac:dyDescent="0.55000000000000004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v>1.1859999999999999</v>
      </c>
      <c r="P68">
        <v>91.230769230769226</v>
      </c>
      <c r="Q68" t="s">
        <v>8308</v>
      </c>
      <c r="R68" t="s">
        <v>8310</v>
      </c>
    </row>
    <row r="69" spans="1:18" x14ac:dyDescent="0.55000000000000004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v>1.1625000000000001</v>
      </c>
      <c r="P69">
        <v>116.25</v>
      </c>
      <c r="Q69" t="s">
        <v>8308</v>
      </c>
      <c r="R69" t="s">
        <v>8310</v>
      </c>
    </row>
    <row r="70" spans="1:18" x14ac:dyDescent="0.55000000000000004">
      <c r="A70">
        <v>68</v>
      </c>
      <c r="B70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v>1.2716666666666667</v>
      </c>
      <c r="P70">
        <v>21.194444444444443</v>
      </c>
      <c r="Q70" t="s">
        <v>8308</v>
      </c>
      <c r="R70" t="s">
        <v>8310</v>
      </c>
    </row>
    <row r="71" spans="1:18" x14ac:dyDescent="0.55000000000000004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v>1.109423</v>
      </c>
      <c r="P71">
        <v>62.327134831460668</v>
      </c>
      <c r="Q71" t="s">
        <v>8308</v>
      </c>
      <c r="R71" t="s">
        <v>8310</v>
      </c>
    </row>
    <row r="72" spans="1:18" x14ac:dyDescent="0.55000000000000004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v>1.272</v>
      </c>
      <c r="P72">
        <v>37.411764705882355</v>
      </c>
      <c r="Q72" t="s">
        <v>8308</v>
      </c>
      <c r="R72" t="s">
        <v>8310</v>
      </c>
    </row>
    <row r="73" spans="1:18" x14ac:dyDescent="0.55000000000000004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v>1.2394444444444443</v>
      </c>
      <c r="P73">
        <v>69.71875</v>
      </c>
      <c r="Q73" t="s">
        <v>8308</v>
      </c>
      <c r="R73" t="s">
        <v>8310</v>
      </c>
    </row>
    <row r="74" spans="1:18" x14ac:dyDescent="0.55000000000000004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v>1.084090909090909</v>
      </c>
      <c r="P74">
        <v>58.170731707317074</v>
      </c>
      <c r="Q74" t="s">
        <v>8308</v>
      </c>
      <c r="R74" t="s">
        <v>8310</v>
      </c>
    </row>
    <row r="75" spans="1:18" x14ac:dyDescent="0.55000000000000004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v>1</v>
      </c>
      <c r="P75">
        <v>50</v>
      </c>
      <c r="Q75" t="s">
        <v>8308</v>
      </c>
      <c r="R75" t="s">
        <v>8310</v>
      </c>
    </row>
    <row r="76" spans="1:18" x14ac:dyDescent="0.55000000000000004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v>1.1293199999999999</v>
      </c>
      <c r="P76">
        <v>19.471034482758618</v>
      </c>
      <c r="Q76" t="s">
        <v>8308</v>
      </c>
      <c r="R76" t="s">
        <v>8310</v>
      </c>
    </row>
    <row r="77" spans="1:18" x14ac:dyDescent="0.55000000000000004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v>1.1542857142857144</v>
      </c>
      <c r="P77">
        <v>85.957446808510639</v>
      </c>
      <c r="Q77" t="s">
        <v>8308</v>
      </c>
      <c r="R77" t="s">
        <v>8310</v>
      </c>
    </row>
    <row r="78" spans="1:18" x14ac:dyDescent="0.55000000000000004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v>1.5333333333333334</v>
      </c>
      <c r="P78">
        <v>30.666666666666668</v>
      </c>
      <c r="Q78" t="s">
        <v>8308</v>
      </c>
      <c r="R78" t="s">
        <v>8310</v>
      </c>
    </row>
    <row r="79" spans="1:18" x14ac:dyDescent="0.55000000000000004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v>3.9249999999999998</v>
      </c>
      <c r="P79">
        <v>60.384615384615387</v>
      </c>
      <c r="Q79" t="s">
        <v>8308</v>
      </c>
      <c r="R79" t="s">
        <v>8310</v>
      </c>
    </row>
    <row r="80" spans="1:18" x14ac:dyDescent="0.55000000000000004">
      <c r="A80">
        <v>78</v>
      </c>
      <c r="B80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v>27.02</v>
      </c>
      <c r="P80">
        <v>38.6</v>
      </c>
      <c r="Q80" t="s">
        <v>8308</v>
      </c>
      <c r="R80" t="s">
        <v>8310</v>
      </c>
    </row>
    <row r="81" spans="1:18" x14ac:dyDescent="0.55000000000000004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v>1.27</v>
      </c>
      <c r="P81">
        <v>40.268292682926827</v>
      </c>
      <c r="Q81" t="s">
        <v>8308</v>
      </c>
      <c r="R81" t="s">
        <v>8310</v>
      </c>
    </row>
    <row r="82" spans="1:18" x14ac:dyDescent="0.55000000000000004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v>1.0725</v>
      </c>
      <c r="P82">
        <v>273.82978723404256</v>
      </c>
      <c r="Q82" t="s">
        <v>8308</v>
      </c>
      <c r="R82" t="s">
        <v>8310</v>
      </c>
    </row>
    <row r="83" spans="1:18" x14ac:dyDescent="0.55000000000000004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v>1.98</v>
      </c>
      <c r="P83">
        <v>53.035714285714285</v>
      </c>
      <c r="Q83" t="s">
        <v>8308</v>
      </c>
      <c r="R83" t="s">
        <v>8310</v>
      </c>
    </row>
    <row r="84" spans="1:18" x14ac:dyDescent="0.55000000000000004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v>1.0001249999999999</v>
      </c>
      <c r="P84">
        <v>40.005000000000003</v>
      </c>
      <c r="Q84" t="s">
        <v>8308</v>
      </c>
      <c r="R84" t="s">
        <v>8310</v>
      </c>
    </row>
    <row r="85" spans="1:18" x14ac:dyDescent="0.55000000000000004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v>1.0249999999999999</v>
      </c>
      <c r="P85">
        <v>15.76923076923077</v>
      </c>
      <c r="Q85" t="s">
        <v>8308</v>
      </c>
      <c r="R85" t="s">
        <v>8310</v>
      </c>
    </row>
    <row r="86" spans="1:18" x14ac:dyDescent="0.55000000000000004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v>1</v>
      </c>
      <c r="P86">
        <v>71.428571428571431</v>
      </c>
      <c r="Q86" t="s">
        <v>8308</v>
      </c>
      <c r="R86" t="s">
        <v>8310</v>
      </c>
    </row>
    <row r="87" spans="1:18" x14ac:dyDescent="0.55000000000000004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v>1.2549999999999999</v>
      </c>
      <c r="P87">
        <v>71.714285714285708</v>
      </c>
      <c r="Q87" t="s">
        <v>8308</v>
      </c>
      <c r="R87" t="s">
        <v>8310</v>
      </c>
    </row>
    <row r="88" spans="1:18" x14ac:dyDescent="0.55000000000000004">
      <c r="A88">
        <v>86</v>
      </c>
      <c r="B88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v>1.0646666666666667</v>
      </c>
      <c r="P88">
        <v>375.76470588235293</v>
      </c>
      <c r="Q88" t="s">
        <v>8308</v>
      </c>
      <c r="R88" t="s">
        <v>8310</v>
      </c>
    </row>
    <row r="89" spans="1:18" x14ac:dyDescent="0.55000000000000004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v>1.046</v>
      </c>
      <c r="P89">
        <v>104.6</v>
      </c>
      <c r="Q89" t="s">
        <v>8308</v>
      </c>
      <c r="R89" t="s">
        <v>8310</v>
      </c>
    </row>
    <row r="90" spans="1:18" x14ac:dyDescent="0.55000000000000004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v>1.0285714285714285</v>
      </c>
      <c r="P90">
        <v>60</v>
      </c>
      <c r="Q90" t="s">
        <v>8308</v>
      </c>
      <c r="R90" t="s">
        <v>8310</v>
      </c>
    </row>
    <row r="91" spans="1:18" x14ac:dyDescent="0.55000000000000004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v>1.1506666666666667</v>
      </c>
      <c r="P91">
        <v>123.28571428571429</v>
      </c>
      <c r="Q91" t="s">
        <v>8308</v>
      </c>
      <c r="R91" t="s">
        <v>8310</v>
      </c>
    </row>
    <row r="92" spans="1:18" x14ac:dyDescent="0.55000000000000004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v>1.004</v>
      </c>
      <c r="P92">
        <v>31.375</v>
      </c>
      <c r="Q92" t="s">
        <v>8308</v>
      </c>
      <c r="R92" t="s">
        <v>8310</v>
      </c>
    </row>
    <row r="93" spans="1:18" x14ac:dyDescent="0.55000000000000004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v>1.2</v>
      </c>
      <c r="P93">
        <v>78.260869565217391</v>
      </c>
      <c r="Q93" t="s">
        <v>8308</v>
      </c>
      <c r="R93" t="s">
        <v>8310</v>
      </c>
    </row>
    <row r="94" spans="1:18" x14ac:dyDescent="0.55000000000000004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v>1.052</v>
      </c>
      <c r="P94">
        <v>122.32558139534883</v>
      </c>
      <c r="Q94" t="s">
        <v>8308</v>
      </c>
      <c r="R94" t="s">
        <v>8310</v>
      </c>
    </row>
    <row r="95" spans="1:18" x14ac:dyDescent="0.55000000000000004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v>1.1060000000000001</v>
      </c>
      <c r="P95">
        <v>73.733333333333334</v>
      </c>
      <c r="Q95" t="s">
        <v>8308</v>
      </c>
      <c r="R95" t="s">
        <v>8310</v>
      </c>
    </row>
    <row r="96" spans="1:18" x14ac:dyDescent="0.55000000000000004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v>1.04</v>
      </c>
      <c r="P96">
        <v>21.666666666666668</v>
      </c>
      <c r="Q96" t="s">
        <v>8308</v>
      </c>
      <c r="R96" t="s">
        <v>8310</v>
      </c>
    </row>
    <row r="97" spans="1:18" x14ac:dyDescent="0.55000000000000004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v>1.3142857142857143</v>
      </c>
      <c r="P97">
        <v>21.904761904761905</v>
      </c>
      <c r="Q97" t="s">
        <v>8308</v>
      </c>
      <c r="R97" t="s">
        <v>8310</v>
      </c>
    </row>
    <row r="98" spans="1:18" x14ac:dyDescent="0.55000000000000004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v>1.1466666666666667</v>
      </c>
      <c r="P98">
        <v>50.588235294117645</v>
      </c>
      <c r="Q98" t="s">
        <v>8308</v>
      </c>
      <c r="R98" t="s">
        <v>8310</v>
      </c>
    </row>
    <row r="99" spans="1:18" x14ac:dyDescent="0.55000000000000004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v>1.0625</v>
      </c>
      <c r="P99">
        <v>53.125</v>
      </c>
      <c r="Q99" t="s">
        <v>8308</v>
      </c>
      <c r="R99" t="s">
        <v>8310</v>
      </c>
    </row>
    <row r="100" spans="1:18" x14ac:dyDescent="0.55000000000000004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v>1.0625</v>
      </c>
      <c r="P100">
        <v>56.666666666666664</v>
      </c>
      <c r="Q100" t="s">
        <v>8308</v>
      </c>
      <c r="R100" t="s">
        <v>8310</v>
      </c>
    </row>
    <row r="101" spans="1:18" x14ac:dyDescent="0.55000000000000004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v>1.0601933333333333</v>
      </c>
      <c r="P101">
        <v>40.776666666666664</v>
      </c>
      <c r="Q101" t="s">
        <v>8308</v>
      </c>
      <c r="R101" t="s">
        <v>8310</v>
      </c>
    </row>
    <row r="102" spans="1:18" x14ac:dyDescent="0.55000000000000004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v>1</v>
      </c>
      <c r="P102">
        <v>192.30769230769232</v>
      </c>
      <c r="Q102" t="s">
        <v>8308</v>
      </c>
      <c r="R102" t="s">
        <v>8310</v>
      </c>
    </row>
    <row r="103" spans="1:18" x14ac:dyDescent="0.55000000000000004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v>1</v>
      </c>
      <c r="P103">
        <v>100</v>
      </c>
      <c r="Q103" t="s">
        <v>8308</v>
      </c>
      <c r="R103" t="s">
        <v>8310</v>
      </c>
    </row>
    <row r="104" spans="1:18" x14ac:dyDescent="0.55000000000000004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v>1.2775000000000001</v>
      </c>
      <c r="P104">
        <v>117.92307692307692</v>
      </c>
      <c r="Q104" t="s">
        <v>8308</v>
      </c>
      <c r="R104" t="s">
        <v>8310</v>
      </c>
    </row>
    <row r="105" spans="1:18" x14ac:dyDescent="0.55000000000000004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v>1.0515384615384615</v>
      </c>
      <c r="P105">
        <v>27.897959183673468</v>
      </c>
      <c r="Q105" t="s">
        <v>8308</v>
      </c>
      <c r="R105" t="s">
        <v>8310</v>
      </c>
    </row>
    <row r="106" spans="1:18" x14ac:dyDescent="0.55000000000000004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v>1.2</v>
      </c>
      <c r="P106">
        <v>60</v>
      </c>
      <c r="Q106" t="s">
        <v>8308</v>
      </c>
      <c r="R106" t="s">
        <v>8310</v>
      </c>
    </row>
    <row r="107" spans="1:18" x14ac:dyDescent="0.55000000000000004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v>1.074090909090909</v>
      </c>
      <c r="P107">
        <v>39.383333333333333</v>
      </c>
      <c r="Q107" t="s">
        <v>8308</v>
      </c>
      <c r="R107" t="s">
        <v>8310</v>
      </c>
    </row>
    <row r="108" spans="1:18" x14ac:dyDescent="0.55000000000000004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v>1.0049999999999999</v>
      </c>
      <c r="P108">
        <v>186.11111111111111</v>
      </c>
      <c r="Q108" t="s">
        <v>8308</v>
      </c>
      <c r="R108" t="s">
        <v>8310</v>
      </c>
    </row>
    <row r="109" spans="1:18" x14ac:dyDescent="0.55000000000000004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v>1.0246666666666666</v>
      </c>
      <c r="P109">
        <v>111.37681159420291</v>
      </c>
      <c r="Q109" t="s">
        <v>8308</v>
      </c>
      <c r="R109" t="s">
        <v>8310</v>
      </c>
    </row>
    <row r="110" spans="1:18" x14ac:dyDescent="0.55000000000000004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v>2.4666666666666668</v>
      </c>
      <c r="P110">
        <v>78.723404255319153</v>
      </c>
      <c r="Q110" t="s">
        <v>8308</v>
      </c>
      <c r="R110" t="s">
        <v>8310</v>
      </c>
    </row>
    <row r="111" spans="1:18" x14ac:dyDescent="0.55000000000000004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v>2.1949999999999998</v>
      </c>
      <c r="P111">
        <v>46.702127659574465</v>
      </c>
      <c r="Q111" t="s">
        <v>8308</v>
      </c>
      <c r="R111" t="s">
        <v>8310</v>
      </c>
    </row>
    <row r="112" spans="1:18" x14ac:dyDescent="0.55000000000000004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v>1.3076923076923077</v>
      </c>
      <c r="P112">
        <v>65.384615384615387</v>
      </c>
      <c r="Q112" t="s">
        <v>8308</v>
      </c>
      <c r="R112" t="s">
        <v>8310</v>
      </c>
    </row>
    <row r="113" spans="1:18" x14ac:dyDescent="0.55000000000000004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v>1.5457142857142858</v>
      </c>
      <c r="P113">
        <v>102.0754716981132</v>
      </c>
      <c r="Q113" t="s">
        <v>8308</v>
      </c>
      <c r="R113" t="s">
        <v>8310</v>
      </c>
    </row>
    <row r="114" spans="1:18" x14ac:dyDescent="0.55000000000000004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v>1.04</v>
      </c>
      <c r="P114">
        <v>64.197530864197532</v>
      </c>
      <c r="Q114" t="s">
        <v>8308</v>
      </c>
      <c r="R114" t="s">
        <v>8310</v>
      </c>
    </row>
    <row r="115" spans="1:18" x14ac:dyDescent="0.55000000000000004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v>1.41</v>
      </c>
      <c r="P115">
        <v>90.384615384615387</v>
      </c>
      <c r="Q115" t="s">
        <v>8308</v>
      </c>
      <c r="R115" t="s">
        <v>8310</v>
      </c>
    </row>
    <row r="116" spans="1:18" x14ac:dyDescent="0.55000000000000004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v>1.0333333333333334</v>
      </c>
      <c r="P116">
        <v>88.571428571428569</v>
      </c>
      <c r="Q116" t="s">
        <v>8308</v>
      </c>
      <c r="R116" t="s">
        <v>8310</v>
      </c>
    </row>
    <row r="117" spans="1:18" x14ac:dyDescent="0.55000000000000004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v>1.4044444444444444</v>
      </c>
      <c r="P117">
        <v>28.727272727272727</v>
      </c>
      <c r="Q117" t="s">
        <v>8308</v>
      </c>
      <c r="R117" t="s">
        <v>8310</v>
      </c>
    </row>
    <row r="118" spans="1:18" x14ac:dyDescent="0.55000000000000004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v>1.1365714285714286</v>
      </c>
      <c r="P118">
        <v>69.78947368421052</v>
      </c>
      <c r="Q118" t="s">
        <v>8308</v>
      </c>
      <c r="R118" t="s">
        <v>8310</v>
      </c>
    </row>
    <row r="119" spans="1:18" x14ac:dyDescent="0.55000000000000004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v>1.0049377777777779</v>
      </c>
      <c r="P119">
        <v>167.48962962962963</v>
      </c>
      <c r="Q119" t="s">
        <v>8308</v>
      </c>
      <c r="R119" t="s">
        <v>8310</v>
      </c>
    </row>
    <row r="120" spans="1:18" x14ac:dyDescent="0.55000000000000004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v>1.1303159999999999</v>
      </c>
      <c r="P120">
        <v>144.91230769230768</v>
      </c>
      <c r="Q120" t="s">
        <v>8308</v>
      </c>
      <c r="R120" t="s">
        <v>8310</v>
      </c>
    </row>
    <row r="121" spans="1:18" x14ac:dyDescent="0.55000000000000004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v>1.0455692307692308</v>
      </c>
      <c r="P121">
        <v>91.840540540540545</v>
      </c>
      <c r="Q121" t="s">
        <v>8308</v>
      </c>
      <c r="R121" t="s">
        <v>8310</v>
      </c>
    </row>
    <row r="122" spans="1:18" x14ac:dyDescent="0.55000000000000004">
      <c r="A122">
        <v>419</v>
      </c>
      <c r="B122" t="s">
        <v>420</v>
      </c>
      <c r="C122" t="s">
        <v>4529</v>
      </c>
      <c r="D122">
        <v>8000</v>
      </c>
      <c r="E122">
        <v>8035</v>
      </c>
      <c r="F122" t="s">
        <v>8218</v>
      </c>
      <c r="G122" t="s">
        <v>8223</v>
      </c>
      <c r="H122" t="s">
        <v>8245</v>
      </c>
      <c r="I122">
        <v>1372536787</v>
      </c>
      <c r="J122">
        <v>1367352787</v>
      </c>
      <c r="K122" t="b">
        <v>0</v>
      </c>
      <c r="L122">
        <v>73</v>
      </c>
      <c r="M122" t="b">
        <v>1</v>
      </c>
      <c r="N122" t="s">
        <v>8268</v>
      </c>
      <c r="O122">
        <v>1.004375</v>
      </c>
      <c r="P122">
        <v>110.06849315068493</v>
      </c>
      <c r="Q122" t="s">
        <v>8308</v>
      </c>
      <c r="R122" t="s">
        <v>8313</v>
      </c>
    </row>
    <row r="123" spans="1:18" x14ac:dyDescent="0.55000000000000004">
      <c r="A123">
        <v>418</v>
      </c>
      <c r="B123" t="s">
        <v>419</v>
      </c>
      <c r="C123" t="s">
        <v>4528</v>
      </c>
      <c r="D123">
        <v>22400</v>
      </c>
      <c r="E123">
        <v>22542</v>
      </c>
      <c r="F123" t="s">
        <v>8218</v>
      </c>
      <c r="G123" t="s">
        <v>8223</v>
      </c>
      <c r="H123" t="s">
        <v>8245</v>
      </c>
      <c r="I123">
        <v>1437633997</v>
      </c>
      <c r="J123">
        <v>1435041997</v>
      </c>
      <c r="K123" t="b">
        <v>0</v>
      </c>
      <c r="L123">
        <v>104</v>
      </c>
      <c r="M123" t="b">
        <v>1</v>
      </c>
      <c r="N123" t="s">
        <v>8268</v>
      </c>
      <c r="O123">
        <v>1.0063392857142857</v>
      </c>
      <c r="P123">
        <v>216.75</v>
      </c>
      <c r="Q123" t="s">
        <v>8308</v>
      </c>
      <c r="R123" t="s">
        <v>8313</v>
      </c>
    </row>
    <row r="124" spans="1:18" x14ac:dyDescent="0.55000000000000004">
      <c r="A124">
        <v>417</v>
      </c>
      <c r="B124" t="s">
        <v>418</v>
      </c>
      <c r="C124" t="s">
        <v>4527</v>
      </c>
      <c r="D124">
        <v>10500</v>
      </c>
      <c r="E124">
        <v>10526</v>
      </c>
      <c r="F124" t="s">
        <v>8218</v>
      </c>
      <c r="G124" t="s">
        <v>8223</v>
      </c>
      <c r="H124" t="s">
        <v>8245</v>
      </c>
      <c r="I124">
        <v>1365395580</v>
      </c>
      <c r="J124">
        <v>1364426260</v>
      </c>
      <c r="K124" t="b">
        <v>0</v>
      </c>
      <c r="L124">
        <v>52</v>
      </c>
      <c r="M124" t="b">
        <v>1</v>
      </c>
      <c r="N124" t="s">
        <v>8268</v>
      </c>
      <c r="O124">
        <v>1.0024761904761905</v>
      </c>
      <c r="P124">
        <v>202.42307692307693</v>
      </c>
      <c r="Q124" t="s">
        <v>8308</v>
      </c>
      <c r="R124" t="s">
        <v>8313</v>
      </c>
    </row>
    <row r="125" spans="1:18" x14ac:dyDescent="0.55000000000000004">
      <c r="A125">
        <v>416</v>
      </c>
      <c r="B125" t="s">
        <v>417</v>
      </c>
      <c r="C125" t="s">
        <v>4526</v>
      </c>
      <c r="D125">
        <v>1000</v>
      </c>
      <c r="E125">
        <v>1202.17</v>
      </c>
      <c r="F125" t="s">
        <v>8218</v>
      </c>
      <c r="G125" t="s">
        <v>8223</v>
      </c>
      <c r="H125" t="s">
        <v>8245</v>
      </c>
      <c r="I125">
        <v>1391851831</v>
      </c>
      <c r="J125">
        <v>1389259831</v>
      </c>
      <c r="K125" t="b">
        <v>0</v>
      </c>
      <c r="L125">
        <v>25</v>
      </c>
      <c r="M125" t="b">
        <v>1</v>
      </c>
      <c r="N125" t="s">
        <v>8268</v>
      </c>
      <c r="O125">
        <v>1.2021700000000002</v>
      </c>
      <c r="P125">
        <v>48.086800000000004</v>
      </c>
      <c r="Q125" t="s">
        <v>8308</v>
      </c>
      <c r="R125" t="s">
        <v>8313</v>
      </c>
    </row>
    <row r="126" spans="1:18" x14ac:dyDescent="0.55000000000000004">
      <c r="A126">
        <v>415</v>
      </c>
      <c r="B126" t="s">
        <v>416</v>
      </c>
      <c r="C126" t="s">
        <v>4525</v>
      </c>
      <c r="D126">
        <v>1400</v>
      </c>
      <c r="E126">
        <v>1430.06</v>
      </c>
      <c r="F126" t="s">
        <v>8218</v>
      </c>
      <c r="G126" t="s">
        <v>8228</v>
      </c>
      <c r="H126" t="s">
        <v>8250</v>
      </c>
      <c r="I126">
        <v>1413547200</v>
      </c>
      <c r="J126">
        <v>1411417602</v>
      </c>
      <c r="K126" t="b">
        <v>0</v>
      </c>
      <c r="L126">
        <v>21</v>
      </c>
      <c r="M126" t="b">
        <v>1</v>
      </c>
      <c r="N126" t="s">
        <v>8268</v>
      </c>
      <c r="O126">
        <v>1.0214714285714286</v>
      </c>
      <c r="P126">
        <v>68.09809523809524</v>
      </c>
      <c r="Q126" t="s">
        <v>8308</v>
      </c>
      <c r="R126" t="s">
        <v>8313</v>
      </c>
    </row>
    <row r="127" spans="1:18" x14ac:dyDescent="0.55000000000000004">
      <c r="A127">
        <v>414</v>
      </c>
      <c r="B127" t="s">
        <v>415</v>
      </c>
      <c r="C127" t="s">
        <v>4524</v>
      </c>
      <c r="D127">
        <v>18500</v>
      </c>
      <c r="E127">
        <v>19028</v>
      </c>
      <c r="F127" t="s">
        <v>8218</v>
      </c>
      <c r="G127" t="s">
        <v>8223</v>
      </c>
      <c r="H127" t="s">
        <v>8245</v>
      </c>
      <c r="I127">
        <v>1381541465</v>
      </c>
      <c r="J127">
        <v>1378949465</v>
      </c>
      <c r="K127" t="b">
        <v>0</v>
      </c>
      <c r="L127">
        <v>208</v>
      </c>
      <c r="M127" t="b">
        <v>1</v>
      </c>
      <c r="N127" t="s">
        <v>8268</v>
      </c>
      <c r="O127">
        <v>1.0285405405405406</v>
      </c>
      <c r="P127">
        <v>91.480769230769226</v>
      </c>
      <c r="Q127" t="s">
        <v>8308</v>
      </c>
      <c r="R127" t="s">
        <v>8313</v>
      </c>
    </row>
    <row r="128" spans="1:18" x14ac:dyDescent="0.55000000000000004">
      <c r="A128">
        <v>413</v>
      </c>
      <c r="B128" t="s">
        <v>414</v>
      </c>
      <c r="C128" t="s">
        <v>4523</v>
      </c>
      <c r="D128">
        <v>12800</v>
      </c>
      <c r="E128">
        <v>13451</v>
      </c>
      <c r="F128" t="s">
        <v>8218</v>
      </c>
      <c r="G128" t="s">
        <v>8223</v>
      </c>
      <c r="H128" t="s">
        <v>8245</v>
      </c>
      <c r="I128">
        <v>1342731811</v>
      </c>
      <c r="J128">
        <v>1340139811</v>
      </c>
      <c r="K128" t="b">
        <v>0</v>
      </c>
      <c r="L128">
        <v>171</v>
      </c>
      <c r="M128" t="b">
        <v>1</v>
      </c>
      <c r="N128" t="s">
        <v>8268</v>
      </c>
      <c r="O128">
        <v>1.0508593749999999</v>
      </c>
      <c r="P128">
        <v>78.660818713450297</v>
      </c>
      <c r="Q128" t="s">
        <v>8308</v>
      </c>
      <c r="R128" t="s">
        <v>8313</v>
      </c>
    </row>
    <row r="129" spans="1:18" x14ac:dyDescent="0.55000000000000004">
      <c r="A129">
        <v>412</v>
      </c>
      <c r="B129" t="s">
        <v>413</v>
      </c>
      <c r="C129" t="s">
        <v>4522</v>
      </c>
      <c r="D129">
        <v>2500</v>
      </c>
      <c r="E129">
        <v>3171</v>
      </c>
      <c r="F129" t="s">
        <v>8218</v>
      </c>
      <c r="G129" t="s">
        <v>8223</v>
      </c>
      <c r="H129" t="s">
        <v>8245</v>
      </c>
      <c r="I129">
        <v>1343238578</v>
      </c>
      <c r="J129">
        <v>1341856178</v>
      </c>
      <c r="K129" t="b">
        <v>0</v>
      </c>
      <c r="L129">
        <v>55</v>
      </c>
      <c r="M129" t="b">
        <v>1</v>
      </c>
      <c r="N129" t="s">
        <v>8268</v>
      </c>
      <c r="O129">
        <v>1.2684</v>
      </c>
      <c r="P129">
        <v>57.654545454545456</v>
      </c>
      <c r="Q129" t="s">
        <v>8308</v>
      </c>
      <c r="R129" t="s">
        <v>8313</v>
      </c>
    </row>
    <row r="130" spans="1:18" x14ac:dyDescent="0.55000000000000004">
      <c r="A130">
        <v>411</v>
      </c>
      <c r="B130" t="s">
        <v>412</v>
      </c>
      <c r="C130" t="s">
        <v>4521</v>
      </c>
      <c r="D130">
        <v>30000</v>
      </c>
      <c r="E130">
        <v>30315</v>
      </c>
      <c r="F130" t="s">
        <v>8218</v>
      </c>
      <c r="G130" t="s">
        <v>8223</v>
      </c>
      <c r="H130" t="s">
        <v>8245</v>
      </c>
      <c r="I130">
        <v>1387688400</v>
      </c>
      <c r="J130">
        <v>1384920804</v>
      </c>
      <c r="K130" t="b">
        <v>0</v>
      </c>
      <c r="L130">
        <v>241</v>
      </c>
      <c r="M130" t="b">
        <v>1</v>
      </c>
      <c r="N130" t="s">
        <v>8268</v>
      </c>
      <c r="O130">
        <v>1.0105</v>
      </c>
      <c r="P130">
        <v>125.78838174273859</v>
      </c>
      <c r="Q130" t="s">
        <v>8308</v>
      </c>
      <c r="R130" t="s">
        <v>8313</v>
      </c>
    </row>
    <row r="131" spans="1:18" x14ac:dyDescent="0.55000000000000004">
      <c r="A131">
        <v>410</v>
      </c>
      <c r="B131" t="s">
        <v>411</v>
      </c>
      <c r="C131" t="s">
        <v>4520</v>
      </c>
      <c r="D131">
        <v>1000</v>
      </c>
      <c r="E131">
        <v>1283</v>
      </c>
      <c r="F131" t="s">
        <v>8218</v>
      </c>
      <c r="G131" t="s">
        <v>8228</v>
      </c>
      <c r="H131" t="s">
        <v>8250</v>
      </c>
      <c r="I131">
        <v>1434670397</v>
      </c>
      <c r="J131">
        <v>1429486397</v>
      </c>
      <c r="K131" t="b">
        <v>0</v>
      </c>
      <c r="L131">
        <v>7</v>
      </c>
      <c r="M131" t="b">
        <v>1</v>
      </c>
      <c r="N131" t="s">
        <v>8268</v>
      </c>
      <c r="O131">
        <v>1.2829999999999999</v>
      </c>
      <c r="P131">
        <v>183.28571428571428</v>
      </c>
      <c r="Q131" t="s">
        <v>8308</v>
      </c>
      <c r="R131" t="s">
        <v>8313</v>
      </c>
    </row>
    <row r="132" spans="1:18" x14ac:dyDescent="0.55000000000000004">
      <c r="A132">
        <v>409</v>
      </c>
      <c r="B132" t="s">
        <v>410</v>
      </c>
      <c r="C132" t="s">
        <v>4519</v>
      </c>
      <c r="D132">
        <v>500</v>
      </c>
      <c r="E132">
        <v>684</v>
      </c>
      <c r="F132" t="s">
        <v>8218</v>
      </c>
      <c r="G132" t="s">
        <v>8224</v>
      </c>
      <c r="H132" t="s">
        <v>8246</v>
      </c>
      <c r="I132">
        <v>1469220144</v>
      </c>
      <c r="J132">
        <v>1466628144</v>
      </c>
      <c r="K132" t="b">
        <v>0</v>
      </c>
      <c r="L132">
        <v>15</v>
      </c>
      <c r="M132" t="b">
        <v>1</v>
      </c>
      <c r="N132" t="s">
        <v>8268</v>
      </c>
      <c r="O132">
        <v>1.3680000000000001</v>
      </c>
      <c r="P132">
        <v>45.6</v>
      </c>
      <c r="Q132" t="s">
        <v>8308</v>
      </c>
      <c r="R132" t="s">
        <v>8313</v>
      </c>
    </row>
    <row r="133" spans="1:18" x14ac:dyDescent="0.55000000000000004">
      <c r="A133">
        <v>408</v>
      </c>
      <c r="B133" t="s">
        <v>409</v>
      </c>
      <c r="C133" t="s">
        <v>4518</v>
      </c>
      <c r="D133">
        <v>6000</v>
      </c>
      <c r="E133">
        <v>6086.26</v>
      </c>
      <c r="F133" t="s">
        <v>8218</v>
      </c>
      <c r="G133" t="s">
        <v>8223</v>
      </c>
      <c r="H133" t="s">
        <v>8245</v>
      </c>
      <c r="I133">
        <v>1383676790</v>
      </c>
      <c r="J133">
        <v>1380217190</v>
      </c>
      <c r="K133" t="b">
        <v>0</v>
      </c>
      <c r="L133">
        <v>38</v>
      </c>
      <c r="M133" t="b">
        <v>1</v>
      </c>
      <c r="N133" t="s">
        <v>8268</v>
      </c>
      <c r="O133">
        <v>1.0143766666666667</v>
      </c>
      <c r="P133">
        <v>160.16473684210527</v>
      </c>
      <c r="Q133" t="s">
        <v>8308</v>
      </c>
      <c r="R133" t="s">
        <v>8313</v>
      </c>
    </row>
    <row r="134" spans="1:18" x14ac:dyDescent="0.55000000000000004">
      <c r="A134">
        <v>407</v>
      </c>
      <c r="B134" t="s">
        <v>408</v>
      </c>
      <c r="C134" t="s">
        <v>4517</v>
      </c>
      <c r="D134">
        <v>2000</v>
      </c>
      <c r="E134">
        <v>2031</v>
      </c>
      <c r="F134" t="s">
        <v>8218</v>
      </c>
      <c r="G134" t="s">
        <v>8223</v>
      </c>
      <c r="H134" t="s">
        <v>8245</v>
      </c>
      <c r="I134">
        <v>1321739650</v>
      </c>
      <c r="J134">
        <v>1316552050</v>
      </c>
      <c r="K134" t="b">
        <v>0</v>
      </c>
      <c r="L134">
        <v>22</v>
      </c>
      <c r="M134" t="b">
        <v>1</v>
      </c>
      <c r="N134" t="s">
        <v>8268</v>
      </c>
      <c r="O134">
        <v>1.0155000000000001</v>
      </c>
      <c r="P134">
        <v>92.318181818181813</v>
      </c>
      <c r="Q134" t="s">
        <v>8308</v>
      </c>
      <c r="R134" t="s">
        <v>8313</v>
      </c>
    </row>
    <row r="135" spans="1:18" x14ac:dyDescent="0.55000000000000004">
      <c r="A135">
        <v>406</v>
      </c>
      <c r="B135" t="s">
        <v>407</v>
      </c>
      <c r="C135" t="s">
        <v>4516</v>
      </c>
      <c r="D135">
        <v>2800</v>
      </c>
      <c r="E135">
        <v>3015.73</v>
      </c>
      <c r="F135" t="s">
        <v>8218</v>
      </c>
      <c r="G135" t="s">
        <v>8223</v>
      </c>
      <c r="H135" t="s">
        <v>8245</v>
      </c>
      <c r="I135">
        <v>1304920740</v>
      </c>
      <c r="J135">
        <v>1301975637</v>
      </c>
      <c r="K135" t="b">
        <v>0</v>
      </c>
      <c r="L135">
        <v>35</v>
      </c>
      <c r="M135" t="b">
        <v>1</v>
      </c>
      <c r="N135" t="s">
        <v>8268</v>
      </c>
      <c r="O135">
        <v>1.0770464285714285</v>
      </c>
      <c r="P135">
        <v>86.163714285714292</v>
      </c>
      <c r="Q135" t="s">
        <v>8308</v>
      </c>
      <c r="R135" t="s">
        <v>8313</v>
      </c>
    </row>
    <row r="136" spans="1:18" x14ac:dyDescent="0.55000000000000004">
      <c r="A136">
        <v>405</v>
      </c>
      <c r="B136" t="s">
        <v>406</v>
      </c>
      <c r="C136" t="s">
        <v>4515</v>
      </c>
      <c r="D136">
        <v>2820</v>
      </c>
      <c r="E136">
        <v>3036</v>
      </c>
      <c r="F136" t="s">
        <v>8218</v>
      </c>
      <c r="G136" t="s">
        <v>8223</v>
      </c>
      <c r="H136" t="s">
        <v>8245</v>
      </c>
      <c r="I136">
        <v>1394071339</v>
      </c>
      <c r="J136">
        <v>1391479339</v>
      </c>
      <c r="K136" t="b">
        <v>0</v>
      </c>
      <c r="L136">
        <v>55</v>
      </c>
      <c r="M136" t="b">
        <v>1</v>
      </c>
      <c r="N136" t="s">
        <v>8268</v>
      </c>
      <c r="O136">
        <v>1.0765957446808512</v>
      </c>
      <c r="P136">
        <v>55.2</v>
      </c>
      <c r="Q136" t="s">
        <v>8308</v>
      </c>
      <c r="R136" t="s">
        <v>8313</v>
      </c>
    </row>
    <row r="137" spans="1:18" x14ac:dyDescent="0.55000000000000004">
      <c r="A137">
        <v>404</v>
      </c>
      <c r="B137" t="s">
        <v>405</v>
      </c>
      <c r="C137" t="s">
        <v>4514</v>
      </c>
      <c r="D137">
        <v>35000</v>
      </c>
      <c r="E137">
        <v>36082</v>
      </c>
      <c r="F137" t="s">
        <v>8218</v>
      </c>
      <c r="G137" t="s">
        <v>8223</v>
      </c>
      <c r="H137" t="s">
        <v>8245</v>
      </c>
      <c r="I137">
        <v>1391641440</v>
      </c>
      <c r="J137">
        <v>1389107062</v>
      </c>
      <c r="K137" t="b">
        <v>0</v>
      </c>
      <c r="L137">
        <v>271</v>
      </c>
      <c r="M137" t="b">
        <v>1</v>
      </c>
      <c r="N137" t="s">
        <v>8268</v>
      </c>
      <c r="O137">
        <v>1.0309142857142857</v>
      </c>
      <c r="P137">
        <v>133.14391143911439</v>
      </c>
      <c r="Q137" t="s">
        <v>8308</v>
      </c>
      <c r="R137" t="s">
        <v>8313</v>
      </c>
    </row>
    <row r="138" spans="1:18" x14ac:dyDescent="0.55000000000000004">
      <c r="A138">
        <v>403</v>
      </c>
      <c r="B138" t="s">
        <v>404</v>
      </c>
      <c r="C138" t="s">
        <v>4513</v>
      </c>
      <c r="D138">
        <v>5000</v>
      </c>
      <c r="E138">
        <v>5263</v>
      </c>
      <c r="F138" t="s">
        <v>8218</v>
      </c>
      <c r="G138" t="s">
        <v>8223</v>
      </c>
      <c r="H138" t="s">
        <v>8245</v>
      </c>
      <c r="I138">
        <v>1312960080</v>
      </c>
      <c r="J138">
        <v>1308900441</v>
      </c>
      <c r="K138" t="b">
        <v>0</v>
      </c>
      <c r="L138">
        <v>70</v>
      </c>
      <c r="M138" t="b">
        <v>1</v>
      </c>
      <c r="N138" t="s">
        <v>8268</v>
      </c>
      <c r="O138">
        <v>1.0526</v>
      </c>
      <c r="P138">
        <v>75.185714285714283</v>
      </c>
      <c r="Q138" t="s">
        <v>8308</v>
      </c>
      <c r="R138" t="s">
        <v>8313</v>
      </c>
    </row>
    <row r="139" spans="1:18" x14ac:dyDescent="0.55000000000000004">
      <c r="A139">
        <v>402</v>
      </c>
      <c r="B139" t="s">
        <v>403</v>
      </c>
      <c r="C139" s="3" t="s">
        <v>4512</v>
      </c>
      <c r="D139">
        <v>2000</v>
      </c>
      <c r="E139">
        <v>2833</v>
      </c>
      <c r="F139" t="s">
        <v>8218</v>
      </c>
      <c r="G139" t="s">
        <v>8223</v>
      </c>
      <c r="H139" t="s">
        <v>8245</v>
      </c>
      <c r="I139">
        <v>1446731817</v>
      </c>
      <c r="J139">
        <v>1444913817</v>
      </c>
      <c r="K139" t="b">
        <v>0</v>
      </c>
      <c r="L139">
        <v>43</v>
      </c>
      <c r="M139" t="b">
        <v>1</v>
      </c>
      <c r="N139" t="s">
        <v>8268</v>
      </c>
      <c r="O139">
        <v>1.4165000000000001</v>
      </c>
      <c r="P139">
        <v>65.883720930232556</v>
      </c>
      <c r="Q139" t="s">
        <v>8308</v>
      </c>
      <c r="R139" t="s">
        <v>8313</v>
      </c>
    </row>
    <row r="140" spans="1:18" x14ac:dyDescent="0.55000000000000004">
      <c r="A140">
        <v>401</v>
      </c>
      <c r="B140" t="s">
        <v>402</v>
      </c>
      <c r="C140" t="s">
        <v>4511</v>
      </c>
      <c r="D140">
        <v>50000</v>
      </c>
      <c r="E140">
        <v>51906</v>
      </c>
      <c r="F140" t="s">
        <v>8218</v>
      </c>
      <c r="G140" t="s">
        <v>8223</v>
      </c>
      <c r="H140" t="s">
        <v>8245</v>
      </c>
      <c r="I140">
        <v>1312747970</v>
      </c>
      <c r="J140">
        <v>1310155970</v>
      </c>
      <c r="K140" t="b">
        <v>0</v>
      </c>
      <c r="L140">
        <v>73</v>
      </c>
      <c r="M140" t="b">
        <v>1</v>
      </c>
      <c r="N140" t="s">
        <v>8268</v>
      </c>
      <c r="O140">
        <v>1.0381199999999999</v>
      </c>
      <c r="P140">
        <v>711.04109589041093</v>
      </c>
      <c r="Q140" t="s">
        <v>8308</v>
      </c>
      <c r="R140" t="s">
        <v>8313</v>
      </c>
    </row>
    <row r="141" spans="1:18" x14ac:dyDescent="0.55000000000000004">
      <c r="A141">
        <v>400</v>
      </c>
      <c r="B141" t="s">
        <v>401</v>
      </c>
      <c r="C141" t="s">
        <v>4510</v>
      </c>
      <c r="D141">
        <v>10000</v>
      </c>
      <c r="E141">
        <v>11230.25</v>
      </c>
      <c r="F141" t="s">
        <v>8218</v>
      </c>
      <c r="G141" t="s">
        <v>8223</v>
      </c>
      <c r="H141" t="s">
        <v>8245</v>
      </c>
      <c r="I141">
        <v>1400297400</v>
      </c>
      <c r="J141">
        <v>1397661347</v>
      </c>
      <c r="K141" t="b">
        <v>0</v>
      </c>
      <c r="L141">
        <v>62</v>
      </c>
      <c r="M141" t="b">
        <v>1</v>
      </c>
      <c r="N141" t="s">
        <v>8268</v>
      </c>
      <c r="O141">
        <v>1.1230249999999999</v>
      </c>
      <c r="P141">
        <v>181.13306451612902</v>
      </c>
      <c r="Q141" t="s">
        <v>8308</v>
      </c>
      <c r="R141" t="s">
        <v>8313</v>
      </c>
    </row>
    <row r="142" spans="1:18" x14ac:dyDescent="0.55000000000000004">
      <c r="A142">
        <v>399</v>
      </c>
      <c r="B142" t="s">
        <v>400</v>
      </c>
      <c r="C142" t="s">
        <v>4509</v>
      </c>
      <c r="D142">
        <v>20000</v>
      </c>
      <c r="E142">
        <v>21361</v>
      </c>
      <c r="F142" t="s">
        <v>8218</v>
      </c>
      <c r="G142" t="s">
        <v>8224</v>
      </c>
      <c r="H142" t="s">
        <v>8246</v>
      </c>
      <c r="I142">
        <v>1481716800</v>
      </c>
      <c r="J142">
        <v>1479070867</v>
      </c>
      <c r="K142" t="b">
        <v>0</v>
      </c>
      <c r="L142">
        <v>95</v>
      </c>
      <c r="M142" t="b">
        <v>1</v>
      </c>
      <c r="N142" t="s">
        <v>8268</v>
      </c>
      <c r="O142">
        <v>1.0680499999999999</v>
      </c>
      <c r="P142">
        <v>224.85263157894738</v>
      </c>
      <c r="Q142" t="s">
        <v>8308</v>
      </c>
      <c r="R142" t="s">
        <v>8313</v>
      </c>
    </row>
    <row r="143" spans="1:18" x14ac:dyDescent="0.55000000000000004">
      <c r="A143">
        <v>398</v>
      </c>
      <c r="B143" t="s">
        <v>399</v>
      </c>
      <c r="C143" t="s">
        <v>4508</v>
      </c>
      <c r="D143">
        <v>7500</v>
      </c>
      <c r="E143">
        <v>9387</v>
      </c>
      <c r="F143" t="s">
        <v>8218</v>
      </c>
      <c r="G143" t="s">
        <v>8223</v>
      </c>
      <c r="H143" t="s">
        <v>8245</v>
      </c>
      <c r="I143">
        <v>1430334126</v>
      </c>
      <c r="J143">
        <v>1426446126</v>
      </c>
      <c r="K143" t="b">
        <v>0</v>
      </c>
      <c r="L143">
        <v>67</v>
      </c>
      <c r="M143" t="b">
        <v>1</v>
      </c>
      <c r="N143" t="s">
        <v>8268</v>
      </c>
      <c r="O143">
        <v>1.2516</v>
      </c>
      <c r="P143">
        <v>140.1044776119403</v>
      </c>
      <c r="Q143" t="s">
        <v>8308</v>
      </c>
      <c r="R143" t="s">
        <v>8313</v>
      </c>
    </row>
    <row r="144" spans="1:18" x14ac:dyDescent="0.55000000000000004">
      <c r="A144">
        <v>397</v>
      </c>
      <c r="B144" t="s">
        <v>398</v>
      </c>
      <c r="C144" t="s">
        <v>4507</v>
      </c>
      <c r="D144">
        <v>12444</v>
      </c>
      <c r="E144">
        <v>12929.35</v>
      </c>
      <c r="F144" t="s">
        <v>8218</v>
      </c>
      <c r="G144" t="s">
        <v>8223</v>
      </c>
      <c r="H144" t="s">
        <v>8245</v>
      </c>
      <c r="I144">
        <v>1283312640</v>
      </c>
      <c r="J144">
        <v>1279651084</v>
      </c>
      <c r="K144" t="b">
        <v>0</v>
      </c>
      <c r="L144">
        <v>229</v>
      </c>
      <c r="M144" t="b">
        <v>1</v>
      </c>
      <c r="N144" t="s">
        <v>8268</v>
      </c>
      <c r="O144">
        <v>1.0390027322404372</v>
      </c>
      <c r="P144">
        <v>56.460043668122275</v>
      </c>
      <c r="Q144" t="s">
        <v>8308</v>
      </c>
      <c r="R144" t="s">
        <v>8313</v>
      </c>
    </row>
    <row r="145" spans="1:18" x14ac:dyDescent="0.55000000000000004">
      <c r="A145">
        <v>396</v>
      </c>
      <c r="B145" t="s">
        <v>397</v>
      </c>
      <c r="C145" t="s">
        <v>4506</v>
      </c>
      <c r="D145">
        <v>15000</v>
      </c>
      <c r="E145">
        <v>16000</v>
      </c>
      <c r="F145" t="s">
        <v>8218</v>
      </c>
      <c r="G145" t="s">
        <v>8223</v>
      </c>
      <c r="H145" t="s">
        <v>8245</v>
      </c>
      <c r="I145">
        <v>1341668006</v>
      </c>
      <c r="J145">
        <v>1340372006</v>
      </c>
      <c r="K145" t="b">
        <v>0</v>
      </c>
      <c r="L145">
        <v>196</v>
      </c>
      <c r="M145" t="b">
        <v>1</v>
      </c>
      <c r="N145" t="s">
        <v>8268</v>
      </c>
      <c r="O145">
        <v>1.0666666666666667</v>
      </c>
      <c r="P145">
        <v>81.632653061224488</v>
      </c>
      <c r="Q145" t="s">
        <v>8308</v>
      </c>
      <c r="R145" t="s">
        <v>8313</v>
      </c>
    </row>
    <row r="146" spans="1:18" x14ac:dyDescent="0.55000000000000004">
      <c r="A146">
        <v>395</v>
      </c>
      <c r="B146" t="s">
        <v>396</v>
      </c>
      <c r="C146" t="s">
        <v>4505</v>
      </c>
      <c r="D146">
        <v>10000</v>
      </c>
      <c r="E146">
        <v>10804.45</v>
      </c>
      <c r="F146" t="s">
        <v>8218</v>
      </c>
      <c r="G146" t="s">
        <v>8223</v>
      </c>
      <c r="H146" t="s">
        <v>8245</v>
      </c>
      <c r="I146">
        <v>1335562320</v>
      </c>
      <c r="J146">
        <v>1332452960</v>
      </c>
      <c r="K146" t="b">
        <v>0</v>
      </c>
      <c r="L146">
        <v>184</v>
      </c>
      <c r="M146" t="b">
        <v>1</v>
      </c>
      <c r="N146" t="s">
        <v>8268</v>
      </c>
      <c r="O146">
        <v>1.0804450000000001</v>
      </c>
      <c r="P146">
        <v>58.719836956521746</v>
      </c>
      <c r="Q146" t="s">
        <v>8308</v>
      </c>
      <c r="R146" t="s">
        <v>8313</v>
      </c>
    </row>
    <row r="147" spans="1:18" x14ac:dyDescent="0.55000000000000004">
      <c r="A147">
        <v>394</v>
      </c>
      <c r="B147" t="s">
        <v>395</v>
      </c>
      <c r="C147" t="s">
        <v>4504</v>
      </c>
      <c r="D147">
        <v>4700</v>
      </c>
      <c r="E147">
        <v>5259</v>
      </c>
      <c r="F147" t="s">
        <v>8218</v>
      </c>
      <c r="G147" t="s">
        <v>8226</v>
      </c>
      <c r="H147" t="s">
        <v>8248</v>
      </c>
      <c r="I147">
        <v>1460918282</v>
      </c>
      <c r="J147">
        <v>1455737882</v>
      </c>
      <c r="K147" t="b">
        <v>0</v>
      </c>
      <c r="L147">
        <v>50</v>
      </c>
      <c r="M147" t="b">
        <v>1</v>
      </c>
      <c r="N147" t="s">
        <v>8268</v>
      </c>
      <c r="O147">
        <v>1.118936170212766</v>
      </c>
      <c r="P147">
        <v>105.18</v>
      </c>
      <c r="Q147" t="s">
        <v>8308</v>
      </c>
      <c r="R147" t="s">
        <v>8313</v>
      </c>
    </row>
    <row r="148" spans="1:18" x14ac:dyDescent="0.55000000000000004">
      <c r="A148">
        <v>393</v>
      </c>
      <c r="B148" t="s">
        <v>394</v>
      </c>
      <c r="C148" t="s">
        <v>4503</v>
      </c>
      <c r="D148">
        <v>50000</v>
      </c>
      <c r="E148">
        <v>55223</v>
      </c>
      <c r="F148" t="s">
        <v>8218</v>
      </c>
      <c r="G148" t="s">
        <v>8223</v>
      </c>
      <c r="H148" t="s">
        <v>8245</v>
      </c>
      <c r="I148">
        <v>1381424452</v>
      </c>
      <c r="J148">
        <v>1378746052</v>
      </c>
      <c r="K148" t="b">
        <v>0</v>
      </c>
      <c r="L148">
        <v>351</v>
      </c>
      <c r="M148" t="b">
        <v>1</v>
      </c>
      <c r="N148" t="s">
        <v>8268</v>
      </c>
      <c r="O148">
        <v>1.10446</v>
      </c>
      <c r="P148">
        <v>157.33048433048432</v>
      </c>
      <c r="Q148" t="s">
        <v>8308</v>
      </c>
      <c r="R148" t="s">
        <v>8313</v>
      </c>
    </row>
    <row r="149" spans="1:18" x14ac:dyDescent="0.55000000000000004">
      <c r="A149">
        <v>392</v>
      </c>
      <c r="B149" t="s">
        <v>393</v>
      </c>
      <c r="C149" t="s">
        <v>4502</v>
      </c>
      <c r="D149">
        <v>18500</v>
      </c>
      <c r="E149">
        <v>18667</v>
      </c>
      <c r="F149" t="s">
        <v>8218</v>
      </c>
      <c r="G149" t="s">
        <v>8223</v>
      </c>
      <c r="H149" t="s">
        <v>8245</v>
      </c>
      <c r="I149">
        <v>1315450800</v>
      </c>
      <c r="J149">
        <v>1312823571</v>
      </c>
      <c r="K149" t="b">
        <v>0</v>
      </c>
      <c r="L149">
        <v>206</v>
      </c>
      <c r="M149" t="b">
        <v>1</v>
      </c>
      <c r="N149" t="s">
        <v>8268</v>
      </c>
      <c r="O149">
        <v>1.009027027027027</v>
      </c>
      <c r="P149">
        <v>90.616504854368927</v>
      </c>
      <c r="Q149" t="s">
        <v>8308</v>
      </c>
      <c r="R149" t="s">
        <v>8313</v>
      </c>
    </row>
    <row r="150" spans="1:18" x14ac:dyDescent="0.55000000000000004">
      <c r="A150">
        <v>391</v>
      </c>
      <c r="B150" t="s">
        <v>392</v>
      </c>
      <c r="C150" t="s">
        <v>4501</v>
      </c>
      <c r="D150">
        <v>20000</v>
      </c>
      <c r="E150">
        <v>20122</v>
      </c>
      <c r="F150" t="s">
        <v>8218</v>
      </c>
      <c r="G150" t="s">
        <v>8223</v>
      </c>
      <c r="H150" t="s">
        <v>8245</v>
      </c>
      <c r="I150">
        <v>1324169940</v>
      </c>
      <c r="J150">
        <v>1321578051</v>
      </c>
      <c r="K150" t="b">
        <v>0</v>
      </c>
      <c r="L150">
        <v>193</v>
      </c>
      <c r="M150" t="b">
        <v>1</v>
      </c>
      <c r="N150" t="s">
        <v>8268</v>
      </c>
      <c r="O150">
        <v>1.0061</v>
      </c>
      <c r="P150">
        <v>104.25906735751295</v>
      </c>
      <c r="Q150" t="s">
        <v>8308</v>
      </c>
      <c r="R150" t="s">
        <v>8313</v>
      </c>
    </row>
    <row r="151" spans="1:18" x14ac:dyDescent="0.55000000000000004">
      <c r="A151">
        <v>390</v>
      </c>
      <c r="B151" t="s">
        <v>391</v>
      </c>
      <c r="C151" t="s">
        <v>4500</v>
      </c>
      <c r="D151">
        <v>1000</v>
      </c>
      <c r="E151">
        <v>1000</v>
      </c>
      <c r="F151" t="s">
        <v>8218</v>
      </c>
      <c r="G151" t="s">
        <v>8223</v>
      </c>
      <c r="H151" t="s">
        <v>8245</v>
      </c>
      <c r="I151">
        <v>1431046372</v>
      </c>
      <c r="J151">
        <v>1429318372</v>
      </c>
      <c r="K151" t="b">
        <v>0</v>
      </c>
      <c r="L151">
        <v>14</v>
      </c>
      <c r="M151" t="b">
        <v>1</v>
      </c>
      <c r="N151" t="s">
        <v>8268</v>
      </c>
      <c r="O151">
        <v>1</v>
      </c>
      <c r="P151">
        <v>71.428571428571431</v>
      </c>
      <c r="Q151" t="s">
        <v>8308</v>
      </c>
      <c r="R151" t="s">
        <v>8313</v>
      </c>
    </row>
    <row r="152" spans="1:18" x14ac:dyDescent="0.55000000000000004">
      <c r="A152">
        <v>389</v>
      </c>
      <c r="B152" t="s">
        <v>390</v>
      </c>
      <c r="C152" t="s">
        <v>4499</v>
      </c>
      <c r="D152">
        <v>68000</v>
      </c>
      <c r="E152">
        <v>123444.12</v>
      </c>
      <c r="F152" t="s">
        <v>8218</v>
      </c>
      <c r="G152" t="s">
        <v>8223</v>
      </c>
      <c r="H152" t="s">
        <v>8245</v>
      </c>
      <c r="I152">
        <v>1394233140</v>
      </c>
      <c r="J152">
        <v>1391477450</v>
      </c>
      <c r="K152" t="b">
        <v>0</v>
      </c>
      <c r="L152">
        <v>1510</v>
      </c>
      <c r="M152" t="b">
        <v>1</v>
      </c>
      <c r="N152" t="s">
        <v>8268</v>
      </c>
      <c r="O152">
        <v>1.8153547058823529</v>
      </c>
      <c r="P152">
        <v>81.75107284768211</v>
      </c>
      <c r="Q152" t="s">
        <v>8308</v>
      </c>
      <c r="R152" t="s">
        <v>8313</v>
      </c>
    </row>
    <row r="153" spans="1:18" x14ac:dyDescent="0.55000000000000004">
      <c r="A153">
        <v>388</v>
      </c>
      <c r="B153" t="s">
        <v>389</v>
      </c>
      <c r="C153" t="s">
        <v>4498</v>
      </c>
      <c r="D153">
        <v>5000</v>
      </c>
      <c r="E153">
        <v>6308</v>
      </c>
      <c r="F153" t="s">
        <v>8218</v>
      </c>
      <c r="G153" t="s">
        <v>8223</v>
      </c>
      <c r="H153" t="s">
        <v>8245</v>
      </c>
      <c r="I153">
        <v>1469670580</v>
      </c>
      <c r="J153">
        <v>1467078580</v>
      </c>
      <c r="K153" t="b">
        <v>0</v>
      </c>
      <c r="L153">
        <v>71</v>
      </c>
      <c r="M153" t="b">
        <v>1</v>
      </c>
      <c r="N153" t="s">
        <v>8268</v>
      </c>
      <c r="O153">
        <v>1.2616000000000001</v>
      </c>
      <c r="P153">
        <v>88.845070422535215</v>
      </c>
      <c r="Q153" t="s">
        <v>8308</v>
      </c>
      <c r="R153" t="s">
        <v>8313</v>
      </c>
    </row>
    <row r="154" spans="1:18" x14ac:dyDescent="0.55000000000000004">
      <c r="A154">
        <v>387</v>
      </c>
      <c r="B154" t="s">
        <v>388</v>
      </c>
      <c r="C154" t="s">
        <v>4497</v>
      </c>
      <c r="D154">
        <v>38000</v>
      </c>
      <c r="E154">
        <v>81316</v>
      </c>
      <c r="F154" t="s">
        <v>8218</v>
      </c>
      <c r="G154" t="s">
        <v>8223</v>
      </c>
      <c r="H154" t="s">
        <v>8245</v>
      </c>
      <c r="I154">
        <v>1439618400</v>
      </c>
      <c r="J154">
        <v>1436976858</v>
      </c>
      <c r="K154" t="b">
        <v>0</v>
      </c>
      <c r="L154">
        <v>562</v>
      </c>
      <c r="M154" t="b">
        <v>1</v>
      </c>
      <c r="N154" t="s">
        <v>8268</v>
      </c>
      <c r="O154">
        <v>2.1398947368421051</v>
      </c>
      <c r="P154">
        <v>144.69039145907473</v>
      </c>
      <c r="Q154" t="s">
        <v>8308</v>
      </c>
      <c r="R154" t="s">
        <v>8313</v>
      </c>
    </row>
    <row r="155" spans="1:18" x14ac:dyDescent="0.55000000000000004">
      <c r="A155">
        <v>386</v>
      </c>
      <c r="B155" t="s">
        <v>387</v>
      </c>
      <c r="C155" t="s">
        <v>4496</v>
      </c>
      <c r="D155">
        <v>600</v>
      </c>
      <c r="E155">
        <v>601</v>
      </c>
      <c r="F155" t="s">
        <v>8218</v>
      </c>
      <c r="G155" t="s">
        <v>8223</v>
      </c>
      <c r="H155" t="s">
        <v>8245</v>
      </c>
      <c r="I155">
        <v>1439246991</v>
      </c>
      <c r="J155">
        <v>1437950991</v>
      </c>
      <c r="K155" t="b">
        <v>0</v>
      </c>
      <c r="L155">
        <v>13</v>
      </c>
      <c r="M155" t="b">
        <v>1</v>
      </c>
      <c r="N155" t="s">
        <v>8268</v>
      </c>
      <c r="O155">
        <v>1.0016666666666667</v>
      </c>
      <c r="P155">
        <v>46.230769230769234</v>
      </c>
      <c r="Q155" t="s">
        <v>8308</v>
      </c>
      <c r="R155" t="s">
        <v>8313</v>
      </c>
    </row>
    <row r="156" spans="1:18" x14ac:dyDescent="0.55000000000000004">
      <c r="A156">
        <v>385</v>
      </c>
      <c r="B156" t="s">
        <v>386</v>
      </c>
      <c r="C156" t="s">
        <v>4495</v>
      </c>
      <c r="D156">
        <v>25000</v>
      </c>
      <c r="E156">
        <v>26495.5</v>
      </c>
      <c r="F156" t="s">
        <v>8218</v>
      </c>
      <c r="G156" t="s">
        <v>8223</v>
      </c>
      <c r="H156" t="s">
        <v>8245</v>
      </c>
      <c r="I156">
        <v>1416582101</v>
      </c>
      <c r="J156">
        <v>1413986501</v>
      </c>
      <c r="K156" t="b">
        <v>0</v>
      </c>
      <c r="L156">
        <v>237</v>
      </c>
      <c r="M156" t="b">
        <v>1</v>
      </c>
      <c r="N156" t="s">
        <v>8268</v>
      </c>
      <c r="O156">
        <v>1.05982</v>
      </c>
      <c r="P156">
        <v>111.79535864978902</v>
      </c>
      <c r="Q156" t="s">
        <v>8308</v>
      </c>
      <c r="R156" t="s">
        <v>8313</v>
      </c>
    </row>
    <row r="157" spans="1:18" x14ac:dyDescent="0.55000000000000004">
      <c r="A157">
        <v>384</v>
      </c>
      <c r="B157" t="s">
        <v>385</v>
      </c>
      <c r="C157" t="s">
        <v>4494</v>
      </c>
      <c r="D157">
        <v>20000</v>
      </c>
      <c r="E157">
        <v>22421</v>
      </c>
      <c r="F157" t="s">
        <v>8218</v>
      </c>
      <c r="G157" t="s">
        <v>8223</v>
      </c>
      <c r="H157" t="s">
        <v>8245</v>
      </c>
      <c r="I157">
        <v>1420569947</v>
      </c>
      <c r="J157">
        <v>1417977947</v>
      </c>
      <c r="K157" t="b">
        <v>0</v>
      </c>
      <c r="L157">
        <v>383</v>
      </c>
      <c r="M157" t="b">
        <v>1</v>
      </c>
      <c r="N157" t="s">
        <v>8268</v>
      </c>
      <c r="O157">
        <v>1.1210500000000001</v>
      </c>
      <c r="P157">
        <v>58.540469973890339</v>
      </c>
      <c r="Q157" t="s">
        <v>8308</v>
      </c>
      <c r="R157" t="s">
        <v>8313</v>
      </c>
    </row>
    <row r="158" spans="1:18" x14ac:dyDescent="0.55000000000000004">
      <c r="A158">
        <v>383</v>
      </c>
      <c r="B158" t="s">
        <v>384</v>
      </c>
      <c r="C158" t="s">
        <v>4493</v>
      </c>
      <c r="D158">
        <v>999</v>
      </c>
      <c r="E158">
        <v>2065</v>
      </c>
      <c r="F158" t="s">
        <v>8218</v>
      </c>
      <c r="G158" t="s">
        <v>8223</v>
      </c>
      <c r="H158" t="s">
        <v>8245</v>
      </c>
      <c r="I158">
        <v>1400467759</v>
      </c>
      <c r="J158">
        <v>1398480559</v>
      </c>
      <c r="K158" t="b">
        <v>0</v>
      </c>
      <c r="L158">
        <v>48</v>
      </c>
      <c r="M158" t="b">
        <v>1</v>
      </c>
      <c r="N158" t="s">
        <v>8268</v>
      </c>
      <c r="O158">
        <v>2.0670670670670672</v>
      </c>
      <c r="P158">
        <v>43.020833333333336</v>
      </c>
      <c r="Q158" t="s">
        <v>8308</v>
      </c>
      <c r="R158" t="s">
        <v>8313</v>
      </c>
    </row>
    <row r="159" spans="1:18" x14ac:dyDescent="0.55000000000000004">
      <c r="A159">
        <v>382</v>
      </c>
      <c r="B159" t="s">
        <v>383</v>
      </c>
      <c r="C159" t="s">
        <v>4492</v>
      </c>
      <c r="D159">
        <v>600</v>
      </c>
      <c r="E159">
        <v>1535</v>
      </c>
      <c r="F159" t="s">
        <v>8218</v>
      </c>
      <c r="G159" t="s">
        <v>8223</v>
      </c>
      <c r="H159" t="s">
        <v>8245</v>
      </c>
      <c r="I159">
        <v>1346950900</v>
      </c>
      <c r="J159">
        <v>1345741300</v>
      </c>
      <c r="K159" t="b">
        <v>0</v>
      </c>
      <c r="L159">
        <v>22</v>
      </c>
      <c r="M159" t="b">
        <v>1</v>
      </c>
      <c r="N159" t="s">
        <v>8268</v>
      </c>
      <c r="O159">
        <v>2.5583333333333331</v>
      </c>
      <c r="P159">
        <v>69.772727272727266</v>
      </c>
      <c r="Q159" t="s">
        <v>8308</v>
      </c>
      <c r="R159" t="s">
        <v>8313</v>
      </c>
    </row>
    <row r="160" spans="1:18" x14ac:dyDescent="0.55000000000000004">
      <c r="A160">
        <v>381</v>
      </c>
      <c r="B160" t="s">
        <v>382</v>
      </c>
      <c r="C160" t="s">
        <v>4491</v>
      </c>
      <c r="D160">
        <v>25000</v>
      </c>
      <c r="E160">
        <v>26182.5</v>
      </c>
      <c r="F160" t="s">
        <v>8218</v>
      </c>
      <c r="G160" t="s">
        <v>8223</v>
      </c>
      <c r="H160" t="s">
        <v>8245</v>
      </c>
      <c r="I160">
        <v>1343624400</v>
      </c>
      <c r="J160">
        <v>1340642717</v>
      </c>
      <c r="K160" t="b">
        <v>0</v>
      </c>
      <c r="L160">
        <v>251</v>
      </c>
      <c r="M160" t="b">
        <v>1</v>
      </c>
      <c r="N160" t="s">
        <v>8268</v>
      </c>
      <c r="O160">
        <v>1.0472999999999999</v>
      </c>
      <c r="P160">
        <v>104.31274900398407</v>
      </c>
      <c r="Q160" t="s">
        <v>8308</v>
      </c>
      <c r="R160" t="s">
        <v>8313</v>
      </c>
    </row>
    <row r="161" spans="1:18" x14ac:dyDescent="0.55000000000000004">
      <c r="A161">
        <v>380</v>
      </c>
      <c r="B161" t="s">
        <v>381</v>
      </c>
      <c r="C161" t="s">
        <v>4490</v>
      </c>
      <c r="D161">
        <v>4000</v>
      </c>
      <c r="E161">
        <v>5660</v>
      </c>
      <c r="F161" t="s">
        <v>8218</v>
      </c>
      <c r="G161" t="s">
        <v>8223</v>
      </c>
      <c r="H161" t="s">
        <v>8245</v>
      </c>
      <c r="I161">
        <v>1453569392</v>
      </c>
      <c r="J161">
        <v>1451409392</v>
      </c>
      <c r="K161" t="b">
        <v>0</v>
      </c>
      <c r="L161">
        <v>49</v>
      </c>
      <c r="M161" t="b">
        <v>1</v>
      </c>
      <c r="N161" t="s">
        <v>8268</v>
      </c>
      <c r="O161">
        <v>1.415</v>
      </c>
      <c r="P161">
        <v>115.51020408163265</v>
      </c>
      <c r="Q161" t="s">
        <v>8308</v>
      </c>
      <c r="R161" t="s">
        <v>8313</v>
      </c>
    </row>
    <row r="162" spans="1:18" x14ac:dyDescent="0.55000000000000004">
      <c r="A162">
        <v>379</v>
      </c>
      <c r="B162" t="s">
        <v>380</v>
      </c>
      <c r="C162" t="s">
        <v>4489</v>
      </c>
      <c r="D162">
        <v>15000</v>
      </c>
      <c r="E162">
        <v>17412</v>
      </c>
      <c r="F162" t="s">
        <v>8218</v>
      </c>
      <c r="G162" t="s">
        <v>8223</v>
      </c>
      <c r="H162" t="s">
        <v>8245</v>
      </c>
      <c r="I162">
        <v>1336062672</v>
      </c>
      <c r="J162">
        <v>1332174672</v>
      </c>
      <c r="K162" t="b">
        <v>0</v>
      </c>
      <c r="L162">
        <v>149</v>
      </c>
      <c r="M162" t="b">
        <v>1</v>
      </c>
      <c r="N162" t="s">
        <v>8268</v>
      </c>
      <c r="O162">
        <v>1.1608000000000001</v>
      </c>
      <c r="P162">
        <v>116.85906040268456</v>
      </c>
      <c r="Q162" t="s">
        <v>8308</v>
      </c>
      <c r="R162" t="s">
        <v>8313</v>
      </c>
    </row>
    <row r="163" spans="1:18" x14ac:dyDescent="0.55000000000000004">
      <c r="A163">
        <v>378</v>
      </c>
      <c r="B163" t="s">
        <v>379</v>
      </c>
      <c r="C163" t="s">
        <v>4488</v>
      </c>
      <c r="D163">
        <v>3000</v>
      </c>
      <c r="E163">
        <v>3353</v>
      </c>
      <c r="F163" t="s">
        <v>8218</v>
      </c>
      <c r="G163" t="s">
        <v>8228</v>
      </c>
      <c r="H163" t="s">
        <v>8250</v>
      </c>
      <c r="I163">
        <v>1453765920</v>
      </c>
      <c r="J163">
        <v>1451655808</v>
      </c>
      <c r="K163" t="b">
        <v>0</v>
      </c>
      <c r="L163">
        <v>83</v>
      </c>
      <c r="M163" t="b">
        <v>1</v>
      </c>
      <c r="N163" t="s">
        <v>8268</v>
      </c>
      <c r="O163">
        <v>1.1176666666666666</v>
      </c>
      <c r="P163">
        <v>40.397590361445786</v>
      </c>
      <c r="Q163" t="s">
        <v>8308</v>
      </c>
      <c r="R163" t="s">
        <v>8313</v>
      </c>
    </row>
    <row r="164" spans="1:18" x14ac:dyDescent="0.55000000000000004">
      <c r="A164">
        <v>377</v>
      </c>
      <c r="B164" t="s">
        <v>378</v>
      </c>
      <c r="C164" t="s">
        <v>4487</v>
      </c>
      <c r="D164">
        <v>12000</v>
      </c>
      <c r="E164">
        <v>13728</v>
      </c>
      <c r="F164" t="s">
        <v>8218</v>
      </c>
      <c r="G164" t="s">
        <v>8223</v>
      </c>
      <c r="H164" t="s">
        <v>8245</v>
      </c>
      <c r="I164">
        <v>1447484460</v>
      </c>
      <c r="J164">
        <v>1444888868</v>
      </c>
      <c r="K164" t="b">
        <v>0</v>
      </c>
      <c r="L164">
        <v>133</v>
      </c>
      <c r="M164" t="b">
        <v>1</v>
      </c>
      <c r="N164" t="s">
        <v>8268</v>
      </c>
      <c r="O164">
        <v>1.1439999999999999</v>
      </c>
      <c r="P164">
        <v>103.21804511278195</v>
      </c>
      <c r="Q164" t="s">
        <v>8308</v>
      </c>
      <c r="R164" t="s">
        <v>8313</v>
      </c>
    </row>
    <row r="165" spans="1:18" x14ac:dyDescent="0.55000000000000004">
      <c r="A165">
        <v>376</v>
      </c>
      <c r="B165" t="s">
        <v>377</v>
      </c>
      <c r="C165" t="s">
        <v>4486</v>
      </c>
      <c r="D165">
        <v>2450</v>
      </c>
      <c r="E165">
        <v>2596</v>
      </c>
      <c r="F165" t="s">
        <v>8218</v>
      </c>
      <c r="G165" t="s">
        <v>8224</v>
      </c>
      <c r="H165" t="s">
        <v>8246</v>
      </c>
      <c r="I165">
        <v>1472122316</v>
      </c>
      <c r="J165">
        <v>1469443916</v>
      </c>
      <c r="K165" t="b">
        <v>0</v>
      </c>
      <c r="L165">
        <v>48</v>
      </c>
      <c r="M165" t="b">
        <v>1</v>
      </c>
      <c r="N165" t="s">
        <v>8268</v>
      </c>
      <c r="O165">
        <v>1.0595918367346939</v>
      </c>
      <c r="P165">
        <v>54.083333333333336</v>
      </c>
      <c r="Q165" t="s">
        <v>8308</v>
      </c>
      <c r="R165" t="s">
        <v>8313</v>
      </c>
    </row>
    <row r="166" spans="1:18" x14ac:dyDescent="0.55000000000000004">
      <c r="A166">
        <v>375</v>
      </c>
      <c r="B166" t="s">
        <v>376</v>
      </c>
      <c r="C166" t="s">
        <v>4485</v>
      </c>
      <c r="D166">
        <v>500</v>
      </c>
      <c r="E166">
        <v>600</v>
      </c>
      <c r="F166" t="s">
        <v>8218</v>
      </c>
      <c r="G166" t="s">
        <v>8223</v>
      </c>
      <c r="H166" t="s">
        <v>8245</v>
      </c>
      <c r="I166">
        <v>1393694280</v>
      </c>
      <c r="J166">
        <v>1390088311</v>
      </c>
      <c r="K166" t="b">
        <v>0</v>
      </c>
      <c r="L166">
        <v>14</v>
      </c>
      <c r="M166" t="b">
        <v>1</v>
      </c>
      <c r="N166" t="s">
        <v>8268</v>
      </c>
      <c r="O166">
        <v>1.2</v>
      </c>
      <c r="P166">
        <v>42.857142857142854</v>
      </c>
      <c r="Q166" t="s">
        <v>8308</v>
      </c>
      <c r="R166" t="s">
        <v>8313</v>
      </c>
    </row>
    <row r="167" spans="1:18" x14ac:dyDescent="0.55000000000000004">
      <c r="A167">
        <v>374</v>
      </c>
      <c r="B167" t="s">
        <v>375</v>
      </c>
      <c r="C167" t="s">
        <v>4484</v>
      </c>
      <c r="D167">
        <v>6000</v>
      </c>
      <c r="E167">
        <v>7839</v>
      </c>
      <c r="F167" t="s">
        <v>8218</v>
      </c>
      <c r="G167" t="s">
        <v>8223</v>
      </c>
      <c r="H167" t="s">
        <v>8245</v>
      </c>
      <c r="I167">
        <v>1316208031</v>
      </c>
      <c r="J167">
        <v>1312320031</v>
      </c>
      <c r="K167" t="b">
        <v>0</v>
      </c>
      <c r="L167">
        <v>174</v>
      </c>
      <c r="M167" t="b">
        <v>1</v>
      </c>
      <c r="N167" t="s">
        <v>8268</v>
      </c>
      <c r="O167">
        <v>1.3065</v>
      </c>
      <c r="P167">
        <v>45.051724137931032</v>
      </c>
      <c r="Q167" t="s">
        <v>8308</v>
      </c>
      <c r="R167" t="s">
        <v>8313</v>
      </c>
    </row>
    <row r="168" spans="1:18" x14ac:dyDescent="0.55000000000000004">
      <c r="A168">
        <v>373</v>
      </c>
      <c r="B168" t="s">
        <v>374</v>
      </c>
      <c r="C168" t="s">
        <v>4483</v>
      </c>
      <c r="D168">
        <v>7500</v>
      </c>
      <c r="E168">
        <v>8000</v>
      </c>
      <c r="F168" t="s">
        <v>8218</v>
      </c>
      <c r="G168" t="s">
        <v>8223</v>
      </c>
      <c r="H168" t="s">
        <v>8245</v>
      </c>
      <c r="I168">
        <v>1342648398</v>
      </c>
      <c r="J168">
        <v>1340056398</v>
      </c>
      <c r="K168" t="b">
        <v>0</v>
      </c>
      <c r="L168">
        <v>89</v>
      </c>
      <c r="M168" t="b">
        <v>1</v>
      </c>
      <c r="N168" t="s">
        <v>8268</v>
      </c>
      <c r="O168">
        <v>1.0666666666666667</v>
      </c>
      <c r="P168">
        <v>89.887640449438209</v>
      </c>
      <c r="Q168" t="s">
        <v>8308</v>
      </c>
      <c r="R168" t="s">
        <v>8313</v>
      </c>
    </row>
    <row r="169" spans="1:18" x14ac:dyDescent="0.55000000000000004">
      <c r="A169">
        <v>372</v>
      </c>
      <c r="B169" t="s">
        <v>373</v>
      </c>
      <c r="C169" t="s">
        <v>4482</v>
      </c>
      <c r="D169">
        <v>300</v>
      </c>
      <c r="E169">
        <v>376</v>
      </c>
      <c r="F169" t="s">
        <v>8218</v>
      </c>
      <c r="G169" t="s">
        <v>8224</v>
      </c>
      <c r="H169" t="s">
        <v>8246</v>
      </c>
      <c r="I169">
        <v>1459872000</v>
      </c>
      <c r="J169">
        <v>1456408244</v>
      </c>
      <c r="K169" t="b">
        <v>0</v>
      </c>
      <c r="L169">
        <v>9</v>
      </c>
      <c r="M169" t="b">
        <v>1</v>
      </c>
      <c r="N169" t="s">
        <v>8268</v>
      </c>
      <c r="O169">
        <v>1.2533333333333334</v>
      </c>
      <c r="P169">
        <v>41.777777777777779</v>
      </c>
      <c r="Q169" t="s">
        <v>8308</v>
      </c>
      <c r="R169" t="s">
        <v>8313</v>
      </c>
    </row>
    <row r="170" spans="1:18" x14ac:dyDescent="0.55000000000000004">
      <c r="A170">
        <v>371</v>
      </c>
      <c r="B170" t="s">
        <v>372</v>
      </c>
      <c r="C170" t="s">
        <v>4481</v>
      </c>
      <c r="D170">
        <v>150000</v>
      </c>
      <c r="E170">
        <v>171253</v>
      </c>
      <c r="F170" t="s">
        <v>8218</v>
      </c>
      <c r="G170" t="s">
        <v>8223</v>
      </c>
      <c r="H170" t="s">
        <v>8245</v>
      </c>
      <c r="I170">
        <v>1359743139</v>
      </c>
      <c r="J170">
        <v>1355855139</v>
      </c>
      <c r="K170" t="b">
        <v>0</v>
      </c>
      <c r="L170">
        <v>1062</v>
      </c>
      <c r="M170" t="b">
        <v>1</v>
      </c>
      <c r="N170" t="s">
        <v>8268</v>
      </c>
      <c r="O170">
        <v>1.1416866666666667</v>
      </c>
      <c r="P170">
        <v>161.25517890772127</v>
      </c>
      <c r="Q170" t="s">
        <v>8308</v>
      </c>
      <c r="R170" t="s">
        <v>8313</v>
      </c>
    </row>
    <row r="171" spans="1:18" x14ac:dyDescent="0.55000000000000004">
      <c r="A171">
        <v>370</v>
      </c>
      <c r="B171" t="s">
        <v>371</v>
      </c>
      <c r="C171" t="s">
        <v>4480</v>
      </c>
      <c r="D171">
        <v>25000</v>
      </c>
      <c r="E171">
        <v>30505</v>
      </c>
      <c r="F171" t="s">
        <v>8218</v>
      </c>
      <c r="G171" t="s">
        <v>8223</v>
      </c>
      <c r="H171" t="s">
        <v>8245</v>
      </c>
      <c r="I171">
        <v>1483729500</v>
      </c>
      <c r="J171">
        <v>1481137500</v>
      </c>
      <c r="K171" t="b">
        <v>0</v>
      </c>
      <c r="L171">
        <v>43</v>
      </c>
      <c r="M171" t="b">
        <v>1</v>
      </c>
      <c r="N171" t="s">
        <v>8268</v>
      </c>
      <c r="O171">
        <v>1.2202</v>
      </c>
      <c r="P171">
        <v>709.41860465116281</v>
      </c>
      <c r="Q171" t="s">
        <v>8308</v>
      </c>
      <c r="R171" t="s">
        <v>8313</v>
      </c>
    </row>
    <row r="172" spans="1:18" x14ac:dyDescent="0.55000000000000004">
      <c r="A172">
        <v>369</v>
      </c>
      <c r="B172" t="s">
        <v>370</v>
      </c>
      <c r="C172" t="s">
        <v>4479</v>
      </c>
      <c r="D172">
        <v>6500</v>
      </c>
      <c r="E172">
        <v>7160.12</v>
      </c>
      <c r="F172" t="s">
        <v>8218</v>
      </c>
      <c r="G172" t="s">
        <v>8223</v>
      </c>
      <c r="H172" t="s">
        <v>8245</v>
      </c>
      <c r="I172">
        <v>1326633269</v>
      </c>
      <c r="J172">
        <v>1324041269</v>
      </c>
      <c r="K172" t="b">
        <v>0</v>
      </c>
      <c r="L172">
        <v>167</v>
      </c>
      <c r="M172" t="b">
        <v>1</v>
      </c>
      <c r="N172" t="s">
        <v>8268</v>
      </c>
      <c r="O172">
        <v>1.1015569230769231</v>
      </c>
      <c r="P172">
        <v>42.874970059880241</v>
      </c>
      <c r="Q172" t="s">
        <v>8308</v>
      </c>
      <c r="R172" t="s">
        <v>8313</v>
      </c>
    </row>
    <row r="173" spans="1:18" x14ac:dyDescent="0.55000000000000004">
      <c r="A173">
        <v>368</v>
      </c>
      <c r="B173" t="s">
        <v>369</v>
      </c>
      <c r="C173" t="s">
        <v>4478</v>
      </c>
      <c r="D173">
        <v>12500</v>
      </c>
      <c r="E173">
        <v>13014</v>
      </c>
      <c r="F173" t="s">
        <v>8218</v>
      </c>
      <c r="G173" t="s">
        <v>8223</v>
      </c>
      <c r="H173" t="s">
        <v>8245</v>
      </c>
      <c r="I173">
        <v>1426426322</v>
      </c>
      <c r="J173">
        <v>1423405922</v>
      </c>
      <c r="K173" t="b">
        <v>0</v>
      </c>
      <c r="L173">
        <v>159</v>
      </c>
      <c r="M173" t="b">
        <v>1</v>
      </c>
      <c r="N173" t="s">
        <v>8268</v>
      </c>
      <c r="O173">
        <v>1.04112</v>
      </c>
      <c r="P173">
        <v>81.84905660377359</v>
      </c>
      <c r="Q173" t="s">
        <v>8308</v>
      </c>
      <c r="R173" t="s">
        <v>8313</v>
      </c>
    </row>
    <row r="174" spans="1:18" x14ac:dyDescent="0.55000000000000004">
      <c r="A174">
        <v>367</v>
      </c>
      <c r="B174" t="s">
        <v>368</v>
      </c>
      <c r="C174" t="s">
        <v>4477</v>
      </c>
      <c r="D174">
        <v>10000</v>
      </c>
      <c r="E174">
        <v>10335.01</v>
      </c>
      <c r="F174" t="s">
        <v>8218</v>
      </c>
      <c r="G174" t="s">
        <v>8223</v>
      </c>
      <c r="H174" t="s">
        <v>8245</v>
      </c>
      <c r="I174">
        <v>1367384340</v>
      </c>
      <c r="J174">
        <v>1363960278</v>
      </c>
      <c r="K174" t="b">
        <v>0</v>
      </c>
      <c r="L174">
        <v>119</v>
      </c>
      <c r="M174" t="b">
        <v>1</v>
      </c>
      <c r="N174" t="s">
        <v>8268</v>
      </c>
      <c r="O174">
        <v>1.033501</v>
      </c>
      <c r="P174">
        <v>86.84882352941176</v>
      </c>
      <c r="Q174" t="s">
        <v>8308</v>
      </c>
      <c r="R174" t="s">
        <v>8313</v>
      </c>
    </row>
    <row r="175" spans="1:18" x14ac:dyDescent="0.55000000000000004">
      <c r="A175">
        <v>366</v>
      </c>
      <c r="B175" t="s">
        <v>367</v>
      </c>
      <c r="C175" t="s">
        <v>4476</v>
      </c>
      <c r="D175">
        <v>38000</v>
      </c>
      <c r="E175">
        <v>38500</v>
      </c>
      <c r="F175" t="s">
        <v>8218</v>
      </c>
      <c r="G175" t="s">
        <v>8223</v>
      </c>
      <c r="H175" t="s">
        <v>8245</v>
      </c>
      <c r="I175">
        <v>1337540518</v>
      </c>
      <c r="J175">
        <v>1334948518</v>
      </c>
      <c r="K175" t="b">
        <v>0</v>
      </c>
      <c r="L175">
        <v>134</v>
      </c>
      <c r="M175" t="b">
        <v>1</v>
      </c>
      <c r="N175" t="s">
        <v>8268</v>
      </c>
      <c r="O175">
        <v>1.013157894736842</v>
      </c>
      <c r="P175">
        <v>287.31343283582089</v>
      </c>
      <c r="Q175" t="s">
        <v>8308</v>
      </c>
      <c r="R175" t="s">
        <v>8313</v>
      </c>
    </row>
    <row r="176" spans="1:18" x14ac:dyDescent="0.55000000000000004">
      <c r="A176">
        <v>365</v>
      </c>
      <c r="B176" t="s">
        <v>366</v>
      </c>
      <c r="C176" t="s">
        <v>4475</v>
      </c>
      <c r="D176">
        <v>15000</v>
      </c>
      <c r="E176">
        <v>15596</v>
      </c>
      <c r="F176" t="s">
        <v>8218</v>
      </c>
      <c r="G176" t="s">
        <v>8224</v>
      </c>
      <c r="H176" t="s">
        <v>8246</v>
      </c>
      <c r="I176">
        <v>1393597999</v>
      </c>
      <c r="J176">
        <v>1391005999</v>
      </c>
      <c r="K176" t="b">
        <v>0</v>
      </c>
      <c r="L176">
        <v>65</v>
      </c>
      <c r="M176" t="b">
        <v>1</v>
      </c>
      <c r="N176" t="s">
        <v>8268</v>
      </c>
      <c r="O176">
        <v>1.0397333333333334</v>
      </c>
      <c r="P176">
        <v>239.93846153846152</v>
      </c>
      <c r="Q176" t="s">
        <v>8308</v>
      </c>
      <c r="R176" t="s">
        <v>8313</v>
      </c>
    </row>
    <row r="177" spans="1:18" x14ac:dyDescent="0.55000000000000004">
      <c r="A177">
        <v>364</v>
      </c>
      <c r="B177" t="s">
        <v>365</v>
      </c>
      <c r="C177" t="s">
        <v>4474</v>
      </c>
      <c r="D177">
        <v>7000</v>
      </c>
      <c r="E177">
        <v>7711.3</v>
      </c>
      <c r="F177" t="s">
        <v>8218</v>
      </c>
      <c r="G177" t="s">
        <v>8223</v>
      </c>
      <c r="H177" t="s">
        <v>8245</v>
      </c>
      <c r="I177">
        <v>1403323140</v>
      </c>
      <c r="J177">
        <v>1400704672</v>
      </c>
      <c r="K177" t="b">
        <v>0</v>
      </c>
      <c r="L177">
        <v>113</v>
      </c>
      <c r="M177" t="b">
        <v>1</v>
      </c>
      <c r="N177" t="s">
        <v>8268</v>
      </c>
      <c r="O177">
        <v>1.1016142857142857</v>
      </c>
      <c r="P177">
        <v>68.24159292035398</v>
      </c>
      <c r="Q177" t="s">
        <v>8308</v>
      </c>
      <c r="R177" t="s">
        <v>8313</v>
      </c>
    </row>
    <row r="178" spans="1:18" x14ac:dyDescent="0.55000000000000004">
      <c r="A178">
        <v>363</v>
      </c>
      <c r="B178" t="s">
        <v>364</v>
      </c>
      <c r="C178" t="s">
        <v>4473</v>
      </c>
      <c r="D178">
        <v>8925</v>
      </c>
      <c r="E178">
        <v>9044</v>
      </c>
      <c r="F178" t="s">
        <v>8218</v>
      </c>
      <c r="G178" t="s">
        <v>8223</v>
      </c>
      <c r="H178" t="s">
        <v>8245</v>
      </c>
      <c r="I178">
        <v>1272828120</v>
      </c>
      <c r="J178">
        <v>1268934736</v>
      </c>
      <c r="K178" t="b">
        <v>0</v>
      </c>
      <c r="L178">
        <v>26</v>
      </c>
      <c r="M178" t="b">
        <v>1</v>
      </c>
      <c r="N178" t="s">
        <v>8268</v>
      </c>
      <c r="O178">
        <v>1.0133333333333334</v>
      </c>
      <c r="P178">
        <v>347.84615384615387</v>
      </c>
      <c r="Q178" t="s">
        <v>8308</v>
      </c>
      <c r="R178" t="s">
        <v>8313</v>
      </c>
    </row>
    <row r="179" spans="1:18" x14ac:dyDescent="0.55000000000000004">
      <c r="A179">
        <v>362</v>
      </c>
      <c r="B179" t="s">
        <v>363</v>
      </c>
      <c r="C179" t="s">
        <v>4472</v>
      </c>
      <c r="D179">
        <v>9665</v>
      </c>
      <c r="E179">
        <v>12000</v>
      </c>
      <c r="F179" t="s">
        <v>8218</v>
      </c>
      <c r="G179" t="s">
        <v>8223</v>
      </c>
      <c r="H179" t="s">
        <v>8245</v>
      </c>
      <c r="I179">
        <v>1407456000</v>
      </c>
      <c r="J179">
        <v>1405573391</v>
      </c>
      <c r="K179" t="b">
        <v>0</v>
      </c>
      <c r="L179">
        <v>86</v>
      </c>
      <c r="M179" t="b">
        <v>1</v>
      </c>
      <c r="N179" t="s">
        <v>8268</v>
      </c>
      <c r="O179">
        <v>1.2415933781686497</v>
      </c>
      <c r="P179">
        <v>139.53488372093022</v>
      </c>
      <c r="Q179" t="s">
        <v>8308</v>
      </c>
      <c r="R179" t="s">
        <v>8313</v>
      </c>
    </row>
    <row r="180" spans="1:18" x14ac:dyDescent="0.55000000000000004">
      <c r="A180">
        <v>361</v>
      </c>
      <c r="B180" t="s">
        <v>362</v>
      </c>
      <c r="C180" t="s">
        <v>4471</v>
      </c>
      <c r="D180">
        <v>35000</v>
      </c>
      <c r="E180">
        <v>38876.949999999997</v>
      </c>
      <c r="F180" t="s">
        <v>8218</v>
      </c>
      <c r="G180" t="s">
        <v>8223</v>
      </c>
      <c r="H180" t="s">
        <v>8245</v>
      </c>
      <c r="I180">
        <v>1416704506</v>
      </c>
      <c r="J180">
        <v>1414108906</v>
      </c>
      <c r="K180" t="b">
        <v>0</v>
      </c>
      <c r="L180">
        <v>354</v>
      </c>
      <c r="M180" t="b">
        <v>1</v>
      </c>
      <c r="N180" t="s">
        <v>8268</v>
      </c>
      <c r="O180">
        <v>1.1107699999999998</v>
      </c>
      <c r="P180">
        <v>109.82189265536722</v>
      </c>
      <c r="Q180" t="s">
        <v>8308</v>
      </c>
      <c r="R180" t="s">
        <v>8313</v>
      </c>
    </row>
    <row r="181" spans="1:18" x14ac:dyDescent="0.55000000000000004">
      <c r="A181">
        <v>360</v>
      </c>
      <c r="B181" t="s">
        <v>361</v>
      </c>
      <c r="C181" t="s">
        <v>4470</v>
      </c>
      <c r="D181">
        <v>12000</v>
      </c>
      <c r="E181">
        <v>12165</v>
      </c>
      <c r="F181" t="s">
        <v>8218</v>
      </c>
      <c r="G181" t="s">
        <v>8223</v>
      </c>
      <c r="H181" t="s">
        <v>8245</v>
      </c>
      <c r="I181">
        <v>1437621060</v>
      </c>
      <c r="J181">
        <v>1433799180</v>
      </c>
      <c r="K181" t="b">
        <v>0</v>
      </c>
      <c r="L181">
        <v>87</v>
      </c>
      <c r="M181" t="b">
        <v>1</v>
      </c>
      <c r="N181" t="s">
        <v>8268</v>
      </c>
      <c r="O181">
        <v>1.0137499999999999</v>
      </c>
      <c r="P181">
        <v>139.82758620689654</v>
      </c>
      <c r="Q181" t="s">
        <v>8308</v>
      </c>
      <c r="R181" t="s">
        <v>8313</v>
      </c>
    </row>
    <row r="182" spans="1:18" x14ac:dyDescent="0.55000000000000004">
      <c r="A182">
        <v>359</v>
      </c>
      <c r="B182" t="s">
        <v>360</v>
      </c>
      <c r="C182" t="s">
        <v>4469</v>
      </c>
      <c r="D182">
        <v>24200</v>
      </c>
      <c r="E182">
        <v>25375</v>
      </c>
      <c r="F182" t="s">
        <v>8218</v>
      </c>
      <c r="G182" t="s">
        <v>8223</v>
      </c>
      <c r="H182" t="s">
        <v>8245</v>
      </c>
      <c r="I182">
        <v>1415941920</v>
      </c>
      <c r="J182">
        <v>1414028490</v>
      </c>
      <c r="K182" t="b">
        <v>1</v>
      </c>
      <c r="L182">
        <v>302</v>
      </c>
      <c r="M182" t="b">
        <v>1</v>
      </c>
      <c r="N182" t="s">
        <v>8268</v>
      </c>
      <c r="O182">
        <v>1.0485537190082646</v>
      </c>
      <c r="P182">
        <v>84.023178807947019</v>
      </c>
      <c r="Q182" t="s">
        <v>8308</v>
      </c>
      <c r="R182" t="s">
        <v>8313</v>
      </c>
    </row>
    <row r="183" spans="1:18" x14ac:dyDescent="0.55000000000000004">
      <c r="A183">
        <v>358</v>
      </c>
      <c r="B183" t="s">
        <v>359</v>
      </c>
      <c r="C183" t="s">
        <v>4468</v>
      </c>
      <c r="D183">
        <v>50000</v>
      </c>
      <c r="E183">
        <v>51544</v>
      </c>
      <c r="F183" t="s">
        <v>8218</v>
      </c>
      <c r="G183" t="s">
        <v>8223</v>
      </c>
      <c r="H183" t="s">
        <v>8245</v>
      </c>
      <c r="I183">
        <v>1466002800</v>
      </c>
      <c r="J183">
        <v>1463517521</v>
      </c>
      <c r="K183" t="b">
        <v>1</v>
      </c>
      <c r="L183">
        <v>267</v>
      </c>
      <c r="M183" t="b">
        <v>1</v>
      </c>
      <c r="N183" t="s">
        <v>8268</v>
      </c>
      <c r="O183">
        <v>1.03088</v>
      </c>
      <c r="P183">
        <v>193.04868913857678</v>
      </c>
      <c r="Q183" t="s">
        <v>8308</v>
      </c>
      <c r="R183" t="s">
        <v>8313</v>
      </c>
    </row>
    <row r="184" spans="1:18" x14ac:dyDescent="0.55000000000000004">
      <c r="A184">
        <v>357</v>
      </c>
      <c r="B184" t="s">
        <v>358</v>
      </c>
      <c r="C184" t="s">
        <v>4467</v>
      </c>
      <c r="D184">
        <v>15000</v>
      </c>
      <c r="E184">
        <v>26100</v>
      </c>
      <c r="F184" t="s">
        <v>8218</v>
      </c>
      <c r="G184" t="s">
        <v>8223</v>
      </c>
      <c r="H184" t="s">
        <v>8245</v>
      </c>
      <c r="I184">
        <v>1429852797</v>
      </c>
      <c r="J184">
        <v>1426396797</v>
      </c>
      <c r="K184" t="b">
        <v>1</v>
      </c>
      <c r="L184">
        <v>303</v>
      </c>
      <c r="M184" t="b">
        <v>1</v>
      </c>
      <c r="N184" t="s">
        <v>8268</v>
      </c>
      <c r="O184">
        <v>1.74</v>
      </c>
      <c r="P184">
        <v>86.138613861386133</v>
      </c>
      <c r="Q184" t="s">
        <v>8308</v>
      </c>
      <c r="R184" t="s">
        <v>8313</v>
      </c>
    </row>
    <row r="185" spans="1:18" x14ac:dyDescent="0.55000000000000004">
      <c r="A185">
        <v>356</v>
      </c>
      <c r="B185" t="s">
        <v>357</v>
      </c>
      <c r="C185" t="s">
        <v>4466</v>
      </c>
      <c r="D185">
        <v>7500</v>
      </c>
      <c r="E185">
        <v>7701.93</v>
      </c>
      <c r="F185" t="s">
        <v>8218</v>
      </c>
      <c r="G185" t="s">
        <v>8223</v>
      </c>
      <c r="H185" t="s">
        <v>8245</v>
      </c>
      <c r="I185">
        <v>1458152193</v>
      </c>
      <c r="J185">
        <v>1455563793</v>
      </c>
      <c r="K185" t="b">
        <v>1</v>
      </c>
      <c r="L185">
        <v>97</v>
      </c>
      <c r="M185" t="b">
        <v>1</v>
      </c>
      <c r="N185" t="s">
        <v>8268</v>
      </c>
      <c r="O185">
        <v>1.0269239999999999</v>
      </c>
      <c r="P185">
        <v>79.401340206185566</v>
      </c>
      <c r="Q185" t="s">
        <v>8308</v>
      </c>
      <c r="R185" t="s">
        <v>8313</v>
      </c>
    </row>
    <row r="186" spans="1:18" x14ac:dyDescent="0.55000000000000004">
      <c r="A186">
        <v>355</v>
      </c>
      <c r="B186" t="s">
        <v>356</v>
      </c>
      <c r="C186" t="s">
        <v>4465</v>
      </c>
      <c r="D186">
        <v>35000</v>
      </c>
      <c r="E186">
        <v>40690</v>
      </c>
      <c r="F186" t="s">
        <v>8218</v>
      </c>
      <c r="G186" t="s">
        <v>8223</v>
      </c>
      <c r="H186" t="s">
        <v>8245</v>
      </c>
      <c r="I186">
        <v>1417420994</v>
      </c>
      <c r="J186">
        <v>1414738994</v>
      </c>
      <c r="K186" t="b">
        <v>1</v>
      </c>
      <c r="L186">
        <v>165</v>
      </c>
      <c r="M186" t="b">
        <v>1</v>
      </c>
      <c r="N186" t="s">
        <v>8268</v>
      </c>
      <c r="O186">
        <v>1.1625714285714286</v>
      </c>
      <c r="P186">
        <v>246.60606060606059</v>
      </c>
      <c r="Q186" t="s">
        <v>8308</v>
      </c>
      <c r="R186" t="s">
        <v>8313</v>
      </c>
    </row>
    <row r="187" spans="1:18" x14ac:dyDescent="0.55000000000000004">
      <c r="A187">
        <v>354</v>
      </c>
      <c r="B187" t="s">
        <v>355</v>
      </c>
      <c r="C187" t="s">
        <v>4464</v>
      </c>
      <c r="D187">
        <v>3500</v>
      </c>
      <c r="E187">
        <v>3638</v>
      </c>
      <c r="F187" t="s">
        <v>8218</v>
      </c>
      <c r="G187" t="s">
        <v>8223</v>
      </c>
      <c r="H187" t="s">
        <v>8245</v>
      </c>
      <c r="I187">
        <v>1460141521</v>
      </c>
      <c r="J187">
        <v>1457553121</v>
      </c>
      <c r="K187" t="b">
        <v>1</v>
      </c>
      <c r="L187">
        <v>29</v>
      </c>
      <c r="M187" t="b">
        <v>1</v>
      </c>
      <c r="N187" t="s">
        <v>8268</v>
      </c>
      <c r="O187">
        <v>1.0394285714285714</v>
      </c>
      <c r="P187">
        <v>125.44827586206897</v>
      </c>
      <c r="Q187" t="s">
        <v>8308</v>
      </c>
      <c r="R187" t="s">
        <v>8313</v>
      </c>
    </row>
    <row r="188" spans="1:18" x14ac:dyDescent="0.55000000000000004">
      <c r="A188">
        <v>353</v>
      </c>
      <c r="B188" t="s">
        <v>354</v>
      </c>
      <c r="C188" t="s">
        <v>4463</v>
      </c>
      <c r="D188">
        <v>58425</v>
      </c>
      <c r="E188">
        <v>63460.18</v>
      </c>
      <c r="F188" t="s">
        <v>8218</v>
      </c>
      <c r="G188" t="s">
        <v>8223</v>
      </c>
      <c r="H188" t="s">
        <v>8245</v>
      </c>
      <c r="I188">
        <v>1447963219</v>
      </c>
      <c r="J188">
        <v>1445367619</v>
      </c>
      <c r="K188" t="b">
        <v>1</v>
      </c>
      <c r="L188">
        <v>613</v>
      </c>
      <c r="M188" t="b">
        <v>1</v>
      </c>
      <c r="N188" t="s">
        <v>8268</v>
      </c>
      <c r="O188">
        <v>1.0861819426615318</v>
      </c>
      <c r="P188">
        <v>103.52394779771615</v>
      </c>
      <c r="Q188" t="s">
        <v>8308</v>
      </c>
      <c r="R188" t="s">
        <v>8313</v>
      </c>
    </row>
    <row r="189" spans="1:18" x14ac:dyDescent="0.55000000000000004">
      <c r="A189">
        <v>352</v>
      </c>
      <c r="B189" t="s">
        <v>353</v>
      </c>
      <c r="C189" t="s">
        <v>4462</v>
      </c>
      <c r="D189">
        <v>10000</v>
      </c>
      <c r="E189">
        <v>11656</v>
      </c>
      <c r="F189" t="s">
        <v>8218</v>
      </c>
      <c r="G189" t="s">
        <v>8223</v>
      </c>
      <c r="H189" t="s">
        <v>8245</v>
      </c>
      <c r="I189">
        <v>1412740868</v>
      </c>
      <c r="J189">
        <v>1410148868</v>
      </c>
      <c r="K189" t="b">
        <v>1</v>
      </c>
      <c r="L189">
        <v>286</v>
      </c>
      <c r="M189" t="b">
        <v>1</v>
      </c>
      <c r="N189" t="s">
        <v>8268</v>
      </c>
      <c r="O189">
        <v>1.1656</v>
      </c>
      <c r="P189">
        <v>40.755244755244753</v>
      </c>
      <c r="Q189" t="s">
        <v>8308</v>
      </c>
      <c r="R189" t="s">
        <v>8313</v>
      </c>
    </row>
    <row r="190" spans="1:18" x14ac:dyDescent="0.55000000000000004">
      <c r="A190">
        <v>351</v>
      </c>
      <c r="B190" t="s">
        <v>352</v>
      </c>
      <c r="C190" t="s">
        <v>4461</v>
      </c>
      <c r="D190">
        <v>34000</v>
      </c>
      <c r="E190">
        <v>43296</v>
      </c>
      <c r="F190" t="s">
        <v>8218</v>
      </c>
      <c r="G190" t="s">
        <v>8226</v>
      </c>
      <c r="H190" t="s">
        <v>8248</v>
      </c>
      <c r="I190">
        <v>1460066954</v>
      </c>
      <c r="J190">
        <v>1456614554</v>
      </c>
      <c r="K190" t="b">
        <v>1</v>
      </c>
      <c r="L190">
        <v>964</v>
      </c>
      <c r="M190" t="b">
        <v>1</v>
      </c>
      <c r="N190" t="s">
        <v>8268</v>
      </c>
      <c r="O190">
        <v>1.2734117647058822</v>
      </c>
      <c r="P190">
        <v>44.912863070539416</v>
      </c>
      <c r="Q190" t="s">
        <v>8308</v>
      </c>
      <c r="R190" t="s">
        <v>8313</v>
      </c>
    </row>
    <row r="191" spans="1:18" x14ac:dyDescent="0.55000000000000004">
      <c r="A191">
        <v>350</v>
      </c>
      <c r="B191" t="s">
        <v>351</v>
      </c>
      <c r="C191" t="s">
        <v>4460</v>
      </c>
      <c r="D191">
        <v>25000</v>
      </c>
      <c r="E191">
        <v>28690</v>
      </c>
      <c r="F191" t="s">
        <v>8218</v>
      </c>
      <c r="G191" t="s">
        <v>8223</v>
      </c>
      <c r="H191" t="s">
        <v>8245</v>
      </c>
      <c r="I191">
        <v>1473566340</v>
      </c>
      <c r="J191">
        <v>1470274509</v>
      </c>
      <c r="K191" t="b">
        <v>1</v>
      </c>
      <c r="L191">
        <v>221</v>
      </c>
      <c r="M191" t="b">
        <v>1</v>
      </c>
      <c r="N191" t="s">
        <v>8268</v>
      </c>
      <c r="O191">
        <v>1.1476</v>
      </c>
      <c r="P191">
        <v>129.81900452488688</v>
      </c>
      <c r="Q191" t="s">
        <v>8308</v>
      </c>
      <c r="R191" t="s">
        <v>8313</v>
      </c>
    </row>
    <row r="192" spans="1:18" x14ac:dyDescent="0.55000000000000004">
      <c r="A192">
        <v>349</v>
      </c>
      <c r="B192" t="s">
        <v>350</v>
      </c>
      <c r="C192" t="s">
        <v>4459</v>
      </c>
      <c r="D192">
        <v>11260</v>
      </c>
      <c r="E192">
        <v>12007.18</v>
      </c>
      <c r="F192" t="s">
        <v>8218</v>
      </c>
      <c r="G192" t="s">
        <v>8223</v>
      </c>
      <c r="H192" t="s">
        <v>8245</v>
      </c>
      <c r="I192">
        <v>1487937508</v>
      </c>
      <c r="J192">
        <v>1485345508</v>
      </c>
      <c r="K192" t="b">
        <v>1</v>
      </c>
      <c r="L192">
        <v>167</v>
      </c>
      <c r="M192" t="b">
        <v>1</v>
      </c>
      <c r="N192" t="s">
        <v>8268</v>
      </c>
      <c r="O192">
        <v>1.0663570159857905</v>
      </c>
      <c r="P192">
        <v>71.899281437125751</v>
      </c>
      <c r="Q192" t="s">
        <v>8308</v>
      </c>
      <c r="R192" t="s">
        <v>8313</v>
      </c>
    </row>
    <row r="193" spans="1:18" x14ac:dyDescent="0.55000000000000004">
      <c r="A193">
        <v>348</v>
      </c>
      <c r="B193" t="s">
        <v>349</v>
      </c>
      <c r="C193" t="s">
        <v>4458</v>
      </c>
      <c r="D193">
        <v>10000</v>
      </c>
      <c r="E193">
        <v>10300</v>
      </c>
      <c r="F193" t="s">
        <v>8218</v>
      </c>
      <c r="G193" t="s">
        <v>8223</v>
      </c>
      <c r="H193" t="s">
        <v>8245</v>
      </c>
      <c r="I193">
        <v>1440165916</v>
      </c>
      <c r="J193">
        <v>1437573916</v>
      </c>
      <c r="K193" t="b">
        <v>1</v>
      </c>
      <c r="L193">
        <v>119</v>
      </c>
      <c r="M193" t="b">
        <v>1</v>
      </c>
      <c r="N193" t="s">
        <v>8268</v>
      </c>
      <c r="O193">
        <v>1.03</v>
      </c>
      <c r="P193">
        <v>86.554621848739501</v>
      </c>
      <c r="Q193" t="s">
        <v>8308</v>
      </c>
      <c r="R193" t="s">
        <v>8313</v>
      </c>
    </row>
    <row r="194" spans="1:18" x14ac:dyDescent="0.55000000000000004">
      <c r="A194">
        <v>347</v>
      </c>
      <c r="B194" t="s">
        <v>348</v>
      </c>
      <c r="C194" t="s">
        <v>4457</v>
      </c>
      <c r="D194">
        <v>40000</v>
      </c>
      <c r="E194">
        <v>44636.2</v>
      </c>
      <c r="F194" t="s">
        <v>8218</v>
      </c>
      <c r="G194" t="s">
        <v>8223</v>
      </c>
      <c r="H194" t="s">
        <v>8245</v>
      </c>
      <c r="I194">
        <v>1447505609</v>
      </c>
      <c r="J194">
        <v>1444910009</v>
      </c>
      <c r="K194" t="b">
        <v>1</v>
      </c>
      <c r="L194">
        <v>379</v>
      </c>
      <c r="M194" t="b">
        <v>1</v>
      </c>
      <c r="N194" t="s">
        <v>8268</v>
      </c>
      <c r="O194">
        <v>1.1159049999999999</v>
      </c>
      <c r="P194">
        <v>117.77361477572559</v>
      </c>
      <c r="Q194" t="s">
        <v>8308</v>
      </c>
      <c r="R194" t="s">
        <v>8313</v>
      </c>
    </row>
    <row r="195" spans="1:18" x14ac:dyDescent="0.55000000000000004">
      <c r="A195">
        <v>346</v>
      </c>
      <c r="B195" t="s">
        <v>347</v>
      </c>
      <c r="C195" t="s">
        <v>4456</v>
      </c>
      <c r="D195">
        <v>10000</v>
      </c>
      <c r="E195">
        <v>17028.88</v>
      </c>
      <c r="F195" t="s">
        <v>8218</v>
      </c>
      <c r="G195" t="s">
        <v>8223</v>
      </c>
      <c r="H195" t="s">
        <v>8245</v>
      </c>
      <c r="I195">
        <v>1444824021</v>
      </c>
      <c r="J195">
        <v>1442232021</v>
      </c>
      <c r="K195" t="b">
        <v>1</v>
      </c>
      <c r="L195">
        <v>188</v>
      </c>
      <c r="M195" t="b">
        <v>1</v>
      </c>
      <c r="N195" t="s">
        <v>8268</v>
      </c>
      <c r="O195">
        <v>1.7028880000000002</v>
      </c>
      <c r="P195">
        <v>90.579148936170213</v>
      </c>
      <c r="Q195" t="s">
        <v>8308</v>
      </c>
      <c r="R195" t="s">
        <v>8313</v>
      </c>
    </row>
    <row r="196" spans="1:18" x14ac:dyDescent="0.55000000000000004">
      <c r="A196">
        <v>345</v>
      </c>
      <c r="B196" t="s">
        <v>346</v>
      </c>
      <c r="C196" t="s">
        <v>4455</v>
      </c>
      <c r="D196">
        <v>14500</v>
      </c>
      <c r="E196">
        <v>17875</v>
      </c>
      <c r="F196" t="s">
        <v>8218</v>
      </c>
      <c r="G196" t="s">
        <v>8223</v>
      </c>
      <c r="H196" t="s">
        <v>8245</v>
      </c>
      <c r="I196">
        <v>1432161590</v>
      </c>
      <c r="J196">
        <v>1429569590</v>
      </c>
      <c r="K196" t="b">
        <v>1</v>
      </c>
      <c r="L196">
        <v>179</v>
      </c>
      <c r="M196" t="b">
        <v>1</v>
      </c>
      <c r="N196" t="s">
        <v>8268</v>
      </c>
      <c r="O196">
        <v>1.2327586206896552</v>
      </c>
      <c r="P196">
        <v>99.860335195530723</v>
      </c>
      <c r="Q196" t="s">
        <v>8308</v>
      </c>
      <c r="R196" t="s">
        <v>8313</v>
      </c>
    </row>
    <row r="197" spans="1:18" x14ac:dyDescent="0.55000000000000004">
      <c r="A197">
        <v>344</v>
      </c>
      <c r="B197" t="s">
        <v>345</v>
      </c>
      <c r="C197" t="s">
        <v>4454</v>
      </c>
      <c r="D197">
        <v>33500</v>
      </c>
      <c r="E197">
        <v>34198</v>
      </c>
      <c r="F197" t="s">
        <v>8218</v>
      </c>
      <c r="G197" t="s">
        <v>8223</v>
      </c>
      <c r="H197" t="s">
        <v>8245</v>
      </c>
      <c r="I197">
        <v>1433125200</v>
      </c>
      <c r="J197">
        <v>1429312694</v>
      </c>
      <c r="K197" t="b">
        <v>1</v>
      </c>
      <c r="L197">
        <v>285</v>
      </c>
      <c r="M197" t="b">
        <v>1</v>
      </c>
      <c r="N197" t="s">
        <v>8268</v>
      </c>
      <c r="O197">
        <v>1.0208358208955224</v>
      </c>
      <c r="P197">
        <v>119.99298245614035</v>
      </c>
      <c r="Q197" t="s">
        <v>8308</v>
      </c>
      <c r="R197" t="s">
        <v>8313</v>
      </c>
    </row>
    <row r="198" spans="1:18" x14ac:dyDescent="0.55000000000000004">
      <c r="A198">
        <v>343</v>
      </c>
      <c r="B198" t="s">
        <v>344</v>
      </c>
      <c r="C198" t="s">
        <v>4453</v>
      </c>
      <c r="D198">
        <v>30000</v>
      </c>
      <c r="E198">
        <v>30608.59</v>
      </c>
      <c r="F198" t="s">
        <v>8218</v>
      </c>
      <c r="G198" t="s">
        <v>8223</v>
      </c>
      <c r="H198" t="s">
        <v>8245</v>
      </c>
      <c r="I198">
        <v>1415934000</v>
      </c>
      <c r="J198">
        <v>1413308545</v>
      </c>
      <c r="K198" t="b">
        <v>1</v>
      </c>
      <c r="L198">
        <v>524</v>
      </c>
      <c r="M198" t="b">
        <v>1</v>
      </c>
      <c r="N198" t="s">
        <v>8268</v>
      </c>
      <c r="O198">
        <v>1.0202863333333334</v>
      </c>
      <c r="P198">
        <v>58.413339694656486</v>
      </c>
      <c r="Q198" t="s">
        <v>8308</v>
      </c>
      <c r="R198" t="s">
        <v>8313</v>
      </c>
    </row>
    <row r="199" spans="1:18" x14ac:dyDescent="0.55000000000000004">
      <c r="A199">
        <v>342</v>
      </c>
      <c r="B199" t="s">
        <v>343</v>
      </c>
      <c r="C199" t="s">
        <v>4452</v>
      </c>
      <c r="D199">
        <v>55000</v>
      </c>
      <c r="E199">
        <v>55201.52</v>
      </c>
      <c r="F199" t="s">
        <v>8218</v>
      </c>
      <c r="G199" t="s">
        <v>8223</v>
      </c>
      <c r="H199" t="s">
        <v>8245</v>
      </c>
      <c r="I199">
        <v>1461955465</v>
      </c>
      <c r="J199">
        <v>1459363465</v>
      </c>
      <c r="K199" t="b">
        <v>1</v>
      </c>
      <c r="L199">
        <v>325</v>
      </c>
      <c r="M199" t="b">
        <v>1</v>
      </c>
      <c r="N199" t="s">
        <v>8268</v>
      </c>
      <c r="O199">
        <v>1.0036639999999999</v>
      </c>
      <c r="P199">
        <v>169.85083076923075</v>
      </c>
      <c r="Q199" t="s">
        <v>8308</v>
      </c>
      <c r="R199" t="s">
        <v>8313</v>
      </c>
    </row>
    <row r="200" spans="1:18" x14ac:dyDescent="0.55000000000000004">
      <c r="A200">
        <v>341</v>
      </c>
      <c r="B200" t="s">
        <v>342</v>
      </c>
      <c r="C200" t="s">
        <v>4451</v>
      </c>
      <c r="D200">
        <v>3500</v>
      </c>
      <c r="E200">
        <v>3735</v>
      </c>
      <c r="F200" t="s">
        <v>8218</v>
      </c>
      <c r="G200" t="s">
        <v>8223</v>
      </c>
      <c r="H200" t="s">
        <v>8245</v>
      </c>
      <c r="I200">
        <v>1412135940</v>
      </c>
      <c r="J200">
        <v>1410555998</v>
      </c>
      <c r="K200" t="b">
        <v>1</v>
      </c>
      <c r="L200">
        <v>55</v>
      </c>
      <c r="M200" t="b">
        <v>1</v>
      </c>
      <c r="N200" t="s">
        <v>8268</v>
      </c>
      <c r="O200">
        <v>1.0671428571428572</v>
      </c>
      <c r="P200">
        <v>67.909090909090907</v>
      </c>
      <c r="Q200" t="s">
        <v>8308</v>
      </c>
      <c r="R200" t="s">
        <v>8313</v>
      </c>
    </row>
    <row r="201" spans="1:18" x14ac:dyDescent="0.55000000000000004">
      <c r="A201">
        <v>340</v>
      </c>
      <c r="B201" t="s">
        <v>341</v>
      </c>
      <c r="C201" t="s">
        <v>4450</v>
      </c>
      <c r="D201">
        <v>35000</v>
      </c>
      <c r="E201">
        <v>43758</v>
      </c>
      <c r="F201" t="s">
        <v>8218</v>
      </c>
      <c r="G201" t="s">
        <v>8223</v>
      </c>
      <c r="H201" t="s">
        <v>8245</v>
      </c>
      <c r="I201">
        <v>1489006800</v>
      </c>
      <c r="J201">
        <v>1486397007</v>
      </c>
      <c r="K201" t="b">
        <v>1</v>
      </c>
      <c r="L201">
        <v>299</v>
      </c>
      <c r="M201" t="b">
        <v>1</v>
      </c>
      <c r="N201" t="s">
        <v>8268</v>
      </c>
      <c r="O201">
        <v>1.2502285714285715</v>
      </c>
      <c r="P201">
        <v>146.34782608695653</v>
      </c>
      <c r="Q201" t="s">
        <v>8308</v>
      </c>
      <c r="R201" t="s">
        <v>8313</v>
      </c>
    </row>
    <row r="202" spans="1:18" x14ac:dyDescent="0.55000000000000004">
      <c r="A202">
        <v>339</v>
      </c>
      <c r="B202" t="s">
        <v>340</v>
      </c>
      <c r="C202" t="s">
        <v>4449</v>
      </c>
      <c r="D202">
        <v>6000</v>
      </c>
      <c r="E202">
        <v>6485</v>
      </c>
      <c r="F202" t="s">
        <v>8218</v>
      </c>
      <c r="G202" t="s">
        <v>8223</v>
      </c>
      <c r="H202" t="s">
        <v>8245</v>
      </c>
      <c r="I202">
        <v>1430331268</v>
      </c>
      <c r="J202">
        <v>1427739268</v>
      </c>
      <c r="K202" t="b">
        <v>1</v>
      </c>
      <c r="L202">
        <v>89</v>
      </c>
      <c r="M202" t="b">
        <v>1</v>
      </c>
      <c r="N202" t="s">
        <v>8268</v>
      </c>
      <c r="O202">
        <v>1.0808333333333333</v>
      </c>
      <c r="P202">
        <v>72.865168539325836</v>
      </c>
      <c r="Q202" t="s">
        <v>8308</v>
      </c>
      <c r="R202" t="s">
        <v>8313</v>
      </c>
    </row>
    <row r="203" spans="1:18" x14ac:dyDescent="0.55000000000000004">
      <c r="A203">
        <v>338</v>
      </c>
      <c r="B203" t="s">
        <v>339</v>
      </c>
      <c r="C203" t="s">
        <v>4448</v>
      </c>
      <c r="D203">
        <v>15000</v>
      </c>
      <c r="E203">
        <v>16520.04</v>
      </c>
      <c r="F203" t="s">
        <v>8218</v>
      </c>
      <c r="G203" t="s">
        <v>8223</v>
      </c>
      <c r="H203" t="s">
        <v>8245</v>
      </c>
      <c r="I203">
        <v>1472864400</v>
      </c>
      <c r="J203">
        <v>1468001290</v>
      </c>
      <c r="K203" t="b">
        <v>1</v>
      </c>
      <c r="L203">
        <v>236</v>
      </c>
      <c r="M203" t="b">
        <v>1</v>
      </c>
      <c r="N203" t="s">
        <v>8268</v>
      </c>
      <c r="O203">
        <v>1.1013360000000001</v>
      </c>
      <c r="P203">
        <v>70.000169491525426</v>
      </c>
      <c r="Q203" t="s">
        <v>8308</v>
      </c>
      <c r="R203" t="s">
        <v>8313</v>
      </c>
    </row>
    <row r="204" spans="1:18" x14ac:dyDescent="0.55000000000000004">
      <c r="A204">
        <v>337</v>
      </c>
      <c r="B204" t="s">
        <v>338</v>
      </c>
      <c r="C204" t="s">
        <v>4447</v>
      </c>
      <c r="D204">
        <v>3000</v>
      </c>
      <c r="E204">
        <v>3035.05</v>
      </c>
      <c r="F204" t="s">
        <v>8218</v>
      </c>
      <c r="G204" t="s">
        <v>8223</v>
      </c>
      <c r="H204" t="s">
        <v>8245</v>
      </c>
      <c r="I204">
        <v>1426298708</v>
      </c>
      <c r="J204">
        <v>1423710308</v>
      </c>
      <c r="K204" t="b">
        <v>1</v>
      </c>
      <c r="L204">
        <v>31</v>
      </c>
      <c r="M204" t="b">
        <v>1</v>
      </c>
      <c r="N204" t="s">
        <v>8268</v>
      </c>
      <c r="O204">
        <v>1.0116833333333335</v>
      </c>
      <c r="P204">
        <v>97.904838709677421</v>
      </c>
      <c r="Q204" t="s">
        <v>8308</v>
      </c>
      <c r="R204" t="s">
        <v>8313</v>
      </c>
    </row>
    <row r="205" spans="1:18" x14ac:dyDescent="0.55000000000000004">
      <c r="A205">
        <v>336</v>
      </c>
      <c r="B205" t="s">
        <v>337</v>
      </c>
      <c r="C205" t="s">
        <v>4446</v>
      </c>
      <c r="D205">
        <v>25000</v>
      </c>
      <c r="E205">
        <v>29209.78</v>
      </c>
      <c r="F205" t="s">
        <v>8218</v>
      </c>
      <c r="G205" t="s">
        <v>8223</v>
      </c>
      <c r="H205" t="s">
        <v>8245</v>
      </c>
      <c r="I205">
        <v>1447427918</v>
      </c>
      <c r="J205">
        <v>1444832318</v>
      </c>
      <c r="K205" t="b">
        <v>1</v>
      </c>
      <c r="L205">
        <v>493</v>
      </c>
      <c r="M205" t="b">
        <v>1</v>
      </c>
      <c r="N205" t="s">
        <v>8268</v>
      </c>
      <c r="O205">
        <v>1.1683911999999999</v>
      </c>
      <c r="P205">
        <v>59.249046653144013</v>
      </c>
      <c r="Q205" t="s">
        <v>8308</v>
      </c>
      <c r="R205" t="s">
        <v>8313</v>
      </c>
    </row>
    <row r="206" spans="1:18" x14ac:dyDescent="0.55000000000000004">
      <c r="A206">
        <v>335</v>
      </c>
      <c r="B206" t="s">
        <v>336</v>
      </c>
      <c r="C206" t="s">
        <v>4445</v>
      </c>
      <c r="D206">
        <v>8500</v>
      </c>
      <c r="E206">
        <v>8735</v>
      </c>
      <c r="F206" t="s">
        <v>8218</v>
      </c>
      <c r="G206" t="s">
        <v>8223</v>
      </c>
      <c r="H206" t="s">
        <v>8245</v>
      </c>
      <c r="I206">
        <v>1431122400</v>
      </c>
      <c r="J206">
        <v>1428428515</v>
      </c>
      <c r="K206" t="b">
        <v>1</v>
      </c>
      <c r="L206">
        <v>80</v>
      </c>
      <c r="M206" t="b">
        <v>1</v>
      </c>
      <c r="N206" t="s">
        <v>8268</v>
      </c>
      <c r="O206">
        <v>1.0276470588235294</v>
      </c>
      <c r="P206">
        <v>109.1875</v>
      </c>
      <c r="Q206" t="s">
        <v>8308</v>
      </c>
      <c r="R206" t="s">
        <v>8313</v>
      </c>
    </row>
    <row r="207" spans="1:18" x14ac:dyDescent="0.55000000000000004">
      <c r="A207">
        <v>334</v>
      </c>
      <c r="B207" t="s">
        <v>335</v>
      </c>
      <c r="C207" t="s">
        <v>4444</v>
      </c>
      <c r="D207">
        <v>10000</v>
      </c>
      <c r="E207">
        <v>10119</v>
      </c>
      <c r="F207" t="s">
        <v>8218</v>
      </c>
      <c r="G207" t="s">
        <v>8223</v>
      </c>
      <c r="H207" t="s">
        <v>8245</v>
      </c>
      <c r="I207">
        <v>1431716400</v>
      </c>
      <c r="J207">
        <v>1428423757</v>
      </c>
      <c r="K207" t="b">
        <v>1</v>
      </c>
      <c r="L207">
        <v>69</v>
      </c>
      <c r="M207" t="b">
        <v>1</v>
      </c>
      <c r="N207" t="s">
        <v>8268</v>
      </c>
      <c r="O207">
        <v>1.0119</v>
      </c>
      <c r="P207">
        <v>146.65217391304347</v>
      </c>
      <c r="Q207" t="s">
        <v>8308</v>
      </c>
      <c r="R207" t="s">
        <v>8313</v>
      </c>
    </row>
    <row r="208" spans="1:18" x14ac:dyDescent="0.55000000000000004">
      <c r="A208">
        <v>333</v>
      </c>
      <c r="B208" t="s">
        <v>334</v>
      </c>
      <c r="C208" t="s">
        <v>4443</v>
      </c>
      <c r="D208">
        <v>40000</v>
      </c>
      <c r="E208">
        <v>50091</v>
      </c>
      <c r="F208" t="s">
        <v>8218</v>
      </c>
      <c r="G208" t="s">
        <v>8223</v>
      </c>
      <c r="H208" t="s">
        <v>8245</v>
      </c>
      <c r="I208">
        <v>1460038591</v>
      </c>
      <c r="J208">
        <v>1457450191</v>
      </c>
      <c r="K208" t="b">
        <v>1</v>
      </c>
      <c r="L208">
        <v>266</v>
      </c>
      <c r="M208" t="b">
        <v>1</v>
      </c>
      <c r="N208" t="s">
        <v>8268</v>
      </c>
      <c r="O208">
        <v>1.252275</v>
      </c>
      <c r="P208">
        <v>188.31203007518798</v>
      </c>
      <c r="Q208" t="s">
        <v>8308</v>
      </c>
      <c r="R208" t="s">
        <v>8313</v>
      </c>
    </row>
    <row r="209" spans="1:18" x14ac:dyDescent="0.55000000000000004">
      <c r="A209">
        <v>332</v>
      </c>
      <c r="B209" t="s">
        <v>333</v>
      </c>
      <c r="C209" t="s">
        <v>4442</v>
      </c>
      <c r="D209">
        <v>100000</v>
      </c>
      <c r="E209">
        <v>113015</v>
      </c>
      <c r="F209" t="s">
        <v>8218</v>
      </c>
      <c r="G209" t="s">
        <v>8223</v>
      </c>
      <c r="H209" t="s">
        <v>8245</v>
      </c>
      <c r="I209">
        <v>1446019200</v>
      </c>
      <c r="J209">
        <v>1442420377</v>
      </c>
      <c r="K209" t="b">
        <v>1</v>
      </c>
      <c r="L209">
        <v>555</v>
      </c>
      <c r="M209" t="b">
        <v>1</v>
      </c>
      <c r="N209" t="s">
        <v>8268</v>
      </c>
      <c r="O209">
        <v>1.13015</v>
      </c>
      <c r="P209">
        <v>203.63063063063063</v>
      </c>
      <c r="Q209" t="s">
        <v>8308</v>
      </c>
      <c r="R209" t="s">
        <v>8313</v>
      </c>
    </row>
    <row r="210" spans="1:18" x14ac:dyDescent="0.55000000000000004">
      <c r="A210">
        <v>331</v>
      </c>
      <c r="B210" t="s">
        <v>332</v>
      </c>
      <c r="C210" t="s">
        <v>4441</v>
      </c>
      <c r="D210">
        <v>40000</v>
      </c>
      <c r="E210">
        <v>42642</v>
      </c>
      <c r="F210" t="s">
        <v>8218</v>
      </c>
      <c r="G210" t="s">
        <v>8223</v>
      </c>
      <c r="H210" t="s">
        <v>8245</v>
      </c>
      <c r="I210">
        <v>1466171834</v>
      </c>
      <c r="J210">
        <v>1463493434</v>
      </c>
      <c r="K210" t="b">
        <v>1</v>
      </c>
      <c r="L210">
        <v>438</v>
      </c>
      <c r="M210" t="b">
        <v>1</v>
      </c>
      <c r="N210" t="s">
        <v>8268</v>
      </c>
      <c r="O210">
        <v>1.0660499999999999</v>
      </c>
      <c r="P210">
        <v>97.356164383561648</v>
      </c>
      <c r="Q210" t="s">
        <v>8308</v>
      </c>
      <c r="R210" t="s">
        <v>8313</v>
      </c>
    </row>
    <row r="211" spans="1:18" x14ac:dyDescent="0.55000000000000004">
      <c r="A211">
        <v>330</v>
      </c>
      <c r="B211" t="s">
        <v>331</v>
      </c>
      <c r="C211" t="s">
        <v>4440</v>
      </c>
      <c r="D211">
        <v>35000</v>
      </c>
      <c r="E211">
        <v>35640</v>
      </c>
      <c r="F211" t="s">
        <v>8218</v>
      </c>
      <c r="G211" t="s">
        <v>8223</v>
      </c>
      <c r="H211" t="s">
        <v>8245</v>
      </c>
      <c r="I211">
        <v>1368763140</v>
      </c>
      <c r="J211">
        <v>1366028563</v>
      </c>
      <c r="K211" t="b">
        <v>1</v>
      </c>
      <c r="L211">
        <v>340</v>
      </c>
      <c r="M211" t="b">
        <v>1</v>
      </c>
      <c r="N211" t="s">
        <v>8268</v>
      </c>
      <c r="O211">
        <v>1.0182857142857142</v>
      </c>
      <c r="P211">
        <v>104.82352941176471</v>
      </c>
      <c r="Q211" t="s">
        <v>8308</v>
      </c>
      <c r="R211" t="s">
        <v>8313</v>
      </c>
    </row>
    <row r="212" spans="1:18" x14ac:dyDescent="0.55000000000000004">
      <c r="A212">
        <v>329</v>
      </c>
      <c r="B212" t="s">
        <v>330</v>
      </c>
      <c r="C212" t="s">
        <v>4439</v>
      </c>
      <c r="D212">
        <v>10000</v>
      </c>
      <c r="E212">
        <v>10550</v>
      </c>
      <c r="F212" t="s">
        <v>8218</v>
      </c>
      <c r="G212" t="s">
        <v>8223</v>
      </c>
      <c r="H212" t="s">
        <v>8245</v>
      </c>
      <c r="I212">
        <v>1446868800</v>
      </c>
      <c r="J212">
        <v>1444821127</v>
      </c>
      <c r="K212" t="b">
        <v>1</v>
      </c>
      <c r="L212">
        <v>167</v>
      </c>
      <c r="M212" t="b">
        <v>1</v>
      </c>
      <c r="N212" t="s">
        <v>8268</v>
      </c>
      <c r="O212">
        <v>1.0549999999999999</v>
      </c>
      <c r="P212">
        <v>63.17365269461078</v>
      </c>
      <c r="Q212" t="s">
        <v>8308</v>
      </c>
      <c r="R212" t="s">
        <v>8313</v>
      </c>
    </row>
    <row r="213" spans="1:18" x14ac:dyDescent="0.55000000000000004">
      <c r="A213">
        <v>328</v>
      </c>
      <c r="B213" t="s">
        <v>329</v>
      </c>
      <c r="C213" t="s">
        <v>4438</v>
      </c>
      <c r="D213">
        <v>75000</v>
      </c>
      <c r="E213">
        <v>77710.8</v>
      </c>
      <c r="F213" t="s">
        <v>8218</v>
      </c>
      <c r="G213" t="s">
        <v>8223</v>
      </c>
      <c r="H213" t="s">
        <v>8245</v>
      </c>
      <c r="I213">
        <v>1446350400</v>
      </c>
      <c r="J213">
        <v>1443739388</v>
      </c>
      <c r="K213" t="b">
        <v>1</v>
      </c>
      <c r="L213">
        <v>498</v>
      </c>
      <c r="M213" t="b">
        <v>1</v>
      </c>
      <c r="N213" t="s">
        <v>8268</v>
      </c>
      <c r="O213">
        <v>1.036144</v>
      </c>
      <c r="P213">
        <v>156.04578313253012</v>
      </c>
      <c r="Q213" t="s">
        <v>8308</v>
      </c>
      <c r="R213" t="s">
        <v>8313</v>
      </c>
    </row>
    <row r="214" spans="1:18" x14ac:dyDescent="0.55000000000000004">
      <c r="A214">
        <v>327</v>
      </c>
      <c r="B214" t="s">
        <v>328</v>
      </c>
      <c r="C214" t="s">
        <v>4437</v>
      </c>
      <c r="D214">
        <v>4000</v>
      </c>
      <c r="E214">
        <v>5456</v>
      </c>
      <c r="F214" t="s">
        <v>8218</v>
      </c>
      <c r="G214" t="s">
        <v>8223</v>
      </c>
      <c r="H214" t="s">
        <v>8245</v>
      </c>
      <c r="I214">
        <v>1427011200</v>
      </c>
      <c r="J214">
        <v>1424669929</v>
      </c>
      <c r="K214" t="b">
        <v>1</v>
      </c>
      <c r="L214">
        <v>34</v>
      </c>
      <c r="M214" t="b">
        <v>1</v>
      </c>
      <c r="N214" t="s">
        <v>8268</v>
      </c>
      <c r="O214">
        <v>1.3640000000000001</v>
      </c>
      <c r="P214">
        <v>160.47058823529412</v>
      </c>
      <c r="Q214" t="s">
        <v>8308</v>
      </c>
      <c r="R214" t="s">
        <v>8313</v>
      </c>
    </row>
    <row r="215" spans="1:18" x14ac:dyDescent="0.55000000000000004">
      <c r="A215">
        <v>326</v>
      </c>
      <c r="B215" t="s">
        <v>327</v>
      </c>
      <c r="C215" t="s">
        <v>4436</v>
      </c>
      <c r="D215">
        <v>150000</v>
      </c>
      <c r="E215">
        <v>169394.6</v>
      </c>
      <c r="F215" t="s">
        <v>8218</v>
      </c>
      <c r="G215" t="s">
        <v>8223</v>
      </c>
      <c r="H215" t="s">
        <v>8245</v>
      </c>
      <c r="I215">
        <v>1489532220</v>
      </c>
      <c r="J215">
        <v>1486625606</v>
      </c>
      <c r="K215" t="b">
        <v>1</v>
      </c>
      <c r="L215">
        <v>1151</v>
      </c>
      <c r="M215" t="b">
        <v>1</v>
      </c>
      <c r="N215" t="s">
        <v>8268</v>
      </c>
      <c r="O215">
        <v>1.1292973333333334</v>
      </c>
      <c r="P215">
        <v>147.17167680278018</v>
      </c>
      <c r="Q215" t="s">
        <v>8308</v>
      </c>
      <c r="R215" t="s">
        <v>8313</v>
      </c>
    </row>
    <row r="216" spans="1:18" x14ac:dyDescent="0.55000000000000004">
      <c r="A216">
        <v>325</v>
      </c>
      <c r="B216" t="s">
        <v>326</v>
      </c>
      <c r="C216" t="s">
        <v>4435</v>
      </c>
      <c r="D216">
        <v>50000</v>
      </c>
      <c r="E216">
        <v>52198</v>
      </c>
      <c r="F216" t="s">
        <v>8218</v>
      </c>
      <c r="G216" t="s">
        <v>8223</v>
      </c>
      <c r="H216" t="s">
        <v>8245</v>
      </c>
      <c r="I216">
        <v>1482208233</v>
      </c>
      <c r="J216">
        <v>1479184233</v>
      </c>
      <c r="K216" t="b">
        <v>1</v>
      </c>
      <c r="L216">
        <v>736</v>
      </c>
      <c r="M216" t="b">
        <v>1</v>
      </c>
      <c r="N216" t="s">
        <v>8268</v>
      </c>
      <c r="O216">
        <v>1.04396</v>
      </c>
      <c r="P216">
        <v>70.921195652173907</v>
      </c>
      <c r="Q216" t="s">
        <v>8308</v>
      </c>
      <c r="R216" t="s">
        <v>8313</v>
      </c>
    </row>
    <row r="217" spans="1:18" x14ac:dyDescent="0.55000000000000004">
      <c r="A217">
        <v>324</v>
      </c>
      <c r="B217" t="s">
        <v>325</v>
      </c>
      <c r="C217" t="s">
        <v>4434</v>
      </c>
      <c r="D217">
        <v>8500</v>
      </c>
      <c r="E217">
        <v>8636</v>
      </c>
      <c r="F217" t="s">
        <v>8218</v>
      </c>
      <c r="G217" t="s">
        <v>8223</v>
      </c>
      <c r="H217" t="s">
        <v>8245</v>
      </c>
      <c r="I217">
        <v>1438441308</v>
      </c>
      <c r="J217">
        <v>1435590108</v>
      </c>
      <c r="K217" t="b">
        <v>1</v>
      </c>
      <c r="L217">
        <v>82</v>
      </c>
      <c r="M217" t="b">
        <v>1</v>
      </c>
      <c r="N217" t="s">
        <v>8268</v>
      </c>
      <c r="O217">
        <v>1.016</v>
      </c>
      <c r="P217">
        <v>105.3170731707317</v>
      </c>
      <c r="Q217" t="s">
        <v>8308</v>
      </c>
      <c r="R217" t="s">
        <v>8313</v>
      </c>
    </row>
    <row r="218" spans="1:18" x14ac:dyDescent="0.55000000000000004">
      <c r="A218">
        <v>323</v>
      </c>
      <c r="B218" t="s">
        <v>324</v>
      </c>
      <c r="C218" t="s">
        <v>4433</v>
      </c>
      <c r="D218">
        <v>5400</v>
      </c>
      <c r="E218">
        <v>6646</v>
      </c>
      <c r="F218" t="s">
        <v>8218</v>
      </c>
      <c r="G218" t="s">
        <v>8223</v>
      </c>
      <c r="H218" t="s">
        <v>8245</v>
      </c>
      <c r="I218">
        <v>1482307140</v>
      </c>
      <c r="J218">
        <v>1479886966</v>
      </c>
      <c r="K218" t="b">
        <v>1</v>
      </c>
      <c r="L218">
        <v>58</v>
      </c>
      <c r="M218" t="b">
        <v>1</v>
      </c>
      <c r="N218" t="s">
        <v>8268</v>
      </c>
      <c r="O218">
        <v>1.2307407407407407</v>
      </c>
      <c r="P218">
        <v>114.58620689655173</v>
      </c>
      <c r="Q218" t="s">
        <v>8308</v>
      </c>
      <c r="R218" t="s">
        <v>8313</v>
      </c>
    </row>
    <row r="219" spans="1:18" x14ac:dyDescent="0.55000000000000004">
      <c r="A219">
        <v>322</v>
      </c>
      <c r="B219" t="s">
        <v>323</v>
      </c>
      <c r="C219" t="s">
        <v>4432</v>
      </c>
      <c r="D219">
        <v>25000</v>
      </c>
      <c r="E219">
        <v>26978</v>
      </c>
      <c r="F219" t="s">
        <v>8218</v>
      </c>
      <c r="G219" t="s">
        <v>8223</v>
      </c>
      <c r="H219" t="s">
        <v>8245</v>
      </c>
      <c r="I219">
        <v>1463146848</v>
      </c>
      <c r="J219">
        <v>1460554848</v>
      </c>
      <c r="K219" t="b">
        <v>1</v>
      </c>
      <c r="L219">
        <v>186</v>
      </c>
      <c r="M219" t="b">
        <v>1</v>
      </c>
      <c r="N219" t="s">
        <v>8268</v>
      </c>
      <c r="O219">
        <v>1.0791200000000001</v>
      </c>
      <c r="P219">
        <v>145.04301075268816</v>
      </c>
      <c r="Q219" t="s">
        <v>8308</v>
      </c>
      <c r="R219" t="s">
        <v>8313</v>
      </c>
    </row>
    <row r="220" spans="1:18" x14ac:dyDescent="0.55000000000000004">
      <c r="A220">
        <v>321</v>
      </c>
      <c r="B220" t="s">
        <v>322</v>
      </c>
      <c r="C220" s="3" t="s">
        <v>4431</v>
      </c>
      <c r="D220">
        <v>35000</v>
      </c>
      <c r="E220">
        <v>35932</v>
      </c>
      <c r="F220" t="s">
        <v>8218</v>
      </c>
      <c r="G220" t="s">
        <v>8235</v>
      </c>
      <c r="H220" t="s">
        <v>8248</v>
      </c>
      <c r="I220">
        <v>1478605386</v>
      </c>
      <c r="J220">
        <v>1475577786</v>
      </c>
      <c r="K220" t="b">
        <v>1</v>
      </c>
      <c r="L220">
        <v>337</v>
      </c>
      <c r="M220" t="b">
        <v>1</v>
      </c>
      <c r="N220" t="s">
        <v>8268</v>
      </c>
      <c r="O220">
        <v>1.0266285714285714</v>
      </c>
      <c r="P220">
        <v>106.62314540059347</v>
      </c>
      <c r="Q220" t="s">
        <v>8308</v>
      </c>
      <c r="R220" t="s">
        <v>8313</v>
      </c>
    </row>
    <row r="221" spans="1:18" x14ac:dyDescent="0.55000000000000004">
      <c r="A221">
        <v>320</v>
      </c>
      <c r="B221" t="s">
        <v>321</v>
      </c>
      <c r="C221" t="s">
        <v>4430</v>
      </c>
      <c r="D221">
        <v>20000</v>
      </c>
      <c r="E221">
        <v>21316</v>
      </c>
      <c r="F221" t="s">
        <v>8218</v>
      </c>
      <c r="G221" t="s">
        <v>8224</v>
      </c>
      <c r="H221" t="s">
        <v>8246</v>
      </c>
      <c r="I221">
        <v>1450825200</v>
      </c>
      <c r="J221">
        <v>1448284433</v>
      </c>
      <c r="K221" t="b">
        <v>1</v>
      </c>
      <c r="L221">
        <v>158</v>
      </c>
      <c r="M221" t="b">
        <v>1</v>
      </c>
      <c r="N221" t="s">
        <v>8268</v>
      </c>
      <c r="O221">
        <v>1.0658000000000001</v>
      </c>
      <c r="P221">
        <v>134.91139240506328</v>
      </c>
      <c r="Q221" t="s">
        <v>8308</v>
      </c>
      <c r="R221" t="s">
        <v>8313</v>
      </c>
    </row>
    <row r="222" spans="1:18" x14ac:dyDescent="0.55000000000000004">
      <c r="A222">
        <v>319</v>
      </c>
      <c r="B222" t="s">
        <v>320</v>
      </c>
      <c r="C222" t="s">
        <v>4429</v>
      </c>
      <c r="D222">
        <v>5000</v>
      </c>
      <c r="E222">
        <v>5634</v>
      </c>
      <c r="F222" t="s">
        <v>8218</v>
      </c>
      <c r="G222" t="s">
        <v>8223</v>
      </c>
      <c r="H222" t="s">
        <v>8245</v>
      </c>
      <c r="I222">
        <v>1265097540</v>
      </c>
      <c r="J222">
        <v>1257538029</v>
      </c>
      <c r="K222" t="b">
        <v>1</v>
      </c>
      <c r="L222">
        <v>51</v>
      </c>
      <c r="M222" t="b">
        <v>1</v>
      </c>
      <c r="N222" t="s">
        <v>8268</v>
      </c>
      <c r="O222">
        <v>1.1268</v>
      </c>
      <c r="P222">
        <v>110.47058823529412</v>
      </c>
      <c r="Q222" t="s">
        <v>8308</v>
      </c>
      <c r="R222" t="s">
        <v>8313</v>
      </c>
    </row>
    <row r="223" spans="1:18" x14ac:dyDescent="0.55000000000000004">
      <c r="A223">
        <v>318</v>
      </c>
      <c r="B223" t="s">
        <v>319</v>
      </c>
      <c r="C223" t="s">
        <v>4428</v>
      </c>
      <c r="D223">
        <v>5000</v>
      </c>
      <c r="E223">
        <v>14166</v>
      </c>
      <c r="F223" t="s">
        <v>8218</v>
      </c>
      <c r="G223" t="s">
        <v>8223</v>
      </c>
      <c r="H223" t="s">
        <v>8245</v>
      </c>
      <c r="I223">
        <v>1364342151</v>
      </c>
      <c r="J223">
        <v>1361753751</v>
      </c>
      <c r="K223" t="b">
        <v>1</v>
      </c>
      <c r="L223">
        <v>284</v>
      </c>
      <c r="M223" t="b">
        <v>1</v>
      </c>
      <c r="N223" t="s">
        <v>8268</v>
      </c>
      <c r="O223">
        <v>2.8332000000000002</v>
      </c>
      <c r="P223">
        <v>49.880281690140848</v>
      </c>
      <c r="Q223" t="s">
        <v>8308</v>
      </c>
      <c r="R223" t="s">
        <v>8313</v>
      </c>
    </row>
    <row r="224" spans="1:18" x14ac:dyDescent="0.55000000000000004">
      <c r="A224">
        <v>317</v>
      </c>
      <c r="B224" t="s">
        <v>318</v>
      </c>
      <c r="C224" t="s">
        <v>4427</v>
      </c>
      <c r="D224">
        <v>30000</v>
      </c>
      <c r="E224">
        <v>30241</v>
      </c>
      <c r="F224" t="s">
        <v>8218</v>
      </c>
      <c r="G224" t="s">
        <v>8223</v>
      </c>
      <c r="H224" t="s">
        <v>8245</v>
      </c>
      <c r="I224">
        <v>1386778483</v>
      </c>
      <c r="J224">
        <v>1384186483</v>
      </c>
      <c r="K224" t="b">
        <v>1</v>
      </c>
      <c r="L224">
        <v>316</v>
      </c>
      <c r="M224" t="b">
        <v>1</v>
      </c>
      <c r="N224" t="s">
        <v>8268</v>
      </c>
      <c r="O224">
        <v>1.0080333333333333</v>
      </c>
      <c r="P224">
        <v>95.699367088607602</v>
      </c>
      <c r="Q224" t="s">
        <v>8308</v>
      </c>
      <c r="R224" t="s">
        <v>8313</v>
      </c>
    </row>
    <row r="225" spans="1:18" x14ac:dyDescent="0.55000000000000004">
      <c r="A225">
        <v>316</v>
      </c>
      <c r="B225" t="s">
        <v>317</v>
      </c>
      <c r="C225" t="s">
        <v>4426</v>
      </c>
      <c r="D225">
        <v>15000</v>
      </c>
      <c r="E225">
        <v>17066</v>
      </c>
      <c r="F225" t="s">
        <v>8218</v>
      </c>
      <c r="G225" t="s">
        <v>8228</v>
      </c>
      <c r="H225" t="s">
        <v>8250</v>
      </c>
      <c r="I225">
        <v>1418273940</v>
      </c>
      <c r="J225">
        <v>1415398197</v>
      </c>
      <c r="K225" t="b">
        <v>1</v>
      </c>
      <c r="L225">
        <v>158</v>
      </c>
      <c r="M225" t="b">
        <v>1</v>
      </c>
      <c r="N225" t="s">
        <v>8268</v>
      </c>
      <c r="O225">
        <v>1.1377333333333333</v>
      </c>
      <c r="P225">
        <v>108.01265822784811</v>
      </c>
      <c r="Q225" t="s">
        <v>8308</v>
      </c>
      <c r="R225" t="s">
        <v>8313</v>
      </c>
    </row>
    <row r="226" spans="1:18" x14ac:dyDescent="0.55000000000000004">
      <c r="A226">
        <v>315</v>
      </c>
      <c r="B226" t="s">
        <v>316</v>
      </c>
      <c r="C226" t="s">
        <v>4425</v>
      </c>
      <c r="D226">
        <v>25000</v>
      </c>
      <c r="E226">
        <v>25312</v>
      </c>
      <c r="F226" t="s">
        <v>8218</v>
      </c>
      <c r="G226" t="s">
        <v>8223</v>
      </c>
      <c r="H226" t="s">
        <v>8245</v>
      </c>
      <c r="I226">
        <v>1345660334</v>
      </c>
      <c r="J226">
        <v>1343068334</v>
      </c>
      <c r="K226" t="b">
        <v>1</v>
      </c>
      <c r="L226">
        <v>126</v>
      </c>
      <c r="M226" t="b">
        <v>1</v>
      </c>
      <c r="N226" t="s">
        <v>8268</v>
      </c>
      <c r="O226">
        <v>1.01248</v>
      </c>
      <c r="P226">
        <v>200.88888888888889</v>
      </c>
      <c r="Q226" t="s">
        <v>8308</v>
      </c>
      <c r="R226" t="s">
        <v>8313</v>
      </c>
    </row>
    <row r="227" spans="1:18" x14ac:dyDescent="0.55000000000000004">
      <c r="A227">
        <v>314</v>
      </c>
      <c r="B227" t="s">
        <v>315</v>
      </c>
      <c r="C227" t="s">
        <v>4424</v>
      </c>
      <c r="D227">
        <v>1000</v>
      </c>
      <c r="E227">
        <v>3851.5</v>
      </c>
      <c r="F227" t="s">
        <v>8218</v>
      </c>
      <c r="G227" t="s">
        <v>8223</v>
      </c>
      <c r="H227" t="s">
        <v>8245</v>
      </c>
      <c r="I227">
        <v>1362167988</v>
      </c>
      <c r="J227">
        <v>1359575988</v>
      </c>
      <c r="K227" t="b">
        <v>1</v>
      </c>
      <c r="L227">
        <v>120</v>
      </c>
      <c r="M227" t="b">
        <v>1</v>
      </c>
      <c r="N227" t="s">
        <v>8268</v>
      </c>
      <c r="O227">
        <v>3.8515000000000001</v>
      </c>
      <c r="P227">
        <v>32.095833333333331</v>
      </c>
      <c r="Q227" t="s">
        <v>8308</v>
      </c>
      <c r="R227" t="s">
        <v>8313</v>
      </c>
    </row>
    <row r="228" spans="1:18" x14ac:dyDescent="0.55000000000000004">
      <c r="A228">
        <v>313</v>
      </c>
      <c r="B228" t="s">
        <v>314</v>
      </c>
      <c r="C228" t="s">
        <v>4423</v>
      </c>
      <c r="D228">
        <v>17000</v>
      </c>
      <c r="E228">
        <v>17805</v>
      </c>
      <c r="F228" t="s">
        <v>8218</v>
      </c>
      <c r="G228" t="s">
        <v>8223</v>
      </c>
      <c r="H228" t="s">
        <v>8245</v>
      </c>
      <c r="I228">
        <v>1281542340</v>
      </c>
      <c r="J228">
        <v>1277702894</v>
      </c>
      <c r="K228" t="b">
        <v>1</v>
      </c>
      <c r="L228">
        <v>222</v>
      </c>
      <c r="M228" t="b">
        <v>1</v>
      </c>
      <c r="N228" t="s">
        <v>8268</v>
      </c>
      <c r="O228">
        <v>1.0473529411764706</v>
      </c>
      <c r="P228">
        <v>80.202702702702709</v>
      </c>
      <c r="Q228" t="s">
        <v>8308</v>
      </c>
      <c r="R228" t="s">
        <v>8313</v>
      </c>
    </row>
    <row r="229" spans="1:18" x14ac:dyDescent="0.55000000000000004">
      <c r="A229">
        <v>312</v>
      </c>
      <c r="B229" t="s">
        <v>313</v>
      </c>
      <c r="C229" t="s">
        <v>4422</v>
      </c>
      <c r="D229">
        <v>8000</v>
      </c>
      <c r="E229">
        <v>8950</v>
      </c>
      <c r="F229" t="s">
        <v>8218</v>
      </c>
      <c r="G229" t="s">
        <v>8223</v>
      </c>
      <c r="H229" t="s">
        <v>8245</v>
      </c>
      <c r="I229">
        <v>1365973432</v>
      </c>
      <c r="J229">
        <v>1363381432</v>
      </c>
      <c r="K229" t="b">
        <v>1</v>
      </c>
      <c r="L229">
        <v>146</v>
      </c>
      <c r="M229" t="b">
        <v>1</v>
      </c>
      <c r="N229" t="s">
        <v>8268</v>
      </c>
      <c r="O229">
        <v>1.1187499999999999</v>
      </c>
      <c r="P229">
        <v>61.301369863013697</v>
      </c>
      <c r="Q229" t="s">
        <v>8308</v>
      </c>
      <c r="R229" t="s">
        <v>8313</v>
      </c>
    </row>
    <row r="230" spans="1:18" x14ac:dyDescent="0.55000000000000004">
      <c r="A230">
        <v>311</v>
      </c>
      <c r="B230" t="s">
        <v>312</v>
      </c>
      <c r="C230" t="s">
        <v>4421</v>
      </c>
      <c r="D230">
        <v>20000</v>
      </c>
      <c r="E230">
        <v>20820.330000000002</v>
      </c>
      <c r="F230" t="s">
        <v>8218</v>
      </c>
      <c r="G230" t="s">
        <v>8223</v>
      </c>
      <c r="H230" t="s">
        <v>8245</v>
      </c>
      <c r="I230">
        <v>1325404740</v>
      </c>
      <c r="J230">
        <v>1321852592</v>
      </c>
      <c r="K230" t="b">
        <v>1</v>
      </c>
      <c r="L230">
        <v>150</v>
      </c>
      <c r="M230" t="b">
        <v>1</v>
      </c>
      <c r="N230" t="s">
        <v>8268</v>
      </c>
      <c r="O230">
        <v>1.0410165</v>
      </c>
      <c r="P230">
        <v>138.8022</v>
      </c>
      <c r="Q230" t="s">
        <v>8308</v>
      </c>
      <c r="R230" t="s">
        <v>8313</v>
      </c>
    </row>
    <row r="231" spans="1:18" x14ac:dyDescent="0.55000000000000004">
      <c r="A231">
        <v>310</v>
      </c>
      <c r="B231" t="s">
        <v>311</v>
      </c>
      <c r="C231" t="s">
        <v>4420</v>
      </c>
      <c r="D231">
        <v>1000</v>
      </c>
      <c r="E231">
        <v>1041.29</v>
      </c>
      <c r="F231" t="s">
        <v>8218</v>
      </c>
      <c r="G231" t="s">
        <v>8223</v>
      </c>
      <c r="H231" t="s">
        <v>8245</v>
      </c>
      <c r="I231">
        <v>1319076000</v>
      </c>
      <c r="J231">
        <v>1317788623</v>
      </c>
      <c r="K231" t="b">
        <v>1</v>
      </c>
      <c r="L231">
        <v>36</v>
      </c>
      <c r="M231" t="b">
        <v>1</v>
      </c>
      <c r="N231" t="s">
        <v>8268</v>
      </c>
      <c r="O231">
        <v>1.04129</v>
      </c>
      <c r="P231">
        <v>28.924722222222222</v>
      </c>
      <c r="Q231" t="s">
        <v>8308</v>
      </c>
      <c r="R231" t="s">
        <v>8313</v>
      </c>
    </row>
    <row r="232" spans="1:18" x14ac:dyDescent="0.55000000000000004">
      <c r="A232">
        <v>309</v>
      </c>
      <c r="B232" t="s">
        <v>310</v>
      </c>
      <c r="C232" t="s">
        <v>4419</v>
      </c>
      <c r="D232">
        <v>18000</v>
      </c>
      <c r="E232">
        <v>21410</v>
      </c>
      <c r="F232" t="s">
        <v>8218</v>
      </c>
      <c r="G232" t="s">
        <v>8223</v>
      </c>
      <c r="H232" t="s">
        <v>8245</v>
      </c>
      <c r="I232">
        <v>1346695334</v>
      </c>
      <c r="J232">
        <v>1344880934</v>
      </c>
      <c r="K232" t="b">
        <v>1</v>
      </c>
      <c r="L232">
        <v>238</v>
      </c>
      <c r="M232" t="b">
        <v>1</v>
      </c>
      <c r="N232" t="s">
        <v>8268</v>
      </c>
      <c r="O232">
        <v>1.1894444444444445</v>
      </c>
      <c r="P232">
        <v>89.957983193277315</v>
      </c>
      <c r="Q232" t="s">
        <v>8308</v>
      </c>
      <c r="R232" t="s">
        <v>8313</v>
      </c>
    </row>
    <row r="233" spans="1:18" x14ac:dyDescent="0.55000000000000004">
      <c r="A233">
        <v>308</v>
      </c>
      <c r="B233" t="s">
        <v>309</v>
      </c>
      <c r="C233" t="s">
        <v>4418</v>
      </c>
      <c r="D233">
        <v>12000</v>
      </c>
      <c r="E233">
        <v>12668</v>
      </c>
      <c r="F233" t="s">
        <v>8218</v>
      </c>
      <c r="G233" t="s">
        <v>8223</v>
      </c>
      <c r="H233" t="s">
        <v>8245</v>
      </c>
      <c r="I233">
        <v>1299775210</v>
      </c>
      <c r="J233">
        <v>1295887210</v>
      </c>
      <c r="K233" t="b">
        <v>1</v>
      </c>
      <c r="L233">
        <v>202</v>
      </c>
      <c r="M233" t="b">
        <v>1</v>
      </c>
      <c r="N233" t="s">
        <v>8268</v>
      </c>
      <c r="O233">
        <v>1.0556666666666668</v>
      </c>
      <c r="P233">
        <v>62.712871287128714</v>
      </c>
      <c r="Q233" t="s">
        <v>8308</v>
      </c>
      <c r="R233" t="s">
        <v>8313</v>
      </c>
    </row>
    <row r="234" spans="1:18" x14ac:dyDescent="0.55000000000000004">
      <c r="A234">
        <v>307</v>
      </c>
      <c r="B234" t="s">
        <v>308</v>
      </c>
      <c r="C234" t="s">
        <v>4417</v>
      </c>
      <c r="D234">
        <v>22000</v>
      </c>
      <c r="E234">
        <v>24490</v>
      </c>
      <c r="F234" t="s">
        <v>8218</v>
      </c>
      <c r="G234" t="s">
        <v>8223</v>
      </c>
      <c r="H234" t="s">
        <v>8245</v>
      </c>
      <c r="I234">
        <v>1360276801</v>
      </c>
      <c r="J234">
        <v>1357684801</v>
      </c>
      <c r="K234" t="b">
        <v>1</v>
      </c>
      <c r="L234">
        <v>576</v>
      </c>
      <c r="M234" t="b">
        <v>1</v>
      </c>
      <c r="N234" t="s">
        <v>8268</v>
      </c>
      <c r="O234">
        <v>1.1131818181818183</v>
      </c>
      <c r="P234">
        <v>42.517361111111114</v>
      </c>
      <c r="Q234" t="s">
        <v>8308</v>
      </c>
      <c r="R234" t="s">
        <v>8313</v>
      </c>
    </row>
    <row r="235" spans="1:18" x14ac:dyDescent="0.55000000000000004">
      <c r="A235">
        <v>306</v>
      </c>
      <c r="B235" t="s">
        <v>307</v>
      </c>
      <c r="C235" t="s">
        <v>4416</v>
      </c>
      <c r="D235">
        <v>1000</v>
      </c>
      <c r="E235">
        <v>2929</v>
      </c>
      <c r="F235" t="s">
        <v>8218</v>
      </c>
      <c r="G235" t="s">
        <v>8223</v>
      </c>
      <c r="H235" t="s">
        <v>8245</v>
      </c>
      <c r="I235">
        <v>1363806333</v>
      </c>
      <c r="J235">
        <v>1362081933</v>
      </c>
      <c r="K235" t="b">
        <v>1</v>
      </c>
      <c r="L235">
        <v>80</v>
      </c>
      <c r="M235" t="b">
        <v>1</v>
      </c>
      <c r="N235" t="s">
        <v>8268</v>
      </c>
      <c r="O235">
        <v>2.9289999999999998</v>
      </c>
      <c r="P235">
        <v>36.612499999999997</v>
      </c>
      <c r="Q235" t="s">
        <v>8308</v>
      </c>
      <c r="R235" t="s">
        <v>8313</v>
      </c>
    </row>
    <row r="236" spans="1:18" x14ac:dyDescent="0.55000000000000004">
      <c r="A236">
        <v>305</v>
      </c>
      <c r="B236" t="s">
        <v>306</v>
      </c>
      <c r="C236" t="s">
        <v>4415</v>
      </c>
      <c r="D236">
        <v>7500</v>
      </c>
      <c r="E236">
        <v>9775</v>
      </c>
      <c r="F236" t="s">
        <v>8218</v>
      </c>
      <c r="G236" t="s">
        <v>8223</v>
      </c>
      <c r="H236" t="s">
        <v>8245</v>
      </c>
      <c r="I236">
        <v>1331392049</v>
      </c>
      <c r="J236">
        <v>1328800049</v>
      </c>
      <c r="K236" t="b">
        <v>1</v>
      </c>
      <c r="L236">
        <v>189</v>
      </c>
      <c r="M236" t="b">
        <v>1</v>
      </c>
      <c r="N236" t="s">
        <v>8268</v>
      </c>
      <c r="O236">
        <v>1.3033333333333332</v>
      </c>
      <c r="P236">
        <v>51.719576719576722</v>
      </c>
      <c r="Q236" t="s">
        <v>8308</v>
      </c>
      <c r="R236" t="s">
        <v>8313</v>
      </c>
    </row>
    <row r="237" spans="1:18" x14ac:dyDescent="0.55000000000000004">
      <c r="A237">
        <v>304</v>
      </c>
      <c r="B237" t="s">
        <v>305</v>
      </c>
      <c r="C237" t="s">
        <v>4414</v>
      </c>
      <c r="D237">
        <v>3400</v>
      </c>
      <c r="E237">
        <v>7876</v>
      </c>
      <c r="F237" t="s">
        <v>8218</v>
      </c>
      <c r="G237" t="s">
        <v>8223</v>
      </c>
      <c r="H237" t="s">
        <v>8245</v>
      </c>
      <c r="I237">
        <v>1346464800</v>
      </c>
      <c r="J237">
        <v>1343096197</v>
      </c>
      <c r="K237" t="b">
        <v>1</v>
      </c>
      <c r="L237">
        <v>74</v>
      </c>
      <c r="M237" t="b">
        <v>1</v>
      </c>
      <c r="N237" t="s">
        <v>8268</v>
      </c>
      <c r="O237">
        <v>2.3164705882352941</v>
      </c>
      <c r="P237">
        <v>106.43243243243244</v>
      </c>
      <c r="Q237" t="s">
        <v>8308</v>
      </c>
      <c r="R237" t="s">
        <v>8313</v>
      </c>
    </row>
    <row r="238" spans="1:18" x14ac:dyDescent="0.55000000000000004">
      <c r="A238">
        <v>303</v>
      </c>
      <c r="B238" t="s">
        <v>304</v>
      </c>
      <c r="C238" t="s">
        <v>4413</v>
      </c>
      <c r="D238">
        <v>3000</v>
      </c>
      <c r="E238">
        <v>4124</v>
      </c>
      <c r="F238" t="s">
        <v>8218</v>
      </c>
      <c r="G238" t="s">
        <v>8223</v>
      </c>
      <c r="H238" t="s">
        <v>8245</v>
      </c>
      <c r="I238">
        <v>1338601346</v>
      </c>
      <c r="J238">
        <v>1336009346</v>
      </c>
      <c r="K238" t="b">
        <v>1</v>
      </c>
      <c r="L238">
        <v>82</v>
      </c>
      <c r="M238" t="b">
        <v>1</v>
      </c>
      <c r="N238" t="s">
        <v>8268</v>
      </c>
      <c r="O238">
        <v>1.3746666666666667</v>
      </c>
      <c r="P238">
        <v>50.292682926829265</v>
      </c>
      <c r="Q238" t="s">
        <v>8308</v>
      </c>
      <c r="R238" t="s">
        <v>8313</v>
      </c>
    </row>
    <row r="239" spans="1:18" x14ac:dyDescent="0.55000000000000004">
      <c r="A239">
        <v>302</v>
      </c>
      <c r="B239" t="s">
        <v>303</v>
      </c>
      <c r="C239" t="s">
        <v>4412</v>
      </c>
      <c r="D239">
        <v>10000</v>
      </c>
      <c r="E239">
        <v>10046</v>
      </c>
      <c r="F239" t="s">
        <v>8218</v>
      </c>
      <c r="G239" t="s">
        <v>8223</v>
      </c>
      <c r="H239" t="s">
        <v>8245</v>
      </c>
      <c r="I239">
        <v>1330115638</v>
      </c>
      <c r="J239">
        <v>1327523638</v>
      </c>
      <c r="K239" t="b">
        <v>1</v>
      </c>
      <c r="L239">
        <v>108</v>
      </c>
      <c r="M239" t="b">
        <v>1</v>
      </c>
      <c r="N239" t="s">
        <v>8268</v>
      </c>
      <c r="O239">
        <v>1.0045999999999999</v>
      </c>
      <c r="P239">
        <v>93.018518518518519</v>
      </c>
      <c r="Q239" t="s">
        <v>8308</v>
      </c>
      <c r="R239" t="s">
        <v>8313</v>
      </c>
    </row>
    <row r="240" spans="1:18" x14ac:dyDescent="0.55000000000000004">
      <c r="A240">
        <v>301</v>
      </c>
      <c r="B240" t="s">
        <v>302</v>
      </c>
      <c r="C240" t="s">
        <v>4411</v>
      </c>
      <c r="D240">
        <v>13000</v>
      </c>
      <c r="E240">
        <v>15435.55</v>
      </c>
      <c r="F240" t="s">
        <v>8218</v>
      </c>
      <c r="G240" t="s">
        <v>8223</v>
      </c>
      <c r="H240" t="s">
        <v>8245</v>
      </c>
      <c r="I240">
        <v>1363711335</v>
      </c>
      <c r="J240">
        <v>1360258935</v>
      </c>
      <c r="K240" t="b">
        <v>1</v>
      </c>
      <c r="L240">
        <v>251</v>
      </c>
      <c r="M240" t="b">
        <v>1</v>
      </c>
      <c r="N240" t="s">
        <v>8268</v>
      </c>
      <c r="O240">
        <v>1.1873499999999999</v>
      </c>
      <c r="P240">
        <v>61.496215139442228</v>
      </c>
      <c r="Q240" t="s">
        <v>8308</v>
      </c>
      <c r="R240" t="s">
        <v>8313</v>
      </c>
    </row>
    <row r="241" spans="1:18" x14ac:dyDescent="0.55000000000000004">
      <c r="A241">
        <v>300</v>
      </c>
      <c r="B241" t="s">
        <v>301</v>
      </c>
      <c r="C241" t="s">
        <v>4410</v>
      </c>
      <c r="D241">
        <v>25000</v>
      </c>
      <c r="E241">
        <v>25430.66</v>
      </c>
      <c r="F241" t="s">
        <v>8218</v>
      </c>
      <c r="G241" t="s">
        <v>8223</v>
      </c>
      <c r="H241" t="s">
        <v>8245</v>
      </c>
      <c r="I241">
        <v>1303686138</v>
      </c>
      <c r="J241">
        <v>1301007738</v>
      </c>
      <c r="K241" t="b">
        <v>1</v>
      </c>
      <c r="L241">
        <v>298</v>
      </c>
      <c r="M241" t="b">
        <v>1</v>
      </c>
      <c r="N241" t="s">
        <v>8268</v>
      </c>
      <c r="O241">
        <v>1.0172264</v>
      </c>
      <c r="P241">
        <v>85.337785234899329</v>
      </c>
      <c r="Q241" t="s">
        <v>8308</v>
      </c>
      <c r="R241" t="s">
        <v>8313</v>
      </c>
    </row>
    <row r="242" spans="1:18" x14ac:dyDescent="0.55000000000000004">
      <c r="A242">
        <v>240</v>
      </c>
      <c r="B242" t="s">
        <v>242</v>
      </c>
      <c r="C242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v>1.0763413333333334</v>
      </c>
      <c r="P242">
        <v>117.84759124087591</v>
      </c>
      <c r="Q242" t="s">
        <v>8308</v>
      </c>
      <c r="R242" t="s">
        <v>8313</v>
      </c>
    </row>
    <row r="243" spans="1:18" x14ac:dyDescent="0.55000000000000004">
      <c r="A243">
        <v>241</v>
      </c>
      <c r="B243" t="s">
        <v>243</v>
      </c>
      <c r="C24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v>1.1263736263736264</v>
      </c>
      <c r="P243">
        <v>109.04255319148936</v>
      </c>
      <c r="Q243" t="s">
        <v>8308</v>
      </c>
      <c r="R243" t="s">
        <v>8313</v>
      </c>
    </row>
    <row r="244" spans="1:18" x14ac:dyDescent="0.55000000000000004">
      <c r="A244">
        <v>242</v>
      </c>
      <c r="B244" t="s">
        <v>244</v>
      </c>
      <c r="C244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v>1.1346153846153846</v>
      </c>
      <c r="P244">
        <v>73.019801980198025</v>
      </c>
      <c r="Q244" t="s">
        <v>8308</v>
      </c>
      <c r="R244" t="s">
        <v>8313</v>
      </c>
    </row>
    <row r="245" spans="1:18" x14ac:dyDescent="0.55000000000000004">
      <c r="A245">
        <v>243</v>
      </c>
      <c r="B245" t="s">
        <v>245</v>
      </c>
      <c r="C245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v>1.0259199999999999</v>
      </c>
      <c r="P245">
        <v>78.195121951219505</v>
      </c>
      <c r="Q245" t="s">
        <v>8308</v>
      </c>
      <c r="R245" t="s">
        <v>8313</v>
      </c>
    </row>
    <row r="246" spans="1:18" x14ac:dyDescent="0.55000000000000004">
      <c r="A246">
        <v>244</v>
      </c>
      <c r="B246" s="12">
        <v>39756</v>
      </c>
      <c r="C246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v>1.1375714285714287</v>
      </c>
      <c r="P246">
        <v>47.398809523809526</v>
      </c>
      <c r="Q246" t="s">
        <v>8308</v>
      </c>
      <c r="R246" t="s">
        <v>8313</v>
      </c>
    </row>
    <row r="247" spans="1:18" x14ac:dyDescent="0.55000000000000004">
      <c r="A247">
        <v>245</v>
      </c>
      <c r="B247" t="s">
        <v>246</v>
      </c>
      <c r="C247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v>1.0371999999999999</v>
      </c>
      <c r="P247">
        <v>54.020833333333336</v>
      </c>
      <c r="Q247" t="s">
        <v>8308</v>
      </c>
      <c r="R247" t="s">
        <v>8313</v>
      </c>
    </row>
    <row r="248" spans="1:18" x14ac:dyDescent="0.55000000000000004">
      <c r="A248">
        <v>246</v>
      </c>
      <c r="B248" t="s">
        <v>247</v>
      </c>
      <c r="C248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v>3.0546000000000002</v>
      </c>
      <c r="P248">
        <v>68.488789237668158</v>
      </c>
      <c r="Q248" t="s">
        <v>8308</v>
      </c>
      <c r="R248" t="s">
        <v>8313</v>
      </c>
    </row>
    <row r="249" spans="1:18" x14ac:dyDescent="0.55000000000000004">
      <c r="A249">
        <v>247</v>
      </c>
      <c r="B249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v>1.341</v>
      </c>
      <c r="P249">
        <v>108.14516129032258</v>
      </c>
      <c r="Q249" t="s">
        <v>8308</v>
      </c>
      <c r="R249" t="s">
        <v>8313</v>
      </c>
    </row>
    <row r="250" spans="1:18" x14ac:dyDescent="0.55000000000000004">
      <c r="A250">
        <v>248</v>
      </c>
      <c r="B250" t="s">
        <v>249</v>
      </c>
      <c r="C250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v>1.0133294117647058</v>
      </c>
      <c r="P250">
        <v>589.95205479452056</v>
      </c>
      <c r="Q250" t="s">
        <v>8308</v>
      </c>
      <c r="R250" t="s">
        <v>8313</v>
      </c>
    </row>
    <row r="251" spans="1:18" x14ac:dyDescent="0.55000000000000004">
      <c r="A251">
        <v>249</v>
      </c>
      <c r="B251" t="s">
        <v>250</v>
      </c>
      <c r="C251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v>1.1292</v>
      </c>
      <c r="P251">
        <v>48.051063829787232</v>
      </c>
      <c r="Q251" t="s">
        <v>8308</v>
      </c>
      <c r="R251" t="s">
        <v>8313</v>
      </c>
    </row>
    <row r="252" spans="1:18" x14ac:dyDescent="0.55000000000000004">
      <c r="A252">
        <v>250</v>
      </c>
      <c r="B252" t="s">
        <v>251</v>
      </c>
      <c r="C252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v>1.0558333333333334</v>
      </c>
      <c r="P252">
        <v>72.482837528604122</v>
      </c>
      <c r="Q252" t="s">
        <v>8308</v>
      </c>
      <c r="R252" t="s">
        <v>8313</v>
      </c>
    </row>
    <row r="253" spans="1:18" x14ac:dyDescent="0.55000000000000004">
      <c r="A253">
        <v>251</v>
      </c>
      <c r="B253" t="s">
        <v>252</v>
      </c>
      <c r="C25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v>1.2557142857142858</v>
      </c>
      <c r="P253">
        <v>57.077922077922075</v>
      </c>
      <c r="Q253" t="s">
        <v>8308</v>
      </c>
      <c r="R253" t="s">
        <v>8313</v>
      </c>
    </row>
    <row r="254" spans="1:18" x14ac:dyDescent="0.55000000000000004">
      <c r="A254">
        <v>252</v>
      </c>
      <c r="B254" t="s">
        <v>253</v>
      </c>
      <c r="C254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v>1.8455999999999999</v>
      </c>
      <c r="P254">
        <v>85.444444444444443</v>
      </c>
      <c r="Q254" t="s">
        <v>8308</v>
      </c>
      <c r="R254" t="s">
        <v>8313</v>
      </c>
    </row>
    <row r="255" spans="1:18" x14ac:dyDescent="0.55000000000000004">
      <c r="A255">
        <v>253</v>
      </c>
      <c r="B255" t="s">
        <v>254</v>
      </c>
      <c r="C255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v>1.0073333333333334</v>
      </c>
      <c r="P255">
        <v>215.85714285714286</v>
      </c>
      <c r="Q255" t="s">
        <v>8308</v>
      </c>
      <c r="R255" t="s">
        <v>8313</v>
      </c>
    </row>
    <row r="256" spans="1:18" x14ac:dyDescent="0.55000000000000004">
      <c r="A256">
        <v>254</v>
      </c>
      <c r="B256" t="s">
        <v>255</v>
      </c>
      <c r="C256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v>1.1694724999999999</v>
      </c>
      <c r="P256">
        <v>89.38643312101911</v>
      </c>
      <c r="Q256" t="s">
        <v>8308</v>
      </c>
      <c r="R256" t="s">
        <v>8313</v>
      </c>
    </row>
    <row r="257" spans="1:18" x14ac:dyDescent="0.55000000000000004">
      <c r="A257">
        <v>255</v>
      </c>
      <c r="B257" t="s">
        <v>256</v>
      </c>
      <c r="C257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v>1.0673325</v>
      </c>
      <c r="P257">
        <v>45.418404255319146</v>
      </c>
      <c r="Q257" t="s">
        <v>8308</v>
      </c>
      <c r="R257" t="s">
        <v>8313</v>
      </c>
    </row>
    <row r="258" spans="1:18" x14ac:dyDescent="0.55000000000000004">
      <c r="A258">
        <v>256</v>
      </c>
      <c r="B258" t="s">
        <v>257</v>
      </c>
      <c r="C258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v>1.391</v>
      </c>
      <c r="P258">
        <v>65.756363636363631</v>
      </c>
      <c r="Q258" t="s">
        <v>8308</v>
      </c>
      <c r="R258" t="s">
        <v>8313</v>
      </c>
    </row>
    <row r="259" spans="1:18" x14ac:dyDescent="0.55000000000000004">
      <c r="A259">
        <v>257</v>
      </c>
      <c r="B259" t="s">
        <v>258</v>
      </c>
      <c r="C259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v>1.0672648571428571</v>
      </c>
      <c r="P259">
        <v>66.70405357142856</v>
      </c>
      <c r="Q259" t="s">
        <v>8308</v>
      </c>
      <c r="R259" t="s">
        <v>8313</v>
      </c>
    </row>
    <row r="260" spans="1:18" x14ac:dyDescent="0.55000000000000004">
      <c r="A260">
        <v>258</v>
      </c>
      <c r="B260" t="s">
        <v>259</v>
      </c>
      <c r="C260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v>1.9114</v>
      </c>
      <c r="P260">
        <v>83.345930232558146</v>
      </c>
      <c r="Q260" t="s">
        <v>8308</v>
      </c>
      <c r="R260" t="s">
        <v>8313</v>
      </c>
    </row>
    <row r="261" spans="1:18" x14ac:dyDescent="0.55000000000000004">
      <c r="A261">
        <v>259</v>
      </c>
      <c r="B261" t="s">
        <v>260</v>
      </c>
      <c r="C261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v>1.3193789333333332</v>
      </c>
      <c r="P261">
        <v>105.04609341825902</v>
      </c>
      <c r="Q261" t="s">
        <v>8308</v>
      </c>
      <c r="R261" t="s">
        <v>8313</v>
      </c>
    </row>
    <row r="262" spans="1:18" x14ac:dyDescent="0.55000000000000004">
      <c r="A262">
        <v>260</v>
      </c>
      <c r="B262" t="s">
        <v>261</v>
      </c>
      <c r="C262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v>1.0640000000000001</v>
      </c>
      <c r="P262">
        <v>120.90909090909091</v>
      </c>
      <c r="Q262" t="s">
        <v>8308</v>
      </c>
      <c r="R262" t="s">
        <v>8313</v>
      </c>
    </row>
    <row r="263" spans="1:18" x14ac:dyDescent="0.55000000000000004">
      <c r="A263">
        <v>261</v>
      </c>
      <c r="B263" t="s">
        <v>262</v>
      </c>
      <c r="C26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v>1.0740000000000001</v>
      </c>
      <c r="P263">
        <v>97.63636363636364</v>
      </c>
      <c r="Q263" t="s">
        <v>8308</v>
      </c>
      <c r="R263" t="s">
        <v>8313</v>
      </c>
    </row>
    <row r="264" spans="1:18" x14ac:dyDescent="0.55000000000000004">
      <c r="A264">
        <v>262</v>
      </c>
      <c r="B264" t="s">
        <v>263</v>
      </c>
      <c r="C264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v>2.4</v>
      </c>
      <c r="P264">
        <v>41.379310344827587</v>
      </c>
      <c r="Q264" t="s">
        <v>8308</v>
      </c>
      <c r="R264" t="s">
        <v>8313</v>
      </c>
    </row>
    <row r="265" spans="1:18" x14ac:dyDescent="0.55000000000000004">
      <c r="A265">
        <v>263</v>
      </c>
      <c r="B265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v>1.1808107999999999</v>
      </c>
      <c r="P265">
        <v>30.654485981308412</v>
      </c>
      <c r="Q265" t="s">
        <v>8308</v>
      </c>
      <c r="R265" t="s">
        <v>8313</v>
      </c>
    </row>
    <row r="266" spans="1:18" x14ac:dyDescent="0.55000000000000004">
      <c r="A266">
        <v>264</v>
      </c>
      <c r="B266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v>1.1819999999999999</v>
      </c>
      <c r="P266">
        <v>64.945054945054949</v>
      </c>
      <c r="Q266" t="s">
        <v>8308</v>
      </c>
      <c r="R266" t="s">
        <v>8313</v>
      </c>
    </row>
    <row r="267" spans="1:18" x14ac:dyDescent="0.55000000000000004">
      <c r="A267">
        <v>265</v>
      </c>
      <c r="B267" t="s">
        <v>266</v>
      </c>
      <c r="C267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v>1.111</v>
      </c>
      <c r="P267">
        <v>95.775862068965523</v>
      </c>
      <c r="Q267" t="s">
        <v>8308</v>
      </c>
      <c r="R267" t="s">
        <v>8313</v>
      </c>
    </row>
    <row r="268" spans="1:18" x14ac:dyDescent="0.55000000000000004">
      <c r="A268">
        <v>266</v>
      </c>
      <c r="B268" t="s">
        <v>267</v>
      </c>
      <c r="C268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v>1.4550000000000001</v>
      </c>
      <c r="P268">
        <v>40.416666666666664</v>
      </c>
      <c r="Q268" t="s">
        <v>8308</v>
      </c>
      <c r="R268" t="s">
        <v>8313</v>
      </c>
    </row>
    <row r="269" spans="1:18" x14ac:dyDescent="0.55000000000000004">
      <c r="A269">
        <v>267</v>
      </c>
      <c r="B269" t="s">
        <v>268</v>
      </c>
      <c r="C269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v>1.3162883248730965</v>
      </c>
      <c r="P269">
        <v>78.578424242424248</v>
      </c>
      <c r="Q269" t="s">
        <v>8308</v>
      </c>
      <c r="R269" t="s">
        <v>8313</v>
      </c>
    </row>
    <row r="270" spans="1:18" x14ac:dyDescent="0.55000000000000004">
      <c r="A270">
        <v>268</v>
      </c>
      <c r="B270" t="s">
        <v>269</v>
      </c>
      <c r="C270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v>1.1140000000000001</v>
      </c>
      <c r="P270">
        <v>50.18018018018018</v>
      </c>
      <c r="Q270" t="s">
        <v>8308</v>
      </c>
      <c r="R270" t="s">
        <v>8313</v>
      </c>
    </row>
    <row r="271" spans="1:18" x14ac:dyDescent="0.55000000000000004">
      <c r="A271">
        <v>269</v>
      </c>
      <c r="B271" t="s">
        <v>270</v>
      </c>
      <c r="C271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v>1.4723377</v>
      </c>
      <c r="P271">
        <v>92.251735588972423</v>
      </c>
      <c r="Q271" t="s">
        <v>8308</v>
      </c>
      <c r="R271" t="s">
        <v>8313</v>
      </c>
    </row>
    <row r="272" spans="1:18" x14ac:dyDescent="0.55000000000000004">
      <c r="A272">
        <v>270</v>
      </c>
      <c r="B272" t="s">
        <v>271</v>
      </c>
      <c r="C272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v>1.5260869565217392</v>
      </c>
      <c r="P272">
        <v>57.540983606557376</v>
      </c>
      <c r="Q272" t="s">
        <v>8308</v>
      </c>
      <c r="R272" t="s">
        <v>8313</v>
      </c>
    </row>
    <row r="273" spans="1:18" x14ac:dyDescent="0.55000000000000004">
      <c r="A273">
        <v>271</v>
      </c>
      <c r="B273" t="s">
        <v>272</v>
      </c>
      <c r="C27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v>1.0468</v>
      </c>
      <c r="P273">
        <v>109.42160278745645</v>
      </c>
      <c r="Q273" t="s">
        <v>8308</v>
      </c>
      <c r="R273" t="s">
        <v>8313</v>
      </c>
    </row>
    <row r="274" spans="1:18" x14ac:dyDescent="0.55000000000000004">
      <c r="A274">
        <v>272</v>
      </c>
      <c r="B274" t="s">
        <v>273</v>
      </c>
      <c r="C274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v>1.7743366666666667</v>
      </c>
      <c r="P274">
        <v>81.892461538461546</v>
      </c>
      <c r="Q274" t="s">
        <v>8308</v>
      </c>
      <c r="R274" t="s">
        <v>8313</v>
      </c>
    </row>
    <row r="275" spans="1:18" x14ac:dyDescent="0.55000000000000004">
      <c r="A275">
        <v>273</v>
      </c>
      <c r="B275" t="s">
        <v>274</v>
      </c>
      <c r="C275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v>1.077758</v>
      </c>
      <c r="P275">
        <v>45.667711864406776</v>
      </c>
      <c r="Q275" t="s">
        <v>8308</v>
      </c>
      <c r="R275" t="s">
        <v>8313</v>
      </c>
    </row>
    <row r="276" spans="1:18" x14ac:dyDescent="0.55000000000000004">
      <c r="A276">
        <v>274</v>
      </c>
      <c r="B276" t="s">
        <v>275</v>
      </c>
      <c r="C276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v>1.56</v>
      </c>
      <c r="P276">
        <v>55.221238938053098</v>
      </c>
      <c r="Q276" t="s">
        <v>8308</v>
      </c>
      <c r="R276" t="s">
        <v>8313</v>
      </c>
    </row>
    <row r="277" spans="1:18" x14ac:dyDescent="0.55000000000000004">
      <c r="A277">
        <v>275</v>
      </c>
      <c r="B277" t="s">
        <v>276</v>
      </c>
      <c r="C277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v>1.08395</v>
      </c>
      <c r="P277">
        <v>65.298192771084331</v>
      </c>
      <c r="Q277" t="s">
        <v>8308</v>
      </c>
      <c r="R277" t="s">
        <v>8313</v>
      </c>
    </row>
    <row r="278" spans="1:18" x14ac:dyDescent="0.55000000000000004">
      <c r="A278">
        <v>276</v>
      </c>
      <c r="B278" t="s">
        <v>277</v>
      </c>
      <c r="C278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v>1.476</v>
      </c>
      <c r="P278">
        <v>95.225806451612897</v>
      </c>
      <c r="Q278" t="s">
        <v>8308</v>
      </c>
      <c r="R278" t="s">
        <v>8313</v>
      </c>
    </row>
    <row r="279" spans="1:18" x14ac:dyDescent="0.55000000000000004">
      <c r="A279">
        <v>277</v>
      </c>
      <c r="B279" t="s">
        <v>278</v>
      </c>
      <c r="C279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v>1.1038153846153846</v>
      </c>
      <c r="P279">
        <v>75.444794952681391</v>
      </c>
      <c r="Q279" t="s">
        <v>8308</v>
      </c>
      <c r="R279" t="s">
        <v>8313</v>
      </c>
    </row>
    <row r="280" spans="1:18" x14ac:dyDescent="0.55000000000000004">
      <c r="A280">
        <v>278</v>
      </c>
      <c r="B280" t="s">
        <v>279</v>
      </c>
      <c r="C280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v>1.5034814814814814</v>
      </c>
      <c r="P280">
        <v>97.816867469879512</v>
      </c>
      <c r="Q280" t="s">
        <v>8308</v>
      </c>
      <c r="R280" t="s">
        <v>8313</v>
      </c>
    </row>
    <row r="281" spans="1:18" x14ac:dyDescent="0.55000000000000004">
      <c r="A281">
        <v>279</v>
      </c>
      <c r="B281" t="s">
        <v>280</v>
      </c>
      <c r="C281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v>1.5731829411764706</v>
      </c>
      <c r="P281">
        <v>87.685606557377056</v>
      </c>
      <c r="Q281" t="s">
        <v>8308</v>
      </c>
      <c r="R281" t="s">
        <v>8313</v>
      </c>
    </row>
    <row r="282" spans="1:18" x14ac:dyDescent="0.55000000000000004">
      <c r="A282">
        <v>280</v>
      </c>
      <c r="B282" t="s">
        <v>281</v>
      </c>
      <c r="C282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v>1.5614399999999999</v>
      </c>
      <c r="P282">
        <v>54.748948106591868</v>
      </c>
      <c r="Q282" t="s">
        <v>8308</v>
      </c>
      <c r="R282" t="s">
        <v>8313</v>
      </c>
    </row>
    <row r="283" spans="1:18" x14ac:dyDescent="0.55000000000000004">
      <c r="A283">
        <v>281</v>
      </c>
      <c r="B283" t="s">
        <v>282</v>
      </c>
      <c r="C28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v>1.2058763636363636</v>
      </c>
      <c r="P283">
        <v>83.953417721518989</v>
      </c>
      <c r="Q283" t="s">
        <v>8308</v>
      </c>
      <c r="R283" t="s">
        <v>8313</v>
      </c>
    </row>
    <row r="284" spans="1:18" x14ac:dyDescent="0.55000000000000004">
      <c r="A284">
        <v>282</v>
      </c>
      <c r="B284" t="s">
        <v>283</v>
      </c>
      <c r="C284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v>1.0118888888888888</v>
      </c>
      <c r="P284">
        <v>254.38547486033519</v>
      </c>
      <c r="Q284" t="s">
        <v>8308</v>
      </c>
      <c r="R284" t="s">
        <v>8313</v>
      </c>
    </row>
    <row r="285" spans="1:18" x14ac:dyDescent="0.55000000000000004">
      <c r="A285">
        <v>283</v>
      </c>
      <c r="B285" t="s">
        <v>284</v>
      </c>
      <c r="C285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v>1.142725</v>
      </c>
      <c r="P285">
        <v>101.8269801980198</v>
      </c>
      <c r="Q285" t="s">
        <v>8308</v>
      </c>
      <c r="R285" t="s">
        <v>8313</v>
      </c>
    </row>
    <row r="286" spans="1:18" x14ac:dyDescent="0.55000000000000004">
      <c r="A286">
        <v>284</v>
      </c>
      <c r="B286" t="s">
        <v>285</v>
      </c>
      <c r="C286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v>1.0462615</v>
      </c>
      <c r="P286">
        <v>55.066394736842106</v>
      </c>
      <c r="Q286" t="s">
        <v>8308</v>
      </c>
      <c r="R286" t="s">
        <v>8313</v>
      </c>
    </row>
    <row r="287" spans="1:18" x14ac:dyDescent="0.55000000000000004">
      <c r="A287">
        <v>285</v>
      </c>
      <c r="B287" t="s">
        <v>286</v>
      </c>
      <c r="C287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v>2.2882507142857142</v>
      </c>
      <c r="P287">
        <v>56.901438721136763</v>
      </c>
      <c r="Q287" t="s">
        <v>8308</v>
      </c>
      <c r="R287" t="s">
        <v>8313</v>
      </c>
    </row>
    <row r="288" spans="1:18" x14ac:dyDescent="0.55000000000000004">
      <c r="A288">
        <v>286</v>
      </c>
      <c r="B288" t="s">
        <v>287</v>
      </c>
      <c r="C288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v>1.0915333333333332</v>
      </c>
      <c r="P288">
        <v>121.28148148148148</v>
      </c>
      <c r="Q288" t="s">
        <v>8308</v>
      </c>
      <c r="R288" t="s">
        <v>8313</v>
      </c>
    </row>
    <row r="289" spans="1:18" x14ac:dyDescent="0.55000000000000004">
      <c r="A289">
        <v>287</v>
      </c>
      <c r="B289" t="s">
        <v>288</v>
      </c>
      <c r="C289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v>1.7629999999999999</v>
      </c>
      <c r="P289">
        <v>91.189655172413794</v>
      </c>
      <c r="Q289" t="s">
        <v>8308</v>
      </c>
      <c r="R289" t="s">
        <v>8313</v>
      </c>
    </row>
    <row r="290" spans="1:18" x14ac:dyDescent="0.55000000000000004">
      <c r="A290">
        <v>288</v>
      </c>
      <c r="B290" t="s">
        <v>289</v>
      </c>
      <c r="C290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v>1.0321061999999999</v>
      </c>
      <c r="P290">
        <v>115.44812080536913</v>
      </c>
      <c r="Q290" t="s">
        <v>8308</v>
      </c>
      <c r="R290" t="s">
        <v>8313</v>
      </c>
    </row>
    <row r="291" spans="1:18" x14ac:dyDescent="0.55000000000000004">
      <c r="A291">
        <v>289</v>
      </c>
      <c r="B291" t="s">
        <v>290</v>
      </c>
      <c r="C291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v>1.0482</v>
      </c>
      <c r="P291">
        <v>67.771551724137936</v>
      </c>
      <c r="Q291" t="s">
        <v>8308</v>
      </c>
      <c r="R291" t="s">
        <v>8313</v>
      </c>
    </row>
    <row r="292" spans="1:18" x14ac:dyDescent="0.55000000000000004">
      <c r="A292">
        <v>290</v>
      </c>
      <c r="B292" t="s">
        <v>291</v>
      </c>
      <c r="C292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v>1.0668444444444445</v>
      </c>
      <c r="P292">
        <v>28.576190476190476</v>
      </c>
      <c r="Q292" t="s">
        <v>8308</v>
      </c>
      <c r="R292" t="s">
        <v>8313</v>
      </c>
    </row>
    <row r="293" spans="1:18" x14ac:dyDescent="0.55000000000000004">
      <c r="A293">
        <v>291</v>
      </c>
      <c r="B293" t="s">
        <v>292</v>
      </c>
      <c r="C29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v>1.2001999999999999</v>
      </c>
      <c r="P293">
        <v>46.8828125</v>
      </c>
      <c r="Q293" t="s">
        <v>8308</v>
      </c>
      <c r="R293" t="s">
        <v>8313</v>
      </c>
    </row>
    <row r="294" spans="1:18" x14ac:dyDescent="0.55000000000000004">
      <c r="A294">
        <v>292</v>
      </c>
      <c r="B294" t="s">
        <v>293</v>
      </c>
      <c r="C294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v>1.0150693333333334</v>
      </c>
      <c r="P294">
        <v>154.42231237322514</v>
      </c>
      <c r="Q294" t="s">
        <v>8308</v>
      </c>
      <c r="R294" t="s">
        <v>8313</v>
      </c>
    </row>
    <row r="295" spans="1:18" x14ac:dyDescent="0.55000000000000004">
      <c r="A295">
        <v>293</v>
      </c>
      <c r="B295" t="s">
        <v>294</v>
      </c>
      <c r="C295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v>1.0138461538461538</v>
      </c>
      <c r="P295">
        <v>201.22137404580153</v>
      </c>
      <c r="Q295" t="s">
        <v>8308</v>
      </c>
      <c r="R295" t="s">
        <v>8313</v>
      </c>
    </row>
    <row r="296" spans="1:18" x14ac:dyDescent="0.55000000000000004">
      <c r="A296">
        <v>294</v>
      </c>
      <c r="B296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v>1</v>
      </c>
      <c r="P296">
        <v>100</v>
      </c>
      <c r="Q296" t="s">
        <v>8308</v>
      </c>
      <c r="R296" t="s">
        <v>8313</v>
      </c>
    </row>
    <row r="297" spans="1:18" x14ac:dyDescent="0.55000000000000004">
      <c r="A297">
        <v>295</v>
      </c>
      <c r="B297" t="s">
        <v>296</v>
      </c>
      <c r="C297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v>1.3310911999999999</v>
      </c>
      <c r="P297">
        <v>100.08204511278196</v>
      </c>
      <c r="Q297" t="s">
        <v>8308</v>
      </c>
      <c r="R297" t="s">
        <v>8313</v>
      </c>
    </row>
    <row r="298" spans="1:18" x14ac:dyDescent="0.55000000000000004">
      <c r="A298">
        <v>296</v>
      </c>
      <c r="B298" t="s">
        <v>297</v>
      </c>
      <c r="C298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v>1.187262</v>
      </c>
      <c r="P298">
        <v>230.08953488372092</v>
      </c>
      <c r="Q298" t="s">
        <v>8308</v>
      </c>
      <c r="R298" t="s">
        <v>8313</v>
      </c>
    </row>
    <row r="299" spans="1:18" x14ac:dyDescent="0.55000000000000004">
      <c r="A299">
        <v>297</v>
      </c>
      <c r="B299" t="s">
        <v>298</v>
      </c>
      <c r="C299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v>1.0064</v>
      </c>
      <c r="P299">
        <v>141.74647887323943</v>
      </c>
      <c r="Q299" t="s">
        <v>8308</v>
      </c>
      <c r="R299" t="s">
        <v>8313</v>
      </c>
    </row>
    <row r="300" spans="1:18" x14ac:dyDescent="0.55000000000000004">
      <c r="A300">
        <v>298</v>
      </c>
      <c r="B300" t="s">
        <v>299</v>
      </c>
      <c r="C300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v>1.089324126984127</v>
      </c>
      <c r="P300">
        <v>56.344351395730705</v>
      </c>
      <c r="Q300" t="s">
        <v>8308</v>
      </c>
      <c r="R300" t="s">
        <v>8313</v>
      </c>
    </row>
    <row r="301" spans="1:18" x14ac:dyDescent="0.55000000000000004">
      <c r="A301">
        <v>299</v>
      </c>
      <c r="B301" t="s">
        <v>300</v>
      </c>
      <c r="C301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v>1.789525</v>
      </c>
      <c r="P301">
        <v>73.341188524590166</v>
      </c>
      <c r="Q301" t="s">
        <v>8308</v>
      </c>
      <c r="R301" t="s">
        <v>8313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318E7-B01A-40CE-BE19-8B147DAFD392}">
  <dimension ref="A1:R301"/>
  <sheetViews>
    <sheetView workbookViewId="0">
      <selection sqref="A1:R301"/>
    </sheetView>
  </sheetViews>
  <sheetFormatPr defaultRowHeight="16.2" x14ac:dyDescent="0.55000000000000004"/>
  <cols>
    <col min="5" max="5" width="9.1015625" customWidth="1"/>
    <col min="8" max="8" width="9.5234375" customWidth="1"/>
    <col min="9" max="9" width="9.578125" customWidth="1"/>
    <col min="10" max="10" width="12.5234375" customWidth="1"/>
    <col min="11" max="11" width="10.41796875" customWidth="1"/>
    <col min="12" max="12" width="14.3125" customWidth="1"/>
    <col min="13" max="13" width="9.734375" customWidth="1"/>
    <col min="14" max="14" width="24.62890625" customWidth="1"/>
    <col min="15" max="15" width="15.3125" customWidth="1"/>
    <col min="16" max="16" width="17.15625" customWidth="1"/>
    <col min="17" max="17" width="9.83984375" customWidth="1"/>
    <col min="18" max="18" width="13.41796875" customWidth="1"/>
  </cols>
  <sheetData>
    <row r="1" spans="1:18" x14ac:dyDescent="0.55000000000000004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8399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8263</v>
      </c>
      <c r="O1" t="s">
        <v>8305</v>
      </c>
      <c r="P1" t="s">
        <v>8306</v>
      </c>
      <c r="Q1" t="s">
        <v>8400</v>
      </c>
      <c r="R1" t="s">
        <v>8307</v>
      </c>
    </row>
    <row r="2" spans="1:18" x14ac:dyDescent="0.55000000000000004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v>1.3685882352941177</v>
      </c>
      <c r="P2">
        <v>63.92</v>
      </c>
      <c r="Q2" t="s">
        <v>8308</v>
      </c>
      <c r="R2" t="s">
        <v>8309</v>
      </c>
    </row>
    <row r="3" spans="1:18" x14ac:dyDescent="0.55000000000000004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v>1.4260827250608272</v>
      </c>
      <c r="P3">
        <v>185.48101265822785</v>
      </c>
      <c r="Q3" t="s">
        <v>8308</v>
      </c>
      <c r="R3" t="s">
        <v>8309</v>
      </c>
    </row>
    <row r="4" spans="1:18" x14ac:dyDescent="0.55000000000000004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v>1.05</v>
      </c>
      <c r="P4">
        <v>15</v>
      </c>
      <c r="Q4" t="s">
        <v>8308</v>
      </c>
      <c r="R4" t="s">
        <v>8309</v>
      </c>
    </row>
    <row r="5" spans="1:18" x14ac:dyDescent="0.55000000000000004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v>1.0389999999999999</v>
      </c>
      <c r="P5">
        <v>69.266666666666666</v>
      </c>
      <c r="Q5" t="s">
        <v>8308</v>
      </c>
      <c r="R5" t="s">
        <v>8309</v>
      </c>
    </row>
    <row r="6" spans="1:18" x14ac:dyDescent="0.55000000000000004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v>1.2299154545454545</v>
      </c>
      <c r="P6">
        <v>190.55028169014085</v>
      </c>
      <c r="Q6" t="s">
        <v>8308</v>
      </c>
      <c r="R6" t="s">
        <v>8309</v>
      </c>
    </row>
    <row r="7" spans="1:18" x14ac:dyDescent="0.55000000000000004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v>1.0977744436109027</v>
      </c>
      <c r="P7">
        <v>93.40425531914893</v>
      </c>
      <c r="Q7" t="s">
        <v>8308</v>
      </c>
      <c r="R7" t="s">
        <v>8309</v>
      </c>
    </row>
    <row r="8" spans="1:18" x14ac:dyDescent="0.55000000000000004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v>1.064875</v>
      </c>
      <c r="P8">
        <v>146.87931034482759</v>
      </c>
      <c r="Q8" t="s">
        <v>8308</v>
      </c>
      <c r="R8" t="s">
        <v>8309</v>
      </c>
    </row>
    <row r="9" spans="1:18" x14ac:dyDescent="0.55000000000000004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v>1.0122222222222221</v>
      </c>
      <c r="P9">
        <v>159.82456140350877</v>
      </c>
      <c r="Q9" t="s">
        <v>8308</v>
      </c>
      <c r="R9" t="s">
        <v>8309</v>
      </c>
    </row>
    <row r="10" spans="1:18" x14ac:dyDescent="0.55000000000000004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v>1.0004342857142856</v>
      </c>
      <c r="P10">
        <v>291.79333333333335</v>
      </c>
      <c r="Q10" t="s">
        <v>8308</v>
      </c>
      <c r="R10" t="s">
        <v>8309</v>
      </c>
    </row>
    <row r="11" spans="1:18" x14ac:dyDescent="0.55000000000000004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v>1.2599800000000001</v>
      </c>
      <c r="P11">
        <v>31.499500000000001</v>
      </c>
      <c r="Q11" t="s">
        <v>8308</v>
      </c>
      <c r="R11" t="s">
        <v>8309</v>
      </c>
    </row>
    <row r="12" spans="1:18" x14ac:dyDescent="0.55000000000000004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v>1.0049999999999999</v>
      </c>
      <c r="P12">
        <v>158.68421052631578</v>
      </c>
      <c r="Q12" t="s">
        <v>8308</v>
      </c>
      <c r="R12" t="s">
        <v>8309</v>
      </c>
    </row>
    <row r="13" spans="1:18" x14ac:dyDescent="0.55000000000000004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v>1.2050000000000001</v>
      </c>
      <c r="P13">
        <v>80.333333333333329</v>
      </c>
      <c r="Q13" t="s">
        <v>8308</v>
      </c>
      <c r="R13" t="s">
        <v>8309</v>
      </c>
    </row>
    <row r="14" spans="1:18" x14ac:dyDescent="0.55000000000000004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v>1.6529333333333334</v>
      </c>
      <c r="P14">
        <v>59.961305925030231</v>
      </c>
      <c r="Q14" t="s">
        <v>8308</v>
      </c>
      <c r="R14" t="s">
        <v>8309</v>
      </c>
    </row>
    <row r="15" spans="1:18" x14ac:dyDescent="0.55000000000000004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v>1.5997142857142856</v>
      </c>
      <c r="P15">
        <v>109.78431372549019</v>
      </c>
      <c r="Q15" t="s">
        <v>8308</v>
      </c>
      <c r="R15" t="s">
        <v>8309</v>
      </c>
    </row>
    <row r="16" spans="1:18" x14ac:dyDescent="0.55000000000000004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v>1.0093333333333334</v>
      </c>
      <c r="P16">
        <v>147.70731707317074</v>
      </c>
      <c r="Q16" t="s">
        <v>8308</v>
      </c>
      <c r="R16" t="s">
        <v>8309</v>
      </c>
    </row>
    <row r="17" spans="1:18" x14ac:dyDescent="0.55000000000000004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v>1.0660000000000001</v>
      </c>
      <c r="P17">
        <v>21.755102040816325</v>
      </c>
      <c r="Q17" t="s">
        <v>8308</v>
      </c>
      <c r="R17" t="s">
        <v>8309</v>
      </c>
    </row>
    <row r="18" spans="1:18" x14ac:dyDescent="0.55000000000000004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v>1.0024166666666667</v>
      </c>
      <c r="P18">
        <v>171.84285714285716</v>
      </c>
      <c r="Q18" t="s">
        <v>8308</v>
      </c>
      <c r="R18" t="s">
        <v>8309</v>
      </c>
    </row>
    <row r="19" spans="1:18" x14ac:dyDescent="0.55000000000000004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v>1.0066666666666666</v>
      </c>
      <c r="P19">
        <v>41.944444444444443</v>
      </c>
      <c r="Q19" t="s">
        <v>8308</v>
      </c>
      <c r="R19" t="s">
        <v>8309</v>
      </c>
    </row>
    <row r="20" spans="1:18" x14ac:dyDescent="0.55000000000000004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v>1.0632110000000001</v>
      </c>
      <c r="P20">
        <v>93.264122807017543</v>
      </c>
      <c r="Q20" t="s">
        <v>8308</v>
      </c>
      <c r="R20" t="s">
        <v>8309</v>
      </c>
    </row>
    <row r="21" spans="1:18" x14ac:dyDescent="0.55000000000000004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v>1.4529411764705882</v>
      </c>
      <c r="P21">
        <v>56.136363636363633</v>
      </c>
      <c r="Q21" t="s">
        <v>8308</v>
      </c>
      <c r="R21" t="s">
        <v>8309</v>
      </c>
    </row>
    <row r="22" spans="1:18" x14ac:dyDescent="0.55000000000000004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v>1.002</v>
      </c>
      <c r="P22">
        <v>80.16</v>
      </c>
      <c r="Q22" t="s">
        <v>8308</v>
      </c>
      <c r="R22" t="s">
        <v>8309</v>
      </c>
    </row>
    <row r="23" spans="1:18" x14ac:dyDescent="0.55000000000000004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v>1.0913513513513513</v>
      </c>
      <c r="P23">
        <v>199.9009900990099</v>
      </c>
      <c r="Q23" t="s">
        <v>8308</v>
      </c>
      <c r="R23" t="s">
        <v>8309</v>
      </c>
    </row>
    <row r="24" spans="1:18" x14ac:dyDescent="0.55000000000000004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v>1.1714285714285715</v>
      </c>
      <c r="P24">
        <v>51.25</v>
      </c>
      <c r="Q24" t="s">
        <v>8308</v>
      </c>
      <c r="R24" t="s">
        <v>8309</v>
      </c>
    </row>
    <row r="25" spans="1:18" x14ac:dyDescent="0.55000000000000004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v>1.1850000000000001</v>
      </c>
      <c r="P25">
        <v>103.04347826086956</v>
      </c>
      <c r="Q25" t="s">
        <v>8308</v>
      </c>
      <c r="R25" t="s">
        <v>8309</v>
      </c>
    </row>
    <row r="26" spans="1:18" x14ac:dyDescent="0.55000000000000004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v>1.0880768571428572</v>
      </c>
      <c r="P26">
        <v>66.346149825783982</v>
      </c>
      <c r="Q26" t="s">
        <v>8308</v>
      </c>
      <c r="R26" t="s">
        <v>8309</v>
      </c>
    </row>
    <row r="27" spans="1:18" x14ac:dyDescent="0.55000000000000004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v>1.3333333333333333</v>
      </c>
      <c r="P27">
        <v>57.142857142857146</v>
      </c>
      <c r="Q27" t="s">
        <v>8308</v>
      </c>
      <c r="R27" t="s">
        <v>8309</v>
      </c>
    </row>
    <row r="28" spans="1:18" x14ac:dyDescent="0.55000000000000004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v>1.552</v>
      </c>
      <c r="P28">
        <v>102.10526315789474</v>
      </c>
      <c r="Q28" t="s">
        <v>8308</v>
      </c>
      <c r="R28" t="s">
        <v>8309</v>
      </c>
    </row>
    <row r="29" spans="1:18" x14ac:dyDescent="0.55000000000000004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v>1.1172500000000001</v>
      </c>
      <c r="P29">
        <v>148.96666666666667</v>
      </c>
      <c r="Q29" t="s">
        <v>8308</v>
      </c>
      <c r="R29" t="s">
        <v>8309</v>
      </c>
    </row>
    <row r="30" spans="1:18" x14ac:dyDescent="0.55000000000000004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v>1.0035000000000001</v>
      </c>
      <c r="P30">
        <v>169.6056338028169</v>
      </c>
      <c r="Q30" t="s">
        <v>8308</v>
      </c>
      <c r="R30" t="s">
        <v>8309</v>
      </c>
    </row>
    <row r="31" spans="1:18" x14ac:dyDescent="0.55000000000000004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v>1.2333333333333334</v>
      </c>
      <c r="P31">
        <v>31.623931623931625</v>
      </c>
      <c r="Q31" t="s">
        <v>8308</v>
      </c>
      <c r="R31" t="s">
        <v>8309</v>
      </c>
    </row>
    <row r="32" spans="1:18" x14ac:dyDescent="0.55000000000000004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v>1.0129975</v>
      </c>
      <c r="P32">
        <v>76.45264150943396</v>
      </c>
      <c r="Q32" t="s">
        <v>8308</v>
      </c>
      <c r="R32" t="s">
        <v>8309</v>
      </c>
    </row>
    <row r="33" spans="1:18" x14ac:dyDescent="0.55000000000000004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v>1</v>
      </c>
      <c r="P33">
        <v>13</v>
      </c>
      <c r="Q33" t="s">
        <v>8308</v>
      </c>
      <c r="R33" t="s">
        <v>8309</v>
      </c>
    </row>
    <row r="34" spans="1:18" x14ac:dyDescent="0.55000000000000004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v>1.0024604569420035</v>
      </c>
      <c r="P34">
        <v>320.44943820224717</v>
      </c>
      <c r="Q34" t="s">
        <v>8308</v>
      </c>
      <c r="R34" t="s">
        <v>8309</v>
      </c>
    </row>
    <row r="35" spans="1:18" x14ac:dyDescent="0.55000000000000004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v>1.0209523809523811</v>
      </c>
      <c r="P35">
        <v>83.75</v>
      </c>
      <c r="Q35" t="s">
        <v>8308</v>
      </c>
      <c r="R35" t="s">
        <v>8309</v>
      </c>
    </row>
    <row r="36" spans="1:18" x14ac:dyDescent="0.55000000000000004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v>1.3046153846153845</v>
      </c>
      <c r="P36">
        <v>49.882352941176471</v>
      </c>
      <c r="Q36" t="s">
        <v>8308</v>
      </c>
      <c r="R36" t="s">
        <v>8309</v>
      </c>
    </row>
    <row r="37" spans="1:18" x14ac:dyDescent="0.55000000000000004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v>1.665</v>
      </c>
      <c r="P37">
        <v>59.464285714285715</v>
      </c>
      <c r="Q37" t="s">
        <v>8308</v>
      </c>
      <c r="R37" t="s">
        <v>8309</v>
      </c>
    </row>
    <row r="38" spans="1:18" x14ac:dyDescent="0.55000000000000004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v>1.4215</v>
      </c>
      <c r="P38">
        <v>193.84090909090909</v>
      </c>
      <c r="Q38" t="s">
        <v>8308</v>
      </c>
      <c r="R38" t="s">
        <v>8309</v>
      </c>
    </row>
    <row r="39" spans="1:18" x14ac:dyDescent="0.55000000000000004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v>1.8344090909090909</v>
      </c>
      <c r="P39">
        <v>159.51383399209487</v>
      </c>
      <c r="Q39" t="s">
        <v>8308</v>
      </c>
      <c r="R39" t="s">
        <v>8309</v>
      </c>
    </row>
    <row r="40" spans="1:18" x14ac:dyDescent="0.55000000000000004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v>1.1004</v>
      </c>
      <c r="P40">
        <v>41.68181818181818</v>
      </c>
      <c r="Q40" t="s">
        <v>8308</v>
      </c>
      <c r="R40" t="s">
        <v>8309</v>
      </c>
    </row>
    <row r="41" spans="1:18" x14ac:dyDescent="0.55000000000000004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v>1.3098000000000001</v>
      </c>
      <c r="P41">
        <v>150.89861751152074</v>
      </c>
      <c r="Q41" t="s">
        <v>8308</v>
      </c>
      <c r="R41" t="s">
        <v>8309</v>
      </c>
    </row>
    <row r="42" spans="1:18" x14ac:dyDescent="0.55000000000000004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v>1.0135000000000001</v>
      </c>
      <c r="P42">
        <v>126.6875</v>
      </c>
      <c r="Q42" t="s">
        <v>8308</v>
      </c>
      <c r="R42" t="s">
        <v>8309</v>
      </c>
    </row>
    <row r="43" spans="1:18" x14ac:dyDescent="0.55000000000000004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v>1</v>
      </c>
      <c r="P43">
        <v>105.26315789473684</v>
      </c>
      <c r="Q43" t="s">
        <v>8308</v>
      </c>
      <c r="R43" t="s">
        <v>8309</v>
      </c>
    </row>
    <row r="44" spans="1:18" x14ac:dyDescent="0.55000000000000004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v>1.4185714285714286</v>
      </c>
      <c r="P44">
        <v>117.51479289940828</v>
      </c>
      <c r="Q44" t="s">
        <v>8308</v>
      </c>
      <c r="R44" t="s">
        <v>8309</v>
      </c>
    </row>
    <row r="45" spans="1:18" x14ac:dyDescent="0.55000000000000004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v>3.0865999999999998</v>
      </c>
      <c r="P45">
        <v>117.36121673003802</v>
      </c>
      <c r="Q45" t="s">
        <v>8308</v>
      </c>
      <c r="R45" t="s">
        <v>8309</v>
      </c>
    </row>
    <row r="46" spans="1:18" x14ac:dyDescent="0.55000000000000004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v>1</v>
      </c>
      <c r="P46">
        <v>133.33333333333334</v>
      </c>
      <c r="Q46" t="s">
        <v>8308</v>
      </c>
      <c r="R46" t="s">
        <v>8309</v>
      </c>
    </row>
    <row r="47" spans="1:18" x14ac:dyDescent="0.55000000000000004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v>1.2</v>
      </c>
      <c r="P47">
        <v>98.360655737704917</v>
      </c>
      <c r="Q47" t="s">
        <v>8308</v>
      </c>
      <c r="R47" t="s">
        <v>8309</v>
      </c>
    </row>
    <row r="48" spans="1:18" x14ac:dyDescent="0.55000000000000004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v>1.0416666666666667</v>
      </c>
      <c r="P48">
        <v>194.44444444444446</v>
      </c>
      <c r="Q48" t="s">
        <v>8308</v>
      </c>
      <c r="R48" t="s">
        <v>8309</v>
      </c>
    </row>
    <row r="49" spans="1:18" x14ac:dyDescent="0.55000000000000004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v>1.0761100000000001</v>
      </c>
      <c r="P49">
        <v>76.865000000000009</v>
      </c>
      <c r="Q49" t="s">
        <v>8308</v>
      </c>
      <c r="R49" t="s">
        <v>8309</v>
      </c>
    </row>
    <row r="50" spans="1:18" x14ac:dyDescent="0.55000000000000004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v>1.0794999999999999</v>
      </c>
      <c r="P50">
        <v>56.815789473684212</v>
      </c>
      <c r="Q50" t="s">
        <v>8308</v>
      </c>
      <c r="R50" t="s">
        <v>8309</v>
      </c>
    </row>
    <row r="51" spans="1:18" x14ac:dyDescent="0.55000000000000004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v>1</v>
      </c>
      <c r="P51">
        <v>137.93103448275863</v>
      </c>
      <c r="Q51" t="s">
        <v>8308</v>
      </c>
      <c r="R51" t="s">
        <v>8309</v>
      </c>
    </row>
    <row r="52" spans="1:18" x14ac:dyDescent="0.55000000000000004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v>1</v>
      </c>
      <c r="P52">
        <v>27.272727272727273</v>
      </c>
      <c r="Q52" t="s">
        <v>8308</v>
      </c>
      <c r="R52" t="s">
        <v>8309</v>
      </c>
    </row>
    <row r="53" spans="1:18" x14ac:dyDescent="0.55000000000000004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v>1.2801818181818181</v>
      </c>
      <c r="P53">
        <v>118.33613445378151</v>
      </c>
      <c r="Q53" t="s">
        <v>8308</v>
      </c>
      <c r="R53" t="s">
        <v>8309</v>
      </c>
    </row>
    <row r="54" spans="1:18" x14ac:dyDescent="0.55000000000000004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v>1.1620999999999999</v>
      </c>
      <c r="P54">
        <v>223.48076923076923</v>
      </c>
      <c r="Q54" t="s">
        <v>8308</v>
      </c>
      <c r="R54" t="s">
        <v>8309</v>
      </c>
    </row>
    <row r="55" spans="1:18" x14ac:dyDescent="0.55000000000000004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v>1.0963333333333334</v>
      </c>
      <c r="P55">
        <v>28.111111111111111</v>
      </c>
      <c r="Q55" t="s">
        <v>8308</v>
      </c>
      <c r="R55" t="s">
        <v>8309</v>
      </c>
    </row>
    <row r="56" spans="1:18" x14ac:dyDescent="0.55000000000000004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v>1.01</v>
      </c>
      <c r="P56">
        <v>194.23076923076923</v>
      </c>
      <c r="Q56" t="s">
        <v>8308</v>
      </c>
      <c r="R56" t="s">
        <v>8309</v>
      </c>
    </row>
    <row r="57" spans="1:18" x14ac:dyDescent="0.55000000000000004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v>1.2895348837209302</v>
      </c>
      <c r="P57">
        <v>128.95348837209303</v>
      </c>
      <c r="Q57" t="s">
        <v>8308</v>
      </c>
      <c r="R57" t="s">
        <v>8309</v>
      </c>
    </row>
    <row r="58" spans="1:18" x14ac:dyDescent="0.55000000000000004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v>1.0726249999999999</v>
      </c>
      <c r="P58">
        <v>49.316091954022987</v>
      </c>
      <c r="Q58" t="s">
        <v>8308</v>
      </c>
      <c r="R58" t="s">
        <v>8309</v>
      </c>
    </row>
    <row r="59" spans="1:18" x14ac:dyDescent="0.55000000000000004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v>1.0189999999999999</v>
      </c>
      <c r="P59">
        <v>221.52173913043478</v>
      </c>
      <c r="Q59" t="s">
        <v>8308</v>
      </c>
      <c r="R59" t="s">
        <v>8309</v>
      </c>
    </row>
    <row r="60" spans="1:18" x14ac:dyDescent="0.55000000000000004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v>1.0290999999999999</v>
      </c>
      <c r="P60">
        <v>137.21333333333334</v>
      </c>
      <c r="Q60" t="s">
        <v>8308</v>
      </c>
      <c r="R60" t="s">
        <v>8309</v>
      </c>
    </row>
    <row r="61" spans="1:18" x14ac:dyDescent="0.55000000000000004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v>1.0012570000000001</v>
      </c>
      <c r="P61">
        <v>606.82242424242418</v>
      </c>
      <c r="Q61" t="s">
        <v>8308</v>
      </c>
      <c r="R61" t="s">
        <v>8309</v>
      </c>
    </row>
    <row r="62" spans="1:18" x14ac:dyDescent="0.55000000000000004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v>1.0329622222222221</v>
      </c>
      <c r="P62">
        <v>43.040092592592593</v>
      </c>
      <c r="Q62" t="s">
        <v>8308</v>
      </c>
      <c r="R62" t="s">
        <v>8310</v>
      </c>
    </row>
    <row r="63" spans="1:18" x14ac:dyDescent="0.55000000000000004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v>1.4830000000000001</v>
      </c>
      <c r="P63">
        <v>322.39130434782606</v>
      </c>
      <c r="Q63" t="s">
        <v>8308</v>
      </c>
      <c r="R63" t="s">
        <v>8310</v>
      </c>
    </row>
    <row r="64" spans="1:18" x14ac:dyDescent="0.55000000000000004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v>1.5473333333333332</v>
      </c>
      <c r="P64">
        <v>96.708333333333329</v>
      </c>
      <c r="Q64" t="s">
        <v>8308</v>
      </c>
      <c r="R64" t="s">
        <v>8310</v>
      </c>
    </row>
    <row r="65" spans="1:18" x14ac:dyDescent="0.55000000000000004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v>1.1351849999999999</v>
      </c>
      <c r="P65">
        <v>35.474531249999998</v>
      </c>
      <c r="Q65" t="s">
        <v>8308</v>
      </c>
      <c r="R65" t="s">
        <v>8310</v>
      </c>
    </row>
    <row r="66" spans="1:18" x14ac:dyDescent="0.55000000000000004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v>1.7333333333333334</v>
      </c>
      <c r="P66">
        <v>86.666666666666671</v>
      </c>
      <c r="Q66" t="s">
        <v>8308</v>
      </c>
      <c r="R66" t="s">
        <v>8310</v>
      </c>
    </row>
    <row r="67" spans="1:18" x14ac:dyDescent="0.55000000000000004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v>1.0752857142857142</v>
      </c>
      <c r="P67">
        <v>132.05263157894737</v>
      </c>
      <c r="Q67" t="s">
        <v>8308</v>
      </c>
      <c r="R67" t="s">
        <v>8310</v>
      </c>
    </row>
    <row r="68" spans="1:18" x14ac:dyDescent="0.55000000000000004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v>1.1859999999999999</v>
      </c>
      <c r="P68">
        <v>91.230769230769226</v>
      </c>
      <c r="Q68" t="s">
        <v>8308</v>
      </c>
      <c r="R68" t="s">
        <v>8310</v>
      </c>
    </row>
    <row r="69" spans="1:18" x14ac:dyDescent="0.55000000000000004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v>1.1625000000000001</v>
      </c>
      <c r="P69">
        <v>116.25</v>
      </c>
      <c r="Q69" t="s">
        <v>8308</v>
      </c>
      <c r="R69" t="s">
        <v>8310</v>
      </c>
    </row>
    <row r="70" spans="1:18" x14ac:dyDescent="0.55000000000000004">
      <c r="A70">
        <v>68</v>
      </c>
      <c r="B70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v>1.2716666666666667</v>
      </c>
      <c r="P70">
        <v>21.194444444444443</v>
      </c>
      <c r="Q70" t="s">
        <v>8308</v>
      </c>
      <c r="R70" t="s">
        <v>8310</v>
      </c>
    </row>
    <row r="71" spans="1:18" x14ac:dyDescent="0.55000000000000004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v>1.109423</v>
      </c>
      <c r="P71">
        <v>62.327134831460668</v>
      </c>
      <c r="Q71" t="s">
        <v>8308</v>
      </c>
      <c r="R71" t="s">
        <v>8310</v>
      </c>
    </row>
    <row r="72" spans="1:18" x14ac:dyDescent="0.55000000000000004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v>1.272</v>
      </c>
      <c r="P72">
        <v>37.411764705882355</v>
      </c>
      <c r="Q72" t="s">
        <v>8308</v>
      </c>
      <c r="R72" t="s">
        <v>8310</v>
      </c>
    </row>
    <row r="73" spans="1:18" x14ac:dyDescent="0.55000000000000004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v>1.2394444444444443</v>
      </c>
      <c r="P73">
        <v>69.71875</v>
      </c>
      <c r="Q73" t="s">
        <v>8308</v>
      </c>
      <c r="R73" t="s">
        <v>8310</v>
      </c>
    </row>
    <row r="74" spans="1:18" x14ac:dyDescent="0.55000000000000004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v>1.084090909090909</v>
      </c>
      <c r="P74">
        <v>58.170731707317074</v>
      </c>
      <c r="Q74" t="s">
        <v>8308</v>
      </c>
      <c r="R74" t="s">
        <v>8310</v>
      </c>
    </row>
    <row r="75" spans="1:18" x14ac:dyDescent="0.55000000000000004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v>1</v>
      </c>
      <c r="P75">
        <v>50</v>
      </c>
      <c r="Q75" t="s">
        <v>8308</v>
      </c>
      <c r="R75" t="s">
        <v>8310</v>
      </c>
    </row>
    <row r="76" spans="1:18" x14ac:dyDescent="0.55000000000000004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v>1.1293199999999999</v>
      </c>
      <c r="P76">
        <v>19.471034482758618</v>
      </c>
      <c r="Q76" t="s">
        <v>8308</v>
      </c>
      <c r="R76" t="s">
        <v>8310</v>
      </c>
    </row>
    <row r="77" spans="1:18" x14ac:dyDescent="0.55000000000000004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v>1.1542857142857144</v>
      </c>
      <c r="P77">
        <v>85.957446808510639</v>
      </c>
      <c r="Q77" t="s">
        <v>8308</v>
      </c>
      <c r="R77" t="s">
        <v>8310</v>
      </c>
    </row>
    <row r="78" spans="1:18" x14ac:dyDescent="0.55000000000000004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v>1.5333333333333334</v>
      </c>
      <c r="P78">
        <v>30.666666666666668</v>
      </c>
      <c r="Q78" t="s">
        <v>8308</v>
      </c>
      <c r="R78" t="s">
        <v>8310</v>
      </c>
    </row>
    <row r="79" spans="1:18" x14ac:dyDescent="0.55000000000000004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v>3.9249999999999998</v>
      </c>
      <c r="P79">
        <v>60.384615384615387</v>
      </c>
      <c r="Q79" t="s">
        <v>8308</v>
      </c>
      <c r="R79" t="s">
        <v>8310</v>
      </c>
    </row>
    <row r="80" spans="1:18" x14ac:dyDescent="0.55000000000000004">
      <c r="A80">
        <v>78</v>
      </c>
      <c r="B80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v>27.02</v>
      </c>
      <c r="P80">
        <v>38.6</v>
      </c>
      <c r="Q80" t="s">
        <v>8308</v>
      </c>
      <c r="R80" t="s">
        <v>8310</v>
      </c>
    </row>
    <row r="81" spans="1:18" x14ac:dyDescent="0.55000000000000004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v>1.27</v>
      </c>
      <c r="P81">
        <v>40.268292682926827</v>
      </c>
      <c r="Q81" t="s">
        <v>8308</v>
      </c>
      <c r="R81" t="s">
        <v>8310</v>
      </c>
    </row>
    <row r="82" spans="1:18" x14ac:dyDescent="0.55000000000000004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v>1.0725</v>
      </c>
      <c r="P82">
        <v>273.82978723404256</v>
      </c>
      <c r="Q82" t="s">
        <v>8308</v>
      </c>
      <c r="R82" t="s">
        <v>8310</v>
      </c>
    </row>
    <row r="83" spans="1:18" x14ac:dyDescent="0.55000000000000004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v>1.98</v>
      </c>
      <c r="P83">
        <v>53.035714285714285</v>
      </c>
      <c r="Q83" t="s">
        <v>8308</v>
      </c>
      <c r="R83" t="s">
        <v>8310</v>
      </c>
    </row>
    <row r="84" spans="1:18" x14ac:dyDescent="0.55000000000000004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v>1.0001249999999999</v>
      </c>
      <c r="P84">
        <v>40.005000000000003</v>
      </c>
      <c r="Q84" t="s">
        <v>8308</v>
      </c>
      <c r="R84" t="s">
        <v>8310</v>
      </c>
    </row>
    <row r="85" spans="1:18" x14ac:dyDescent="0.55000000000000004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v>1.0249999999999999</v>
      </c>
      <c r="P85">
        <v>15.76923076923077</v>
      </c>
      <c r="Q85" t="s">
        <v>8308</v>
      </c>
      <c r="R85" t="s">
        <v>8310</v>
      </c>
    </row>
    <row r="86" spans="1:18" x14ac:dyDescent="0.55000000000000004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v>1</v>
      </c>
      <c r="P86">
        <v>71.428571428571431</v>
      </c>
      <c r="Q86" t="s">
        <v>8308</v>
      </c>
      <c r="R86" t="s">
        <v>8310</v>
      </c>
    </row>
    <row r="87" spans="1:18" x14ac:dyDescent="0.55000000000000004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v>1.2549999999999999</v>
      </c>
      <c r="P87">
        <v>71.714285714285708</v>
      </c>
      <c r="Q87" t="s">
        <v>8308</v>
      </c>
      <c r="R87" t="s">
        <v>8310</v>
      </c>
    </row>
    <row r="88" spans="1:18" x14ac:dyDescent="0.55000000000000004">
      <c r="A88">
        <v>86</v>
      </c>
      <c r="B88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v>1.0646666666666667</v>
      </c>
      <c r="P88">
        <v>375.76470588235293</v>
      </c>
      <c r="Q88" t="s">
        <v>8308</v>
      </c>
      <c r="R88" t="s">
        <v>8310</v>
      </c>
    </row>
    <row r="89" spans="1:18" x14ac:dyDescent="0.55000000000000004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v>1.046</v>
      </c>
      <c r="P89">
        <v>104.6</v>
      </c>
      <c r="Q89" t="s">
        <v>8308</v>
      </c>
      <c r="R89" t="s">
        <v>8310</v>
      </c>
    </row>
    <row r="90" spans="1:18" x14ac:dyDescent="0.55000000000000004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v>1.0285714285714285</v>
      </c>
      <c r="P90">
        <v>60</v>
      </c>
      <c r="Q90" t="s">
        <v>8308</v>
      </c>
      <c r="R90" t="s">
        <v>8310</v>
      </c>
    </row>
    <row r="91" spans="1:18" x14ac:dyDescent="0.55000000000000004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v>1.1506666666666667</v>
      </c>
      <c r="P91">
        <v>123.28571428571429</v>
      </c>
      <c r="Q91" t="s">
        <v>8308</v>
      </c>
      <c r="R91" t="s">
        <v>8310</v>
      </c>
    </row>
    <row r="92" spans="1:18" x14ac:dyDescent="0.55000000000000004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v>1.004</v>
      </c>
      <c r="P92">
        <v>31.375</v>
      </c>
      <c r="Q92" t="s">
        <v>8308</v>
      </c>
      <c r="R92" t="s">
        <v>8310</v>
      </c>
    </row>
    <row r="93" spans="1:18" x14ac:dyDescent="0.55000000000000004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v>1.2</v>
      </c>
      <c r="P93">
        <v>78.260869565217391</v>
      </c>
      <c r="Q93" t="s">
        <v>8308</v>
      </c>
      <c r="R93" t="s">
        <v>8310</v>
      </c>
    </row>
    <row r="94" spans="1:18" x14ac:dyDescent="0.55000000000000004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v>1.052</v>
      </c>
      <c r="P94">
        <v>122.32558139534883</v>
      </c>
      <c r="Q94" t="s">
        <v>8308</v>
      </c>
      <c r="R94" t="s">
        <v>8310</v>
      </c>
    </row>
    <row r="95" spans="1:18" x14ac:dyDescent="0.55000000000000004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v>1.1060000000000001</v>
      </c>
      <c r="P95">
        <v>73.733333333333334</v>
      </c>
      <c r="Q95" t="s">
        <v>8308</v>
      </c>
      <c r="R95" t="s">
        <v>8310</v>
      </c>
    </row>
    <row r="96" spans="1:18" x14ac:dyDescent="0.55000000000000004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v>1.04</v>
      </c>
      <c r="P96">
        <v>21.666666666666668</v>
      </c>
      <c r="Q96" t="s">
        <v>8308</v>
      </c>
      <c r="R96" t="s">
        <v>8310</v>
      </c>
    </row>
    <row r="97" spans="1:18" x14ac:dyDescent="0.55000000000000004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v>1.3142857142857143</v>
      </c>
      <c r="P97">
        <v>21.904761904761905</v>
      </c>
      <c r="Q97" t="s">
        <v>8308</v>
      </c>
      <c r="R97" t="s">
        <v>8310</v>
      </c>
    </row>
    <row r="98" spans="1:18" x14ac:dyDescent="0.55000000000000004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v>1.1466666666666667</v>
      </c>
      <c r="P98">
        <v>50.588235294117645</v>
      </c>
      <c r="Q98" t="s">
        <v>8308</v>
      </c>
      <c r="R98" t="s">
        <v>8310</v>
      </c>
    </row>
    <row r="99" spans="1:18" x14ac:dyDescent="0.55000000000000004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v>1.0625</v>
      </c>
      <c r="P99">
        <v>53.125</v>
      </c>
      <c r="Q99" t="s">
        <v>8308</v>
      </c>
      <c r="R99" t="s">
        <v>8310</v>
      </c>
    </row>
    <row r="100" spans="1:18" x14ac:dyDescent="0.55000000000000004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v>1.0625</v>
      </c>
      <c r="P100">
        <v>56.666666666666664</v>
      </c>
      <c r="Q100" t="s">
        <v>8308</v>
      </c>
      <c r="R100" t="s">
        <v>8310</v>
      </c>
    </row>
    <row r="101" spans="1:18" x14ac:dyDescent="0.55000000000000004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v>1.0601933333333333</v>
      </c>
      <c r="P101">
        <v>40.776666666666664</v>
      </c>
      <c r="Q101" t="s">
        <v>8308</v>
      </c>
      <c r="R101" t="s">
        <v>8310</v>
      </c>
    </row>
    <row r="102" spans="1:18" x14ac:dyDescent="0.55000000000000004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v>1</v>
      </c>
      <c r="P102">
        <v>192.30769230769232</v>
      </c>
      <c r="Q102" t="s">
        <v>8308</v>
      </c>
      <c r="R102" t="s">
        <v>8310</v>
      </c>
    </row>
    <row r="103" spans="1:18" x14ac:dyDescent="0.55000000000000004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v>1</v>
      </c>
      <c r="P103">
        <v>100</v>
      </c>
      <c r="Q103" t="s">
        <v>8308</v>
      </c>
      <c r="R103" t="s">
        <v>8310</v>
      </c>
    </row>
    <row r="104" spans="1:18" x14ac:dyDescent="0.55000000000000004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v>1.2775000000000001</v>
      </c>
      <c r="P104">
        <v>117.92307692307692</v>
      </c>
      <c r="Q104" t="s">
        <v>8308</v>
      </c>
      <c r="R104" t="s">
        <v>8310</v>
      </c>
    </row>
    <row r="105" spans="1:18" x14ac:dyDescent="0.55000000000000004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v>1.0515384615384615</v>
      </c>
      <c r="P105">
        <v>27.897959183673468</v>
      </c>
      <c r="Q105" t="s">
        <v>8308</v>
      </c>
      <c r="R105" t="s">
        <v>8310</v>
      </c>
    </row>
    <row r="106" spans="1:18" x14ac:dyDescent="0.55000000000000004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v>1.2</v>
      </c>
      <c r="P106">
        <v>60</v>
      </c>
      <c r="Q106" t="s">
        <v>8308</v>
      </c>
      <c r="R106" t="s">
        <v>8310</v>
      </c>
    </row>
    <row r="107" spans="1:18" x14ac:dyDescent="0.55000000000000004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v>1.074090909090909</v>
      </c>
      <c r="P107">
        <v>39.383333333333333</v>
      </c>
      <c r="Q107" t="s">
        <v>8308</v>
      </c>
      <c r="R107" t="s">
        <v>8310</v>
      </c>
    </row>
    <row r="108" spans="1:18" x14ac:dyDescent="0.55000000000000004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v>1.0049999999999999</v>
      </c>
      <c r="P108">
        <v>186.11111111111111</v>
      </c>
      <c r="Q108" t="s">
        <v>8308</v>
      </c>
      <c r="R108" t="s">
        <v>8310</v>
      </c>
    </row>
    <row r="109" spans="1:18" x14ac:dyDescent="0.55000000000000004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v>1.0246666666666666</v>
      </c>
      <c r="P109">
        <v>111.37681159420291</v>
      </c>
      <c r="Q109" t="s">
        <v>8308</v>
      </c>
      <c r="R109" t="s">
        <v>8310</v>
      </c>
    </row>
    <row r="110" spans="1:18" x14ac:dyDescent="0.55000000000000004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v>2.4666666666666668</v>
      </c>
      <c r="P110">
        <v>78.723404255319153</v>
      </c>
      <c r="Q110" t="s">
        <v>8308</v>
      </c>
      <c r="R110" t="s">
        <v>8310</v>
      </c>
    </row>
    <row r="111" spans="1:18" x14ac:dyDescent="0.55000000000000004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v>2.1949999999999998</v>
      </c>
      <c r="P111">
        <v>46.702127659574465</v>
      </c>
      <c r="Q111" t="s">
        <v>8308</v>
      </c>
      <c r="R111" t="s">
        <v>8310</v>
      </c>
    </row>
    <row r="112" spans="1:18" x14ac:dyDescent="0.55000000000000004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v>1.3076923076923077</v>
      </c>
      <c r="P112">
        <v>65.384615384615387</v>
      </c>
      <c r="Q112" t="s">
        <v>8308</v>
      </c>
      <c r="R112" t="s">
        <v>8310</v>
      </c>
    </row>
    <row r="113" spans="1:18" x14ac:dyDescent="0.55000000000000004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v>1.5457142857142858</v>
      </c>
      <c r="P113">
        <v>102.0754716981132</v>
      </c>
      <c r="Q113" t="s">
        <v>8308</v>
      </c>
      <c r="R113" t="s">
        <v>8310</v>
      </c>
    </row>
    <row r="114" spans="1:18" x14ac:dyDescent="0.55000000000000004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v>1.04</v>
      </c>
      <c r="P114">
        <v>64.197530864197532</v>
      </c>
      <c r="Q114" t="s">
        <v>8308</v>
      </c>
      <c r="R114" t="s">
        <v>8310</v>
      </c>
    </row>
    <row r="115" spans="1:18" x14ac:dyDescent="0.55000000000000004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v>1.41</v>
      </c>
      <c r="P115">
        <v>90.384615384615387</v>
      </c>
      <c r="Q115" t="s">
        <v>8308</v>
      </c>
      <c r="R115" t="s">
        <v>8310</v>
      </c>
    </row>
    <row r="116" spans="1:18" x14ac:dyDescent="0.55000000000000004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v>1.0333333333333334</v>
      </c>
      <c r="P116">
        <v>88.571428571428569</v>
      </c>
      <c r="Q116" t="s">
        <v>8308</v>
      </c>
      <c r="R116" t="s">
        <v>8310</v>
      </c>
    </row>
    <row r="117" spans="1:18" x14ac:dyDescent="0.55000000000000004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v>1.4044444444444444</v>
      </c>
      <c r="P117">
        <v>28.727272727272727</v>
      </c>
      <c r="Q117" t="s">
        <v>8308</v>
      </c>
      <c r="R117" t="s">
        <v>8310</v>
      </c>
    </row>
    <row r="118" spans="1:18" x14ac:dyDescent="0.55000000000000004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v>1.1365714285714286</v>
      </c>
      <c r="P118">
        <v>69.78947368421052</v>
      </c>
      <c r="Q118" t="s">
        <v>8308</v>
      </c>
      <c r="R118" t="s">
        <v>8310</v>
      </c>
    </row>
    <row r="119" spans="1:18" x14ac:dyDescent="0.55000000000000004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v>1.0049377777777779</v>
      </c>
      <c r="P119">
        <v>167.48962962962963</v>
      </c>
      <c r="Q119" t="s">
        <v>8308</v>
      </c>
      <c r="R119" t="s">
        <v>8310</v>
      </c>
    </row>
    <row r="120" spans="1:18" x14ac:dyDescent="0.55000000000000004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v>1.1303159999999999</v>
      </c>
      <c r="P120">
        <v>144.91230769230768</v>
      </c>
      <c r="Q120" t="s">
        <v>8308</v>
      </c>
      <c r="R120" t="s">
        <v>8310</v>
      </c>
    </row>
    <row r="121" spans="1:18" x14ac:dyDescent="0.55000000000000004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v>1.0455692307692308</v>
      </c>
      <c r="P121">
        <v>91.840540540540545</v>
      </c>
      <c r="Q121" t="s">
        <v>8308</v>
      </c>
      <c r="R121" t="s">
        <v>8310</v>
      </c>
    </row>
    <row r="122" spans="1:18" x14ac:dyDescent="0.55000000000000004">
      <c r="A122">
        <v>419</v>
      </c>
      <c r="B122" t="s">
        <v>420</v>
      </c>
      <c r="C122" t="s">
        <v>4529</v>
      </c>
      <c r="D122">
        <v>8000</v>
      </c>
      <c r="E122">
        <v>8035</v>
      </c>
      <c r="F122" t="s">
        <v>8218</v>
      </c>
      <c r="G122" t="s">
        <v>8223</v>
      </c>
      <c r="H122" t="s">
        <v>8245</v>
      </c>
      <c r="I122">
        <v>1372536787</v>
      </c>
      <c r="J122">
        <v>1367352787</v>
      </c>
      <c r="K122" t="b">
        <v>0</v>
      </c>
      <c r="L122">
        <v>73</v>
      </c>
      <c r="M122" t="b">
        <v>1</v>
      </c>
      <c r="N122" t="s">
        <v>8268</v>
      </c>
      <c r="O122">
        <v>1.004375</v>
      </c>
      <c r="P122">
        <v>110.06849315068493</v>
      </c>
      <c r="Q122" t="s">
        <v>8308</v>
      </c>
      <c r="R122" t="s">
        <v>8313</v>
      </c>
    </row>
    <row r="123" spans="1:18" x14ac:dyDescent="0.55000000000000004">
      <c r="A123">
        <v>418</v>
      </c>
      <c r="B123" t="s">
        <v>419</v>
      </c>
      <c r="C123" t="s">
        <v>4528</v>
      </c>
      <c r="D123">
        <v>22400</v>
      </c>
      <c r="E123">
        <v>22542</v>
      </c>
      <c r="F123" t="s">
        <v>8218</v>
      </c>
      <c r="G123" t="s">
        <v>8223</v>
      </c>
      <c r="H123" t="s">
        <v>8245</v>
      </c>
      <c r="I123">
        <v>1437633997</v>
      </c>
      <c r="J123">
        <v>1435041997</v>
      </c>
      <c r="K123" t="b">
        <v>0</v>
      </c>
      <c r="L123">
        <v>104</v>
      </c>
      <c r="M123" t="b">
        <v>1</v>
      </c>
      <c r="N123" t="s">
        <v>8268</v>
      </c>
      <c r="O123">
        <v>1.0063392857142857</v>
      </c>
      <c r="P123">
        <v>216.75</v>
      </c>
      <c r="Q123" t="s">
        <v>8308</v>
      </c>
      <c r="R123" t="s">
        <v>8313</v>
      </c>
    </row>
    <row r="124" spans="1:18" x14ac:dyDescent="0.55000000000000004">
      <c r="A124">
        <v>417</v>
      </c>
      <c r="B124" t="s">
        <v>418</v>
      </c>
      <c r="C124" t="s">
        <v>4527</v>
      </c>
      <c r="D124">
        <v>10500</v>
      </c>
      <c r="E124">
        <v>10526</v>
      </c>
      <c r="F124" t="s">
        <v>8218</v>
      </c>
      <c r="G124" t="s">
        <v>8223</v>
      </c>
      <c r="H124" t="s">
        <v>8245</v>
      </c>
      <c r="I124">
        <v>1365395580</v>
      </c>
      <c r="J124">
        <v>1364426260</v>
      </c>
      <c r="K124" t="b">
        <v>0</v>
      </c>
      <c r="L124">
        <v>52</v>
      </c>
      <c r="M124" t="b">
        <v>1</v>
      </c>
      <c r="N124" t="s">
        <v>8268</v>
      </c>
      <c r="O124">
        <v>1.0024761904761905</v>
      </c>
      <c r="P124">
        <v>202.42307692307693</v>
      </c>
      <c r="Q124" t="s">
        <v>8308</v>
      </c>
      <c r="R124" t="s">
        <v>8313</v>
      </c>
    </row>
    <row r="125" spans="1:18" x14ac:dyDescent="0.55000000000000004">
      <c r="A125">
        <v>416</v>
      </c>
      <c r="B125" t="s">
        <v>417</v>
      </c>
      <c r="C125" t="s">
        <v>4526</v>
      </c>
      <c r="D125">
        <v>1000</v>
      </c>
      <c r="E125">
        <v>1202.17</v>
      </c>
      <c r="F125" t="s">
        <v>8218</v>
      </c>
      <c r="G125" t="s">
        <v>8223</v>
      </c>
      <c r="H125" t="s">
        <v>8245</v>
      </c>
      <c r="I125">
        <v>1391851831</v>
      </c>
      <c r="J125">
        <v>1389259831</v>
      </c>
      <c r="K125" t="b">
        <v>0</v>
      </c>
      <c r="L125">
        <v>25</v>
      </c>
      <c r="M125" t="b">
        <v>1</v>
      </c>
      <c r="N125" t="s">
        <v>8268</v>
      </c>
      <c r="O125">
        <v>1.2021700000000002</v>
      </c>
      <c r="P125">
        <v>48.086800000000004</v>
      </c>
      <c r="Q125" t="s">
        <v>8308</v>
      </c>
      <c r="R125" t="s">
        <v>8313</v>
      </c>
    </row>
    <row r="126" spans="1:18" x14ac:dyDescent="0.55000000000000004">
      <c r="A126">
        <v>415</v>
      </c>
      <c r="B126" t="s">
        <v>416</v>
      </c>
      <c r="C126" t="s">
        <v>4525</v>
      </c>
      <c r="D126">
        <v>1400</v>
      </c>
      <c r="E126">
        <v>1430.06</v>
      </c>
      <c r="F126" t="s">
        <v>8218</v>
      </c>
      <c r="G126" t="s">
        <v>8228</v>
      </c>
      <c r="H126" t="s">
        <v>8250</v>
      </c>
      <c r="I126">
        <v>1413547200</v>
      </c>
      <c r="J126">
        <v>1411417602</v>
      </c>
      <c r="K126" t="b">
        <v>0</v>
      </c>
      <c r="L126">
        <v>21</v>
      </c>
      <c r="M126" t="b">
        <v>1</v>
      </c>
      <c r="N126" t="s">
        <v>8268</v>
      </c>
      <c r="O126">
        <v>1.0214714285714286</v>
      </c>
      <c r="P126">
        <v>68.09809523809524</v>
      </c>
      <c r="Q126" t="s">
        <v>8308</v>
      </c>
      <c r="R126" t="s">
        <v>8313</v>
      </c>
    </row>
    <row r="127" spans="1:18" x14ac:dyDescent="0.55000000000000004">
      <c r="A127">
        <v>414</v>
      </c>
      <c r="B127" t="s">
        <v>415</v>
      </c>
      <c r="C127" t="s">
        <v>4524</v>
      </c>
      <c r="D127">
        <v>18500</v>
      </c>
      <c r="E127">
        <v>19028</v>
      </c>
      <c r="F127" t="s">
        <v>8218</v>
      </c>
      <c r="G127" t="s">
        <v>8223</v>
      </c>
      <c r="H127" t="s">
        <v>8245</v>
      </c>
      <c r="I127">
        <v>1381541465</v>
      </c>
      <c r="J127">
        <v>1378949465</v>
      </c>
      <c r="K127" t="b">
        <v>0</v>
      </c>
      <c r="L127">
        <v>208</v>
      </c>
      <c r="M127" t="b">
        <v>1</v>
      </c>
      <c r="N127" t="s">
        <v>8268</v>
      </c>
      <c r="O127">
        <v>1.0285405405405406</v>
      </c>
      <c r="P127">
        <v>91.480769230769226</v>
      </c>
      <c r="Q127" t="s">
        <v>8308</v>
      </c>
      <c r="R127" t="s">
        <v>8313</v>
      </c>
    </row>
    <row r="128" spans="1:18" x14ac:dyDescent="0.55000000000000004">
      <c r="A128">
        <v>413</v>
      </c>
      <c r="B128" t="s">
        <v>414</v>
      </c>
      <c r="C128" t="s">
        <v>4523</v>
      </c>
      <c r="D128">
        <v>12800</v>
      </c>
      <c r="E128">
        <v>13451</v>
      </c>
      <c r="F128" t="s">
        <v>8218</v>
      </c>
      <c r="G128" t="s">
        <v>8223</v>
      </c>
      <c r="H128" t="s">
        <v>8245</v>
      </c>
      <c r="I128">
        <v>1342731811</v>
      </c>
      <c r="J128">
        <v>1340139811</v>
      </c>
      <c r="K128" t="b">
        <v>0</v>
      </c>
      <c r="L128">
        <v>171</v>
      </c>
      <c r="M128" t="b">
        <v>1</v>
      </c>
      <c r="N128" t="s">
        <v>8268</v>
      </c>
      <c r="O128">
        <v>1.0508593749999999</v>
      </c>
      <c r="P128">
        <v>78.660818713450297</v>
      </c>
      <c r="Q128" t="s">
        <v>8308</v>
      </c>
      <c r="R128" t="s">
        <v>8313</v>
      </c>
    </row>
    <row r="129" spans="1:18" x14ac:dyDescent="0.55000000000000004">
      <c r="A129">
        <v>412</v>
      </c>
      <c r="B129" t="s">
        <v>413</v>
      </c>
      <c r="C129" t="s">
        <v>4522</v>
      </c>
      <c r="D129">
        <v>2500</v>
      </c>
      <c r="E129">
        <v>3171</v>
      </c>
      <c r="F129" t="s">
        <v>8218</v>
      </c>
      <c r="G129" t="s">
        <v>8223</v>
      </c>
      <c r="H129" t="s">
        <v>8245</v>
      </c>
      <c r="I129">
        <v>1343238578</v>
      </c>
      <c r="J129">
        <v>1341856178</v>
      </c>
      <c r="K129" t="b">
        <v>0</v>
      </c>
      <c r="L129">
        <v>55</v>
      </c>
      <c r="M129" t="b">
        <v>1</v>
      </c>
      <c r="N129" t="s">
        <v>8268</v>
      </c>
      <c r="O129">
        <v>1.2684</v>
      </c>
      <c r="P129">
        <v>57.654545454545456</v>
      </c>
      <c r="Q129" t="s">
        <v>8308</v>
      </c>
      <c r="R129" t="s">
        <v>8313</v>
      </c>
    </row>
    <row r="130" spans="1:18" x14ac:dyDescent="0.55000000000000004">
      <c r="A130">
        <v>411</v>
      </c>
      <c r="B130" t="s">
        <v>412</v>
      </c>
      <c r="C130" t="s">
        <v>4521</v>
      </c>
      <c r="D130">
        <v>30000</v>
      </c>
      <c r="E130">
        <v>30315</v>
      </c>
      <c r="F130" t="s">
        <v>8218</v>
      </c>
      <c r="G130" t="s">
        <v>8223</v>
      </c>
      <c r="H130" t="s">
        <v>8245</v>
      </c>
      <c r="I130">
        <v>1387688400</v>
      </c>
      <c r="J130">
        <v>1384920804</v>
      </c>
      <c r="K130" t="b">
        <v>0</v>
      </c>
      <c r="L130">
        <v>241</v>
      </c>
      <c r="M130" t="b">
        <v>1</v>
      </c>
      <c r="N130" t="s">
        <v>8268</v>
      </c>
      <c r="O130">
        <v>1.0105</v>
      </c>
      <c r="P130">
        <v>125.78838174273859</v>
      </c>
      <c r="Q130" t="s">
        <v>8308</v>
      </c>
      <c r="R130" t="s">
        <v>8313</v>
      </c>
    </row>
    <row r="131" spans="1:18" x14ac:dyDescent="0.55000000000000004">
      <c r="A131">
        <v>410</v>
      </c>
      <c r="B131" t="s">
        <v>411</v>
      </c>
      <c r="C131" t="s">
        <v>4520</v>
      </c>
      <c r="D131">
        <v>1000</v>
      </c>
      <c r="E131">
        <v>1283</v>
      </c>
      <c r="F131" t="s">
        <v>8218</v>
      </c>
      <c r="G131" t="s">
        <v>8228</v>
      </c>
      <c r="H131" t="s">
        <v>8250</v>
      </c>
      <c r="I131">
        <v>1434670397</v>
      </c>
      <c r="J131">
        <v>1429486397</v>
      </c>
      <c r="K131" t="b">
        <v>0</v>
      </c>
      <c r="L131">
        <v>7</v>
      </c>
      <c r="M131" t="b">
        <v>1</v>
      </c>
      <c r="N131" t="s">
        <v>8268</v>
      </c>
      <c r="O131">
        <v>1.2829999999999999</v>
      </c>
      <c r="P131">
        <v>183.28571428571428</v>
      </c>
      <c r="Q131" t="s">
        <v>8308</v>
      </c>
      <c r="R131" t="s">
        <v>8313</v>
      </c>
    </row>
    <row r="132" spans="1:18" x14ac:dyDescent="0.55000000000000004">
      <c r="A132">
        <v>409</v>
      </c>
      <c r="B132" t="s">
        <v>410</v>
      </c>
      <c r="C132" t="s">
        <v>4519</v>
      </c>
      <c r="D132">
        <v>500</v>
      </c>
      <c r="E132">
        <v>684</v>
      </c>
      <c r="F132" t="s">
        <v>8218</v>
      </c>
      <c r="G132" t="s">
        <v>8224</v>
      </c>
      <c r="H132" t="s">
        <v>8246</v>
      </c>
      <c r="I132">
        <v>1469220144</v>
      </c>
      <c r="J132">
        <v>1466628144</v>
      </c>
      <c r="K132" t="b">
        <v>0</v>
      </c>
      <c r="L132">
        <v>15</v>
      </c>
      <c r="M132" t="b">
        <v>1</v>
      </c>
      <c r="N132" t="s">
        <v>8268</v>
      </c>
      <c r="O132">
        <v>1.3680000000000001</v>
      </c>
      <c r="P132">
        <v>45.6</v>
      </c>
      <c r="Q132" t="s">
        <v>8308</v>
      </c>
      <c r="R132" t="s">
        <v>8313</v>
      </c>
    </row>
    <row r="133" spans="1:18" x14ac:dyDescent="0.55000000000000004">
      <c r="A133">
        <v>408</v>
      </c>
      <c r="B133" t="s">
        <v>409</v>
      </c>
      <c r="C133" t="s">
        <v>4518</v>
      </c>
      <c r="D133">
        <v>6000</v>
      </c>
      <c r="E133">
        <v>6086.26</v>
      </c>
      <c r="F133" t="s">
        <v>8218</v>
      </c>
      <c r="G133" t="s">
        <v>8223</v>
      </c>
      <c r="H133" t="s">
        <v>8245</v>
      </c>
      <c r="I133">
        <v>1383676790</v>
      </c>
      <c r="J133">
        <v>1380217190</v>
      </c>
      <c r="K133" t="b">
        <v>0</v>
      </c>
      <c r="L133">
        <v>38</v>
      </c>
      <c r="M133" t="b">
        <v>1</v>
      </c>
      <c r="N133" t="s">
        <v>8268</v>
      </c>
      <c r="O133">
        <v>1.0143766666666667</v>
      </c>
      <c r="P133">
        <v>160.16473684210527</v>
      </c>
      <c r="Q133" t="s">
        <v>8308</v>
      </c>
      <c r="R133" t="s">
        <v>8313</v>
      </c>
    </row>
    <row r="134" spans="1:18" x14ac:dyDescent="0.55000000000000004">
      <c r="A134">
        <v>407</v>
      </c>
      <c r="B134" t="s">
        <v>408</v>
      </c>
      <c r="C134" t="s">
        <v>4517</v>
      </c>
      <c r="D134">
        <v>2000</v>
      </c>
      <c r="E134">
        <v>2031</v>
      </c>
      <c r="F134" t="s">
        <v>8218</v>
      </c>
      <c r="G134" t="s">
        <v>8223</v>
      </c>
      <c r="H134" t="s">
        <v>8245</v>
      </c>
      <c r="I134">
        <v>1321739650</v>
      </c>
      <c r="J134">
        <v>1316552050</v>
      </c>
      <c r="K134" t="b">
        <v>0</v>
      </c>
      <c r="L134">
        <v>22</v>
      </c>
      <c r="M134" t="b">
        <v>1</v>
      </c>
      <c r="N134" t="s">
        <v>8268</v>
      </c>
      <c r="O134">
        <v>1.0155000000000001</v>
      </c>
      <c r="P134">
        <v>92.318181818181813</v>
      </c>
      <c r="Q134" t="s">
        <v>8308</v>
      </c>
      <c r="R134" t="s">
        <v>8313</v>
      </c>
    </row>
    <row r="135" spans="1:18" x14ac:dyDescent="0.55000000000000004">
      <c r="A135">
        <v>406</v>
      </c>
      <c r="B135" t="s">
        <v>407</v>
      </c>
      <c r="C135" t="s">
        <v>4516</v>
      </c>
      <c r="D135">
        <v>2800</v>
      </c>
      <c r="E135">
        <v>3015.73</v>
      </c>
      <c r="F135" t="s">
        <v>8218</v>
      </c>
      <c r="G135" t="s">
        <v>8223</v>
      </c>
      <c r="H135" t="s">
        <v>8245</v>
      </c>
      <c r="I135">
        <v>1304920740</v>
      </c>
      <c r="J135">
        <v>1301975637</v>
      </c>
      <c r="K135" t="b">
        <v>0</v>
      </c>
      <c r="L135">
        <v>35</v>
      </c>
      <c r="M135" t="b">
        <v>1</v>
      </c>
      <c r="N135" t="s">
        <v>8268</v>
      </c>
      <c r="O135">
        <v>1.0770464285714285</v>
      </c>
      <c r="P135">
        <v>86.163714285714292</v>
      </c>
      <c r="Q135" t="s">
        <v>8308</v>
      </c>
      <c r="R135" t="s">
        <v>8313</v>
      </c>
    </row>
    <row r="136" spans="1:18" x14ac:dyDescent="0.55000000000000004">
      <c r="A136">
        <v>405</v>
      </c>
      <c r="B136" t="s">
        <v>406</v>
      </c>
      <c r="C136" t="s">
        <v>4515</v>
      </c>
      <c r="D136">
        <v>2820</v>
      </c>
      <c r="E136">
        <v>3036</v>
      </c>
      <c r="F136" t="s">
        <v>8218</v>
      </c>
      <c r="G136" t="s">
        <v>8223</v>
      </c>
      <c r="H136" t="s">
        <v>8245</v>
      </c>
      <c r="I136">
        <v>1394071339</v>
      </c>
      <c r="J136">
        <v>1391479339</v>
      </c>
      <c r="K136" t="b">
        <v>0</v>
      </c>
      <c r="L136">
        <v>55</v>
      </c>
      <c r="M136" t="b">
        <v>1</v>
      </c>
      <c r="N136" t="s">
        <v>8268</v>
      </c>
      <c r="O136">
        <v>1.0765957446808512</v>
      </c>
      <c r="P136">
        <v>55.2</v>
      </c>
      <c r="Q136" t="s">
        <v>8308</v>
      </c>
      <c r="R136" t="s">
        <v>8313</v>
      </c>
    </row>
    <row r="137" spans="1:18" x14ac:dyDescent="0.55000000000000004">
      <c r="A137">
        <v>404</v>
      </c>
      <c r="B137" t="s">
        <v>405</v>
      </c>
      <c r="C137" t="s">
        <v>4514</v>
      </c>
      <c r="D137">
        <v>35000</v>
      </c>
      <c r="E137">
        <v>36082</v>
      </c>
      <c r="F137" t="s">
        <v>8218</v>
      </c>
      <c r="G137" t="s">
        <v>8223</v>
      </c>
      <c r="H137" t="s">
        <v>8245</v>
      </c>
      <c r="I137">
        <v>1391641440</v>
      </c>
      <c r="J137">
        <v>1389107062</v>
      </c>
      <c r="K137" t="b">
        <v>0</v>
      </c>
      <c r="L137">
        <v>271</v>
      </c>
      <c r="M137" t="b">
        <v>1</v>
      </c>
      <c r="N137" t="s">
        <v>8268</v>
      </c>
      <c r="O137">
        <v>1.0309142857142857</v>
      </c>
      <c r="P137">
        <v>133.14391143911439</v>
      </c>
      <c r="Q137" t="s">
        <v>8308</v>
      </c>
      <c r="R137" t="s">
        <v>8313</v>
      </c>
    </row>
    <row r="138" spans="1:18" x14ac:dyDescent="0.55000000000000004">
      <c r="A138">
        <v>403</v>
      </c>
      <c r="B138" t="s">
        <v>404</v>
      </c>
      <c r="C138" t="s">
        <v>4513</v>
      </c>
      <c r="D138">
        <v>5000</v>
      </c>
      <c r="E138">
        <v>5263</v>
      </c>
      <c r="F138" t="s">
        <v>8218</v>
      </c>
      <c r="G138" t="s">
        <v>8223</v>
      </c>
      <c r="H138" t="s">
        <v>8245</v>
      </c>
      <c r="I138">
        <v>1312960080</v>
      </c>
      <c r="J138">
        <v>1308900441</v>
      </c>
      <c r="K138" t="b">
        <v>0</v>
      </c>
      <c r="L138">
        <v>70</v>
      </c>
      <c r="M138" t="b">
        <v>1</v>
      </c>
      <c r="N138" t="s">
        <v>8268</v>
      </c>
      <c r="O138">
        <v>1.0526</v>
      </c>
      <c r="P138">
        <v>75.185714285714283</v>
      </c>
      <c r="Q138" t="s">
        <v>8308</v>
      </c>
      <c r="R138" t="s">
        <v>8313</v>
      </c>
    </row>
    <row r="139" spans="1:18" x14ac:dyDescent="0.55000000000000004">
      <c r="A139">
        <v>402</v>
      </c>
      <c r="B139" t="s">
        <v>403</v>
      </c>
      <c r="C139" s="3" t="s">
        <v>4512</v>
      </c>
      <c r="D139">
        <v>2000</v>
      </c>
      <c r="E139">
        <v>2833</v>
      </c>
      <c r="F139" t="s">
        <v>8218</v>
      </c>
      <c r="G139" t="s">
        <v>8223</v>
      </c>
      <c r="H139" t="s">
        <v>8245</v>
      </c>
      <c r="I139">
        <v>1446731817</v>
      </c>
      <c r="J139">
        <v>1444913817</v>
      </c>
      <c r="K139" t="b">
        <v>0</v>
      </c>
      <c r="L139">
        <v>43</v>
      </c>
      <c r="M139" t="b">
        <v>1</v>
      </c>
      <c r="N139" t="s">
        <v>8268</v>
      </c>
      <c r="O139">
        <v>1.4165000000000001</v>
      </c>
      <c r="P139">
        <v>65.883720930232556</v>
      </c>
      <c r="Q139" t="s">
        <v>8308</v>
      </c>
      <c r="R139" t="s">
        <v>8313</v>
      </c>
    </row>
    <row r="140" spans="1:18" x14ac:dyDescent="0.55000000000000004">
      <c r="A140">
        <v>401</v>
      </c>
      <c r="B140" t="s">
        <v>402</v>
      </c>
      <c r="C140" t="s">
        <v>4511</v>
      </c>
      <c r="D140">
        <v>50000</v>
      </c>
      <c r="E140">
        <v>51906</v>
      </c>
      <c r="F140" t="s">
        <v>8218</v>
      </c>
      <c r="G140" t="s">
        <v>8223</v>
      </c>
      <c r="H140" t="s">
        <v>8245</v>
      </c>
      <c r="I140">
        <v>1312747970</v>
      </c>
      <c r="J140">
        <v>1310155970</v>
      </c>
      <c r="K140" t="b">
        <v>0</v>
      </c>
      <c r="L140">
        <v>73</v>
      </c>
      <c r="M140" t="b">
        <v>1</v>
      </c>
      <c r="N140" t="s">
        <v>8268</v>
      </c>
      <c r="O140">
        <v>1.0381199999999999</v>
      </c>
      <c r="P140">
        <v>711.04109589041093</v>
      </c>
      <c r="Q140" t="s">
        <v>8308</v>
      </c>
      <c r="R140" t="s">
        <v>8313</v>
      </c>
    </row>
    <row r="141" spans="1:18" x14ac:dyDescent="0.55000000000000004">
      <c r="A141">
        <v>400</v>
      </c>
      <c r="B141" t="s">
        <v>401</v>
      </c>
      <c r="C141" t="s">
        <v>4510</v>
      </c>
      <c r="D141">
        <v>10000</v>
      </c>
      <c r="E141">
        <v>11230.25</v>
      </c>
      <c r="F141" t="s">
        <v>8218</v>
      </c>
      <c r="G141" t="s">
        <v>8223</v>
      </c>
      <c r="H141" t="s">
        <v>8245</v>
      </c>
      <c r="I141">
        <v>1400297400</v>
      </c>
      <c r="J141">
        <v>1397661347</v>
      </c>
      <c r="K141" t="b">
        <v>0</v>
      </c>
      <c r="L141">
        <v>62</v>
      </c>
      <c r="M141" t="b">
        <v>1</v>
      </c>
      <c r="N141" t="s">
        <v>8268</v>
      </c>
      <c r="O141">
        <v>1.1230249999999999</v>
      </c>
      <c r="P141">
        <v>181.13306451612902</v>
      </c>
      <c r="Q141" t="s">
        <v>8308</v>
      </c>
      <c r="R141" t="s">
        <v>8313</v>
      </c>
    </row>
    <row r="142" spans="1:18" x14ac:dyDescent="0.55000000000000004">
      <c r="A142">
        <v>399</v>
      </c>
      <c r="B142" t="s">
        <v>400</v>
      </c>
      <c r="C142" t="s">
        <v>4509</v>
      </c>
      <c r="D142">
        <v>20000</v>
      </c>
      <c r="E142">
        <v>21361</v>
      </c>
      <c r="F142" t="s">
        <v>8218</v>
      </c>
      <c r="G142" t="s">
        <v>8224</v>
      </c>
      <c r="H142" t="s">
        <v>8246</v>
      </c>
      <c r="I142">
        <v>1481716800</v>
      </c>
      <c r="J142">
        <v>1479070867</v>
      </c>
      <c r="K142" t="b">
        <v>0</v>
      </c>
      <c r="L142">
        <v>95</v>
      </c>
      <c r="M142" t="b">
        <v>1</v>
      </c>
      <c r="N142" t="s">
        <v>8268</v>
      </c>
      <c r="O142">
        <v>1.0680499999999999</v>
      </c>
      <c r="P142">
        <v>224.85263157894738</v>
      </c>
      <c r="Q142" t="s">
        <v>8308</v>
      </c>
      <c r="R142" t="s">
        <v>8313</v>
      </c>
    </row>
    <row r="143" spans="1:18" x14ac:dyDescent="0.55000000000000004">
      <c r="A143">
        <v>398</v>
      </c>
      <c r="B143" t="s">
        <v>399</v>
      </c>
      <c r="C143" t="s">
        <v>4508</v>
      </c>
      <c r="D143">
        <v>7500</v>
      </c>
      <c r="E143">
        <v>9387</v>
      </c>
      <c r="F143" t="s">
        <v>8218</v>
      </c>
      <c r="G143" t="s">
        <v>8223</v>
      </c>
      <c r="H143" t="s">
        <v>8245</v>
      </c>
      <c r="I143">
        <v>1430334126</v>
      </c>
      <c r="J143">
        <v>1426446126</v>
      </c>
      <c r="K143" t="b">
        <v>0</v>
      </c>
      <c r="L143">
        <v>67</v>
      </c>
      <c r="M143" t="b">
        <v>1</v>
      </c>
      <c r="N143" t="s">
        <v>8268</v>
      </c>
      <c r="O143">
        <v>1.2516</v>
      </c>
      <c r="P143">
        <v>140.1044776119403</v>
      </c>
      <c r="Q143" t="s">
        <v>8308</v>
      </c>
      <c r="R143" t="s">
        <v>8313</v>
      </c>
    </row>
    <row r="144" spans="1:18" x14ac:dyDescent="0.55000000000000004">
      <c r="A144">
        <v>397</v>
      </c>
      <c r="B144" t="s">
        <v>398</v>
      </c>
      <c r="C144" t="s">
        <v>4507</v>
      </c>
      <c r="D144">
        <v>12444</v>
      </c>
      <c r="E144">
        <v>12929.35</v>
      </c>
      <c r="F144" t="s">
        <v>8218</v>
      </c>
      <c r="G144" t="s">
        <v>8223</v>
      </c>
      <c r="H144" t="s">
        <v>8245</v>
      </c>
      <c r="I144">
        <v>1283312640</v>
      </c>
      <c r="J144">
        <v>1279651084</v>
      </c>
      <c r="K144" t="b">
        <v>0</v>
      </c>
      <c r="L144">
        <v>229</v>
      </c>
      <c r="M144" t="b">
        <v>1</v>
      </c>
      <c r="N144" t="s">
        <v>8268</v>
      </c>
      <c r="O144">
        <v>1.0390027322404372</v>
      </c>
      <c r="P144">
        <v>56.460043668122275</v>
      </c>
      <c r="Q144" t="s">
        <v>8308</v>
      </c>
      <c r="R144" t="s">
        <v>8313</v>
      </c>
    </row>
    <row r="145" spans="1:18" x14ac:dyDescent="0.55000000000000004">
      <c r="A145">
        <v>396</v>
      </c>
      <c r="B145" t="s">
        <v>397</v>
      </c>
      <c r="C145" t="s">
        <v>4506</v>
      </c>
      <c r="D145">
        <v>15000</v>
      </c>
      <c r="E145">
        <v>16000</v>
      </c>
      <c r="F145" t="s">
        <v>8218</v>
      </c>
      <c r="G145" t="s">
        <v>8223</v>
      </c>
      <c r="H145" t="s">
        <v>8245</v>
      </c>
      <c r="I145">
        <v>1341668006</v>
      </c>
      <c r="J145">
        <v>1340372006</v>
      </c>
      <c r="K145" t="b">
        <v>0</v>
      </c>
      <c r="L145">
        <v>196</v>
      </c>
      <c r="M145" t="b">
        <v>1</v>
      </c>
      <c r="N145" t="s">
        <v>8268</v>
      </c>
      <c r="O145">
        <v>1.0666666666666667</v>
      </c>
      <c r="P145">
        <v>81.632653061224488</v>
      </c>
      <c r="Q145" t="s">
        <v>8308</v>
      </c>
      <c r="R145" t="s">
        <v>8313</v>
      </c>
    </row>
    <row r="146" spans="1:18" x14ac:dyDescent="0.55000000000000004">
      <c r="A146">
        <v>395</v>
      </c>
      <c r="B146" t="s">
        <v>396</v>
      </c>
      <c r="C146" t="s">
        <v>4505</v>
      </c>
      <c r="D146">
        <v>10000</v>
      </c>
      <c r="E146">
        <v>10804.45</v>
      </c>
      <c r="F146" t="s">
        <v>8218</v>
      </c>
      <c r="G146" t="s">
        <v>8223</v>
      </c>
      <c r="H146" t="s">
        <v>8245</v>
      </c>
      <c r="I146">
        <v>1335562320</v>
      </c>
      <c r="J146">
        <v>1332452960</v>
      </c>
      <c r="K146" t="b">
        <v>0</v>
      </c>
      <c r="L146">
        <v>184</v>
      </c>
      <c r="M146" t="b">
        <v>1</v>
      </c>
      <c r="N146" t="s">
        <v>8268</v>
      </c>
      <c r="O146">
        <v>1.0804450000000001</v>
      </c>
      <c r="P146">
        <v>58.719836956521746</v>
      </c>
      <c r="Q146" t="s">
        <v>8308</v>
      </c>
      <c r="R146" t="s">
        <v>8313</v>
      </c>
    </row>
    <row r="147" spans="1:18" x14ac:dyDescent="0.55000000000000004">
      <c r="A147">
        <v>394</v>
      </c>
      <c r="B147" t="s">
        <v>395</v>
      </c>
      <c r="C147" t="s">
        <v>4504</v>
      </c>
      <c r="D147">
        <v>4700</v>
      </c>
      <c r="E147">
        <v>5259</v>
      </c>
      <c r="F147" t="s">
        <v>8218</v>
      </c>
      <c r="G147" t="s">
        <v>8226</v>
      </c>
      <c r="H147" t="s">
        <v>8248</v>
      </c>
      <c r="I147">
        <v>1460918282</v>
      </c>
      <c r="J147">
        <v>1455737882</v>
      </c>
      <c r="K147" t="b">
        <v>0</v>
      </c>
      <c r="L147">
        <v>50</v>
      </c>
      <c r="M147" t="b">
        <v>1</v>
      </c>
      <c r="N147" t="s">
        <v>8268</v>
      </c>
      <c r="O147">
        <v>1.118936170212766</v>
      </c>
      <c r="P147">
        <v>105.18</v>
      </c>
      <c r="Q147" t="s">
        <v>8308</v>
      </c>
      <c r="R147" t="s">
        <v>8313</v>
      </c>
    </row>
    <row r="148" spans="1:18" x14ac:dyDescent="0.55000000000000004">
      <c r="A148">
        <v>393</v>
      </c>
      <c r="B148" t="s">
        <v>394</v>
      </c>
      <c r="C148" t="s">
        <v>4503</v>
      </c>
      <c r="D148">
        <v>50000</v>
      </c>
      <c r="E148">
        <v>55223</v>
      </c>
      <c r="F148" t="s">
        <v>8218</v>
      </c>
      <c r="G148" t="s">
        <v>8223</v>
      </c>
      <c r="H148" t="s">
        <v>8245</v>
      </c>
      <c r="I148">
        <v>1381424452</v>
      </c>
      <c r="J148">
        <v>1378746052</v>
      </c>
      <c r="K148" t="b">
        <v>0</v>
      </c>
      <c r="L148">
        <v>351</v>
      </c>
      <c r="M148" t="b">
        <v>1</v>
      </c>
      <c r="N148" t="s">
        <v>8268</v>
      </c>
      <c r="O148">
        <v>1.10446</v>
      </c>
      <c r="P148">
        <v>157.33048433048432</v>
      </c>
      <c r="Q148" t="s">
        <v>8308</v>
      </c>
      <c r="R148" t="s">
        <v>8313</v>
      </c>
    </row>
    <row r="149" spans="1:18" x14ac:dyDescent="0.55000000000000004">
      <c r="A149">
        <v>392</v>
      </c>
      <c r="B149" t="s">
        <v>393</v>
      </c>
      <c r="C149" t="s">
        <v>4502</v>
      </c>
      <c r="D149">
        <v>18500</v>
      </c>
      <c r="E149">
        <v>18667</v>
      </c>
      <c r="F149" t="s">
        <v>8218</v>
      </c>
      <c r="G149" t="s">
        <v>8223</v>
      </c>
      <c r="H149" t="s">
        <v>8245</v>
      </c>
      <c r="I149">
        <v>1315450800</v>
      </c>
      <c r="J149">
        <v>1312823571</v>
      </c>
      <c r="K149" t="b">
        <v>0</v>
      </c>
      <c r="L149">
        <v>206</v>
      </c>
      <c r="M149" t="b">
        <v>1</v>
      </c>
      <c r="N149" t="s">
        <v>8268</v>
      </c>
      <c r="O149">
        <v>1.009027027027027</v>
      </c>
      <c r="P149">
        <v>90.616504854368927</v>
      </c>
      <c r="Q149" t="s">
        <v>8308</v>
      </c>
      <c r="R149" t="s">
        <v>8313</v>
      </c>
    </row>
    <row r="150" spans="1:18" x14ac:dyDescent="0.55000000000000004">
      <c r="A150">
        <v>391</v>
      </c>
      <c r="B150" t="s">
        <v>392</v>
      </c>
      <c r="C150" t="s">
        <v>4501</v>
      </c>
      <c r="D150">
        <v>20000</v>
      </c>
      <c r="E150">
        <v>20122</v>
      </c>
      <c r="F150" t="s">
        <v>8218</v>
      </c>
      <c r="G150" t="s">
        <v>8223</v>
      </c>
      <c r="H150" t="s">
        <v>8245</v>
      </c>
      <c r="I150">
        <v>1324169940</v>
      </c>
      <c r="J150">
        <v>1321578051</v>
      </c>
      <c r="K150" t="b">
        <v>0</v>
      </c>
      <c r="L150">
        <v>193</v>
      </c>
      <c r="M150" t="b">
        <v>1</v>
      </c>
      <c r="N150" t="s">
        <v>8268</v>
      </c>
      <c r="O150">
        <v>1.0061</v>
      </c>
      <c r="P150">
        <v>104.25906735751295</v>
      </c>
      <c r="Q150" t="s">
        <v>8308</v>
      </c>
      <c r="R150" t="s">
        <v>8313</v>
      </c>
    </row>
    <row r="151" spans="1:18" x14ac:dyDescent="0.55000000000000004">
      <c r="A151">
        <v>390</v>
      </c>
      <c r="B151" t="s">
        <v>391</v>
      </c>
      <c r="C151" t="s">
        <v>4500</v>
      </c>
      <c r="D151">
        <v>1000</v>
      </c>
      <c r="E151">
        <v>1000</v>
      </c>
      <c r="F151" t="s">
        <v>8218</v>
      </c>
      <c r="G151" t="s">
        <v>8223</v>
      </c>
      <c r="H151" t="s">
        <v>8245</v>
      </c>
      <c r="I151">
        <v>1431046372</v>
      </c>
      <c r="J151">
        <v>1429318372</v>
      </c>
      <c r="K151" t="b">
        <v>0</v>
      </c>
      <c r="L151">
        <v>14</v>
      </c>
      <c r="M151" t="b">
        <v>1</v>
      </c>
      <c r="N151" t="s">
        <v>8268</v>
      </c>
      <c r="O151">
        <v>1</v>
      </c>
      <c r="P151">
        <v>71.428571428571431</v>
      </c>
      <c r="Q151" t="s">
        <v>8308</v>
      </c>
      <c r="R151" t="s">
        <v>8313</v>
      </c>
    </row>
    <row r="152" spans="1:18" x14ac:dyDescent="0.55000000000000004">
      <c r="A152">
        <v>389</v>
      </c>
      <c r="B152" t="s">
        <v>390</v>
      </c>
      <c r="C152" t="s">
        <v>4499</v>
      </c>
      <c r="D152">
        <v>68000</v>
      </c>
      <c r="E152">
        <v>123444.12</v>
      </c>
      <c r="F152" t="s">
        <v>8218</v>
      </c>
      <c r="G152" t="s">
        <v>8223</v>
      </c>
      <c r="H152" t="s">
        <v>8245</v>
      </c>
      <c r="I152">
        <v>1394233140</v>
      </c>
      <c r="J152">
        <v>1391477450</v>
      </c>
      <c r="K152" t="b">
        <v>0</v>
      </c>
      <c r="L152">
        <v>1510</v>
      </c>
      <c r="M152" t="b">
        <v>1</v>
      </c>
      <c r="N152" t="s">
        <v>8268</v>
      </c>
      <c r="O152">
        <v>1.8153547058823529</v>
      </c>
      <c r="P152">
        <v>81.75107284768211</v>
      </c>
      <c r="Q152" t="s">
        <v>8308</v>
      </c>
      <c r="R152" t="s">
        <v>8313</v>
      </c>
    </row>
    <row r="153" spans="1:18" x14ac:dyDescent="0.55000000000000004">
      <c r="A153">
        <v>388</v>
      </c>
      <c r="B153" t="s">
        <v>389</v>
      </c>
      <c r="C153" t="s">
        <v>4498</v>
      </c>
      <c r="D153">
        <v>5000</v>
      </c>
      <c r="E153">
        <v>6308</v>
      </c>
      <c r="F153" t="s">
        <v>8218</v>
      </c>
      <c r="G153" t="s">
        <v>8223</v>
      </c>
      <c r="H153" t="s">
        <v>8245</v>
      </c>
      <c r="I153">
        <v>1469670580</v>
      </c>
      <c r="J153">
        <v>1467078580</v>
      </c>
      <c r="K153" t="b">
        <v>0</v>
      </c>
      <c r="L153">
        <v>71</v>
      </c>
      <c r="M153" t="b">
        <v>1</v>
      </c>
      <c r="N153" t="s">
        <v>8268</v>
      </c>
      <c r="O153">
        <v>1.2616000000000001</v>
      </c>
      <c r="P153">
        <v>88.845070422535215</v>
      </c>
      <c r="Q153" t="s">
        <v>8308</v>
      </c>
      <c r="R153" t="s">
        <v>8313</v>
      </c>
    </row>
    <row r="154" spans="1:18" x14ac:dyDescent="0.55000000000000004">
      <c r="A154">
        <v>387</v>
      </c>
      <c r="B154" t="s">
        <v>388</v>
      </c>
      <c r="C154" t="s">
        <v>4497</v>
      </c>
      <c r="D154">
        <v>38000</v>
      </c>
      <c r="E154">
        <v>81316</v>
      </c>
      <c r="F154" t="s">
        <v>8218</v>
      </c>
      <c r="G154" t="s">
        <v>8223</v>
      </c>
      <c r="H154" t="s">
        <v>8245</v>
      </c>
      <c r="I154">
        <v>1439618400</v>
      </c>
      <c r="J154">
        <v>1436976858</v>
      </c>
      <c r="K154" t="b">
        <v>0</v>
      </c>
      <c r="L154">
        <v>562</v>
      </c>
      <c r="M154" t="b">
        <v>1</v>
      </c>
      <c r="N154" t="s">
        <v>8268</v>
      </c>
      <c r="O154">
        <v>2.1398947368421051</v>
      </c>
      <c r="P154">
        <v>144.69039145907473</v>
      </c>
      <c r="Q154" t="s">
        <v>8308</v>
      </c>
      <c r="R154" t="s">
        <v>8313</v>
      </c>
    </row>
    <row r="155" spans="1:18" x14ac:dyDescent="0.55000000000000004">
      <c r="A155">
        <v>386</v>
      </c>
      <c r="B155" t="s">
        <v>387</v>
      </c>
      <c r="C155" t="s">
        <v>4496</v>
      </c>
      <c r="D155">
        <v>600</v>
      </c>
      <c r="E155">
        <v>601</v>
      </c>
      <c r="F155" t="s">
        <v>8218</v>
      </c>
      <c r="G155" t="s">
        <v>8223</v>
      </c>
      <c r="H155" t="s">
        <v>8245</v>
      </c>
      <c r="I155">
        <v>1439246991</v>
      </c>
      <c r="J155">
        <v>1437950991</v>
      </c>
      <c r="K155" t="b">
        <v>0</v>
      </c>
      <c r="L155">
        <v>13</v>
      </c>
      <c r="M155" t="b">
        <v>1</v>
      </c>
      <c r="N155" t="s">
        <v>8268</v>
      </c>
      <c r="O155">
        <v>1.0016666666666667</v>
      </c>
      <c r="P155">
        <v>46.230769230769234</v>
      </c>
      <c r="Q155" t="s">
        <v>8308</v>
      </c>
      <c r="R155" t="s">
        <v>8313</v>
      </c>
    </row>
    <row r="156" spans="1:18" x14ac:dyDescent="0.55000000000000004">
      <c r="A156">
        <v>385</v>
      </c>
      <c r="B156" t="s">
        <v>386</v>
      </c>
      <c r="C156" t="s">
        <v>4495</v>
      </c>
      <c r="D156">
        <v>25000</v>
      </c>
      <c r="E156">
        <v>26495.5</v>
      </c>
      <c r="F156" t="s">
        <v>8218</v>
      </c>
      <c r="G156" t="s">
        <v>8223</v>
      </c>
      <c r="H156" t="s">
        <v>8245</v>
      </c>
      <c r="I156">
        <v>1416582101</v>
      </c>
      <c r="J156">
        <v>1413986501</v>
      </c>
      <c r="K156" t="b">
        <v>0</v>
      </c>
      <c r="L156">
        <v>237</v>
      </c>
      <c r="M156" t="b">
        <v>1</v>
      </c>
      <c r="N156" t="s">
        <v>8268</v>
      </c>
      <c r="O156">
        <v>1.05982</v>
      </c>
      <c r="P156">
        <v>111.79535864978902</v>
      </c>
      <c r="Q156" t="s">
        <v>8308</v>
      </c>
      <c r="R156" t="s">
        <v>8313</v>
      </c>
    </row>
    <row r="157" spans="1:18" x14ac:dyDescent="0.55000000000000004">
      <c r="A157">
        <v>384</v>
      </c>
      <c r="B157" t="s">
        <v>385</v>
      </c>
      <c r="C157" t="s">
        <v>4494</v>
      </c>
      <c r="D157">
        <v>20000</v>
      </c>
      <c r="E157">
        <v>22421</v>
      </c>
      <c r="F157" t="s">
        <v>8218</v>
      </c>
      <c r="G157" t="s">
        <v>8223</v>
      </c>
      <c r="H157" t="s">
        <v>8245</v>
      </c>
      <c r="I157">
        <v>1420569947</v>
      </c>
      <c r="J157">
        <v>1417977947</v>
      </c>
      <c r="K157" t="b">
        <v>0</v>
      </c>
      <c r="L157">
        <v>383</v>
      </c>
      <c r="M157" t="b">
        <v>1</v>
      </c>
      <c r="N157" t="s">
        <v>8268</v>
      </c>
      <c r="O157">
        <v>1.1210500000000001</v>
      </c>
      <c r="P157">
        <v>58.540469973890339</v>
      </c>
      <c r="Q157" t="s">
        <v>8308</v>
      </c>
      <c r="R157" t="s">
        <v>8313</v>
      </c>
    </row>
    <row r="158" spans="1:18" x14ac:dyDescent="0.55000000000000004">
      <c r="A158">
        <v>383</v>
      </c>
      <c r="B158" t="s">
        <v>384</v>
      </c>
      <c r="C158" t="s">
        <v>4493</v>
      </c>
      <c r="D158">
        <v>999</v>
      </c>
      <c r="E158">
        <v>2065</v>
      </c>
      <c r="F158" t="s">
        <v>8218</v>
      </c>
      <c r="G158" t="s">
        <v>8223</v>
      </c>
      <c r="H158" t="s">
        <v>8245</v>
      </c>
      <c r="I158">
        <v>1400467759</v>
      </c>
      <c r="J158">
        <v>1398480559</v>
      </c>
      <c r="K158" t="b">
        <v>0</v>
      </c>
      <c r="L158">
        <v>48</v>
      </c>
      <c r="M158" t="b">
        <v>1</v>
      </c>
      <c r="N158" t="s">
        <v>8268</v>
      </c>
      <c r="O158">
        <v>2.0670670670670672</v>
      </c>
      <c r="P158">
        <v>43.020833333333336</v>
      </c>
      <c r="Q158" t="s">
        <v>8308</v>
      </c>
      <c r="R158" t="s">
        <v>8313</v>
      </c>
    </row>
    <row r="159" spans="1:18" x14ac:dyDescent="0.55000000000000004">
      <c r="A159">
        <v>382</v>
      </c>
      <c r="B159" t="s">
        <v>383</v>
      </c>
      <c r="C159" t="s">
        <v>4492</v>
      </c>
      <c r="D159">
        <v>600</v>
      </c>
      <c r="E159">
        <v>1535</v>
      </c>
      <c r="F159" t="s">
        <v>8218</v>
      </c>
      <c r="G159" t="s">
        <v>8223</v>
      </c>
      <c r="H159" t="s">
        <v>8245</v>
      </c>
      <c r="I159">
        <v>1346950900</v>
      </c>
      <c r="J159">
        <v>1345741300</v>
      </c>
      <c r="K159" t="b">
        <v>0</v>
      </c>
      <c r="L159">
        <v>22</v>
      </c>
      <c r="M159" t="b">
        <v>1</v>
      </c>
      <c r="N159" t="s">
        <v>8268</v>
      </c>
      <c r="O159">
        <v>2.5583333333333331</v>
      </c>
      <c r="P159">
        <v>69.772727272727266</v>
      </c>
      <c r="Q159" t="s">
        <v>8308</v>
      </c>
      <c r="R159" t="s">
        <v>8313</v>
      </c>
    </row>
    <row r="160" spans="1:18" x14ac:dyDescent="0.55000000000000004">
      <c r="A160">
        <v>381</v>
      </c>
      <c r="B160" t="s">
        <v>382</v>
      </c>
      <c r="C160" t="s">
        <v>4491</v>
      </c>
      <c r="D160">
        <v>25000</v>
      </c>
      <c r="E160">
        <v>26182.5</v>
      </c>
      <c r="F160" t="s">
        <v>8218</v>
      </c>
      <c r="G160" t="s">
        <v>8223</v>
      </c>
      <c r="H160" t="s">
        <v>8245</v>
      </c>
      <c r="I160">
        <v>1343624400</v>
      </c>
      <c r="J160">
        <v>1340642717</v>
      </c>
      <c r="K160" t="b">
        <v>0</v>
      </c>
      <c r="L160">
        <v>251</v>
      </c>
      <c r="M160" t="b">
        <v>1</v>
      </c>
      <c r="N160" t="s">
        <v>8268</v>
      </c>
      <c r="O160">
        <v>1.0472999999999999</v>
      </c>
      <c r="P160">
        <v>104.31274900398407</v>
      </c>
      <c r="Q160" t="s">
        <v>8308</v>
      </c>
      <c r="R160" t="s">
        <v>8313</v>
      </c>
    </row>
    <row r="161" spans="1:18" x14ac:dyDescent="0.55000000000000004">
      <c r="A161">
        <v>380</v>
      </c>
      <c r="B161" t="s">
        <v>381</v>
      </c>
      <c r="C161" t="s">
        <v>4490</v>
      </c>
      <c r="D161">
        <v>4000</v>
      </c>
      <c r="E161">
        <v>5660</v>
      </c>
      <c r="F161" t="s">
        <v>8218</v>
      </c>
      <c r="G161" t="s">
        <v>8223</v>
      </c>
      <c r="H161" t="s">
        <v>8245</v>
      </c>
      <c r="I161">
        <v>1453569392</v>
      </c>
      <c r="J161">
        <v>1451409392</v>
      </c>
      <c r="K161" t="b">
        <v>0</v>
      </c>
      <c r="L161">
        <v>49</v>
      </c>
      <c r="M161" t="b">
        <v>1</v>
      </c>
      <c r="N161" t="s">
        <v>8268</v>
      </c>
      <c r="O161">
        <v>1.415</v>
      </c>
      <c r="P161">
        <v>115.51020408163265</v>
      </c>
      <c r="Q161" t="s">
        <v>8308</v>
      </c>
      <c r="R161" t="s">
        <v>8313</v>
      </c>
    </row>
    <row r="162" spans="1:18" x14ac:dyDescent="0.55000000000000004">
      <c r="A162">
        <v>379</v>
      </c>
      <c r="B162" t="s">
        <v>380</v>
      </c>
      <c r="C162" t="s">
        <v>4489</v>
      </c>
      <c r="D162">
        <v>15000</v>
      </c>
      <c r="E162">
        <v>17412</v>
      </c>
      <c r="F162" t="s">
        <v>8218</v>
      </c>
      <c r="G162" t="s">
        <v>8223</v>
      </c>
      <c r="H162" t="s">
        <v>8245</v>
      </c>
      <c r="I162">
        <v>1336062672</v>
      </c>
      <c r="J162">
        <v>1332174672</v>
      </c>
      <c r="K162" t="b">
        <v>0</v>
      </c>
      <c r="L162">
        <v>149</v>
      </c>
      <c r="M162" t="b">
        <v>1</v>
      </c>
      <c r="N162" t="s">
        <v>8268</v>
      </c>
      <c r="O162">
        <v>1.1608000000000001</v>
      </c>
      <c r="P162">
        <v>116.85906040268456</v>
      </c>
      <c r="Q162" t="s">
        <v>8308</v>
      </c>
      <c r="R162" t="s">
        <v>8313</v>
      </c>
    </row>
    <row r="163" spans="1:18" x14ac:dyDescent="0.55000000000000004">
      <c r="A163">
        <v>378</v>
      </c>
      <c r="B163" t="s">
        <v>379</v>
      </c>
      <c r="C163" t="s">
        <v>4488</v>
      </c>
      <c r="D163">
        <v>3000</v>
      </c>
      <c r="E163">
        <v>3353</v>
      </c>
      <c r="F163" t="s">
        <v>8218</v>
      </c>
      <c r="G163" t="s">
        <v>8228</v>
      </c>
      <c r="H163" t="s">
        <v>8250</v>
      </c>
      <c r="I163">
        <v>1453765920</v>
      </c>
      <c r="J163">
        <v>1451655808</v>
      </c>
      <c r="K163" t="b">
        <v>0</v>
      </c>
      <c r="L163">
        <v>83</v>
      </c>
      <c r="M163" t="b">
        <v>1</v>
      </c>
      <c r="N163" t="s">
        <v>8268</v>
      </c>
      <c r="O163">
        <v>1.1176666666666666</v>
      </c>
      <c r="P163">
        <v>40.397590361445786</v>
      </c>
      <c r="Q163" t="s">
        <v>8308</v>
      </c>
      <c r="R163" t="s">
        <v>8313</v>
      </c>
    </row>
    <row r="164" spans="1:18" x14ac:dyDescent="0.55000000000000004">
      <c r="A164">
        <v>377</v>
      </c>
      <c r="B164" t="s">
        <v>378</v>
      </c>
      <c r="C164" t="s">
        <v>4487</v>
      </c>
      <c r="D164">
        <v>12000</v>
      </c>
      <c r="E164">
        <v>13728</v>
      </c>
      <c r="F164" t="s">
        <v>8218</v>
      </c>
      <c r="G164" t="s">
        <v>8223</v>
      </c>
      <c r="H164" t="s">
        <v>8245</v>
      </c>
      <c r="I164">
        <v>1447484460</v>
      </c>
      <c r="J164">
        <v>1444888868</v>
      </c>
      <c r="K164" t="b">
        <v>0</v>
      </c>
      <c r="L164">
        <v>133</v>
      </c>
      <c r="M164" t="b">
        <v>1</v>
      </c>
      <c r="N164" t="s">
        <v>8268</v>
      </c>
      <c r="O164">
        <v>1.1439999999999999</v>
      </c>
      <c r="P164">
        <v>103.21804511278195</v>
      </c>
      <c r="Q164" t="s">
        <v>8308</v>
      </c>
      <c r="R164" t="s">
        <v>8313</v>
      </c>
    </row>
    <row r="165" spans="1:18" x14ac:dyDescent="0.55000000000000004">
      <c r="A165">
        <v>376</v>
      </c>
      <c r="B165" t="s">
        <v>377</v>
      </c>
      <c r="C165" t="s">
        <v>4486</v>
      </c>
      <c r="D165">
        <v>2450</v>
      </c>
      <c r="E165">
        <v>2596</v>
      </c>
      <c r="F165" t="s">
        <v>8218</v>
      </c>
      <c r="G165" t="s">
        <v>8224</v>
      </c>
      <c r="H165" t="s">
        <v>8246</v>
      </c>
      <c r="I165">
        <v>1472122316</v>
      </c>
      <c r="J165">
        <v>1469443916</v>
      </c>
      <c r="K165" t="b">
        <v>0</v>
      </c>
      <c r="L165">
        <v>48</v>
      </c>
      <c r="M165" t="b">
        <v>1</v>
      </c>
      <c r="N165" t="s">
        <v>8268</v>
      </c>
      <c r="O165">
        <v>1.0595918367346939</v>
      </c>
      <c r="P165">
        <v>54.083333333333336</v>
      </c>
      <c r="Q165" t="s">
        <v>8308</v>
      </c>
      <c r="R165" t="s">
        <v>8313</v>
      </c>
    </row>
    <row r="166" spans="1:18" x14ac:dyDescent="0.55000000000000004">
      <c r="A166">
        <v>375</v>
      </c>
      <c r="B166" t="s">
        <v>376</v>
      </c>
      <c r="C166" t="s">
        <v>4485</v>
      </c>
      <c r="D166">
        <v>500</v>
      </c>
      <c r="E166">
        <v>600</v>
      </c>
      <c r="F166" t="s">
        <v>8218</v>
      </c>
      <c r="G166" t="s">
        <v>8223</v>
      </c>
      <c r="H166" t="s">
        <v>8245</v>
      </c>
      <c r="I166">
        <v>1393694280</v>
      </c>
      <c r="J166">
        <v>1390088311</v>
      </c>
      <c r="K166" t="b">
        <v>0</v>
      </c>
      <c r="L166">
        <v>14</v>
      </c>
      <c r="M166" t="b">
        <v>1</v>
      </c>
      <c r="N166" t="s">
        <v>8268</v>
      </c>
      <c r="O166">
        <v>1.2</v>
      </c>
      <c r="P166">
        <v>42.857142857142854</v>
      </c>
      <c r="Q166" t="s">
        <v>8308</v>
      </c>
      <c r="R166" t="s">
        <v>8313</v>
      </c>
    </row>
    <row r="167" spans="1:18" x14ac:dyDescent="0.55000000000000004">
      <c r="A167">
        <v>374</v>
      </c>
      <c r="B167" t="s">
        <v>375</v>
      </c>
      <c r="C167" t="s">
        <v>4484</v>
      </c>
      <c r="D167">
        <v>6000</v>
      </c>
      <c r="E167">
        <v>7839</v>
      </c>
      <c r="F167" t="s">
        <v>8218</v>
      </c>
      <c r="G167" t="s">
        <v>8223</v>
      </c>
      <c r="H167" t="s">
        <v>8245</v>
      </c>
      <c r="I167">
        <v>1316208031</v>
      </c>
      <c r="J167">
        <v>1312320031</v>
      </c>
      <c r="K167" t="b">
        <v>0</v>
      </c>
      <c r="L167">
        <v>174</v>
      </c>
      <c r="M167" t="b">
        <v>1</v>
      </c>
      <c r="N167" t="s">
        <v>8268</v>
      </c>
      <c r="O167">
        <v>1.3065</v>
      </c>
      <c r="P167">
        <v>45.051724137931032</v>
      </c>
      <c r="Q167" t="s">
        <v>8308</v>
      </c>
      <c r="R167" t="s">
        <v>8313</v>
      </c>
    </row>
    <row r="168" spans="1:18" x14ac:dyDescent="0.55000000000000004">
      <c r="A168">
        <v>373</v>
      </c>
      <c r="B168" t="s">
        <v>374</v>
      </c>
      <c r="C168" t="s">
        <v>4483</v>
      </c>
      <c r="D168">
        <v>7500</v>
      </c>
      <c r="E168">
        <v>8000</v>
      </c>
      <c r="F168" t="s">
        <v>8218</v>
      </c>
      <c r="G168" t="s">
        <v>8223</v>
      </c>
      <c r="H168" t="s">
        <v>8245</v>
      </c>
      <c r="I168">
        <v>1342648398</v>
      </c>
      <c r="J168">
        <v>1340056398</v>
      </c>
      <c r="K168" t="b">
        <v>0</v>
      </c>
      <c r="L168">
        <v>89</v>
      </c>
      <c r="M168" t="b">
        <v>1</v>
      </c>
      <c r="N168" t="s">
        <v>8268</v>
      </c>
      <c r="O168">
        <v>1.0666666666666667</v>
      </c>
      <c r="P168">
        <v>89.887640449438209</v>
      </c>
      <c r="Q168" t="s">
        <v>8308</v>
      </c>
      <c r="R168" t="s">
        <v>8313</v>
      </c>
    </row>
    <row r="169" spans="1:18" x14ac:dyDescent="0.55000000000000004">
      <c r="A169">
        <v>372</v>
      </c>
      <c r="B169" t="s">
        <v>373</v>
      </c>
      <c r="C169" t="s">
        <v>4482</v>
      </c>
      <c r="D169">
        <v>300</v>
      </c>
      <c r="E169">
        <v>376</v>
      </c>
      <c r="F169" t="s">
        <v>8218</v>
      </c>
      <c r="G169" t="s">
        <v>8224</v>
      </c>
      <c r="H169" t="s">
        <v>8246</v>
      </c>
      <c r="I169">
        <v>1459872000</v>
      </c>
      <c r="J169">
        <v>1456408244</v>
      </c>
      <c r="K169" t="b">
        <v>0</v>
      </c>
      <c r="L169">
        <v>9</v>
      </c>
      <c r="M169" t="b">
        <v>1</v>
      </c>
      <c r="N169" t="s">
        <v>8268</v>
      </c>
      <c r="O169">
        <v>1.2533333333333334</v>
      </c>
      <c r="P169">
        <v>41.777777777777779</v>
      </c>
      <c r="Q169" t="s">
        <v>8308</v>
      </c>
      <c r="R169" t="s">
        <v>8313</v>
      </c>
    </row>
    <row r="170" spans="1:18" x14ac:dyDescent="0.55000000000000004">
      <c r="A170">
        <v>371</v>
      </c>
      <c r="B170" t="s">
        <v>372</v>
      </c>
      <c r="C170" t="s">
        <v>4481</v>
      </c>
      <c r="D170">
        <v>150000</v>
      </c>
      <c r="E170">
        <v>171253</v>
      </c>
      <c r="F170" t="s">
        <v>8218</v>
      </c>
      <c r="G170" t="s">
        <v>8223</v>
      </c>
      <c r="H170" t="s">
        <v>8245</v>
      </c>
      <c r="I170">
        <v>1359743139</v>
      </c>
      <c r="J170">
        <v>1355855139</v>
      </c>
      <c r="K170" t="b">
        <v>0</v>
      </c>
      <c r="L170">
        <v>1062</v>
      </c>
      <c r="M170" t="b">
        <v>1</v>
      </c>
      <c r="N170" t="s">
        <v>8268</v>
      </c>
      <c r="O170">
        <v>1.1416866666666667</v>
      </c>
      <c r="P170">
        <v>161.25517890772127</v>
      </c>
      <c r="Q170" t="s">
        <v>8308</v>
      </c>
      <c r="R170" t="s">
        <v>8313</v>
      </c>
    </row>
    <row r="171" spans="1:18" x14ac:dyDescent="0.55000000000000004">
      <c r="A171">
        <v>370</v>
      </c>
      <c r="B171" t="s">
        <v>371</v>
      </c>
      <c r="C171" t="s">
        <v>4480</v>
      </c>
      <c r="D171">
        <v>25000</v>
      </c>
      <c r="E171">
        <v>30505</v>
      </c>
      <c r="F171" t="s">
        <v>8218</v>
      </c>
      <c r="G171" t="s">
        <v>8223</v>
      </c>
      <c r="H171" t="s">
        <v>8245</v>
      </c>
      <c r="I171">
        <v>1483729500</v>
      </c>
      <c r="J171">
        <v>1481137500</v>
      </c>
      <c r="K171" t="b">
        <v>0</v>
      </c>
      <c r="L171">
        <v>43</v>
      </c>
      <c r="M171" t="b">
        <v>1</v>
      </c>
      <c r="N171" t="s">
        <v>8268</v>
      </c>
      <c r="O171">
        <v>1.2202</v>
      </c>
      <c r="P171">
        <v>709.41860465116281</v>
      </c>
      <c r="Q171" t="s">
        <v>8308</v>
      </c>
      <c r="R171" t="s">
        <v>8313</v>
      </c>
    </row>
    <row r="172" spans="1:18" x14ac:dyDescent="0.55000000000000004">
      <c r="A172">
        <v>369</v>
      </c>
      <c r="B172" t="s">
        <v>370</v>
      </c>
      <c r="C172" t="s">
        <v>4479</v>
      </c>
      <c r="D172">
        <v>6500</v>
      </c>
      <c r="E172">
        <v>7160.12</v>
      </c>
      <c r="F172" t="s">
        <v>8218</v>
      </c>
      <c r="G172" t="s">
        <v>8223</v>
      </c>
      <c r="H172" t="s">
        <v>8245</v>
      </c>
      <c r="I172">
        <v>1326633269</v>
      </c>
      <c r="J172">
        <v>1324041269</v>
      </c>
      <c r="K172" t="b">
        <v>0</v>
      </c>
      <c r="L172">
        <v>167</v>
      </c>
      <c r="M172" t="b">
        <v>1</v>
      </c>
      <c r="N172" t="s">
        <v>8268</v>
      </c>
      <c r="O172">
        <v>1.1015569230769231</v>
      </c>
      <c r="P172">
        <v>42.874970059880241</v>
      </c>
      <c r="Q172" t="s">
        <v>8308</v>
      </c>
      <c r="R172" t="s">
        <v>8313</v>
      </c>
    </row>
    <row r="173" spans="1:18" x14ac:dyDescent="0.55000000000000004">
      <c r="A173">
        <v>368</v>
      </c>
      <c r="B173" t="s">
        <v>369</v>
      </c>
      <c r="C173" t="s">
        <v>4478</v>
      </c>
      <c r="D173">
        <v>12500</v>
      </c>
      <c r="E173">
        <v>13014</v>
      </c>
      <c r="F173" t="s">
        <v>8218</v>
      </c>
      <c r="G173" t="s">
        <v>8223</v>
      </c>
      <c r="H173" t="s">
        <v>8245</v>
      </c>
      <c r="I173">
        <v>1426426322</v>
      </c>
      <c r="J173">
        <v>1423405922</v>
      </c>
      <c r="K173" t="b">
        <v>0</v>
      </c>
      <c r="L173">
        <v>159</v>
      </c>
      <c r="M173" t="b">
        <v>1</v>
      </c>
      <c r="N173" t="s">
        <v>8268</v>
      </c>
      <c r="O173">
        <v>1.04112</v>
      </c>
      <c r="P173">
        <v>81.84905660377359</v>
      </c>
      <c r="Q173" t="s">
        <v>8308</v>
      </c>
      <c r="R173" t="s">
        <v>8313</v>
      </c>
    </row>
    <row r="174" spans="1:18" x14ac:dyDescent="0.55000000000000004">
      <c r="A174">
        <v>367</v>
      </c>
      <c r="B174" t="s">
        <v>368</v>
      </c>
      <c r="C174" t="s">
        <v>4477</v>
      </c>
      <c r="D174">
        <v>10000</v>
      </c>
      <c r="E174">
        <v>10335.01</v>
      </c>
      <c r="F174" t="s">
        <v>8218</v>
      </c>
      <c r="G174" t="s">
        <v>8223</v>
      </c>
      <c r="H174" t="s">
        <v>8245</v>
      </c>
      <c r="I174">
        <v>1367384340</v>
      </c>
      <c r="J174">
        <v>1363960278</v>
      </c>
      <c r="K174" t="b">
        <v>0</v>
      </c>
      <c r="L174">
        <v>119</v>
      </c>
      <c r="M174" t="b">
        <v>1</v>
      </c>
      <c r="N174" t="s">
        <v>8268</v>
      </c>
      <c r="O174">
        <v>1.033501</v>
      </c>
      <c r="P174">
        <v>86.84882352941176</v>
      </c>
      <c r="Q174" t="s">
        <v>8308</v>
      </c>
      <c r="R174" t="s">
        <v>8313</v>
      </c>
    </row>
    <row r="175" spans="1:18" x14ac:dyDescent="0.55000000000000004">
      <c r="A175">
        <v>366</v>
      </c>
      <c r="B175" t="s">
        <v>367</v>
      </c>
      <c r="C175" t="s">
        <v>4476</v>
      </c>
      <c r="D175">
        <v>38000</v>
      </c>
      <c r="E175">
        <v>38500</v>
      </c>
      <c r="F175" t="s">
        <v>8218</v>
      </c>
      <c r="G175" t="s">
        <v>8223</v>
      </c>
      <c r="H175" t="s">
        <v>8245</v>
      </c>
      <c r="I175">
        <v>1337540518</v>
      </c>
      <c r="J175">
        <v>1334948518</v>
      </c>
      <c r="K175" t="b">
        <v>0</v>
      </c>
      <c r="L175">
        <v>134</v>
      </c>
      <c r="M175" t="b">
        <v>1</v>
      </c>
      <c r="N175" t="s">
        <v>8268</v>
      </c>
      <c r="O175">
        <v>1.013157894736842</v>
      </c>
      <c r="P175">
        <v>287.31343283582089</v>
      </c>
      <c r="Q175" t="s">
        <v>8308</v>
      </c>
      <c r="R175" t="s">
        <v>8313</v>
      </c>
    </row>
    <row r="176" spans="1:18" x14ac:dyDescent="0.55000000000000004">
      <c r="A176">
        <v>365</v>
      </c>
      <c r="B176" t="s">
        <v>366</v>
      </c>
      <c r="C176" t="s">
        <v>4475</v>
      </c>
      <c r="D176">
        <v>15000</v>
      </c>
      <c r="E176">
        <v>15596</v>
      </c>
      <c r="F176" t="s">
        <v>8218</v>
      </c>
      <c r="G176" t="s">
        <v>8224</v>
      </c>
      <c r="H176" t="s">
        <v>8246</v>
      </c>
      <c r="I176">
        <v>1393597999</v>
      </c>
      <c r="J176">
        <v>1391005999</v>
      </c>
      <c r="K176" t="b">
        <v>0</v>
      </c>
      <c r="L176">
        <v>65</v>
      </c>
      <c r="M176" t="b">
        <v>1</v>
      </c>
      <c r="N176" t="s">
        <v>8268</v>
      </c>
      <c r="O176">
        <v>1.0397333333333334</v>
      </c>
      <c r="P176">
        <v>239.93846153846152</v>
      </c>
      <c r="Q176" t="s">
        <v>8308</v>
      </c>
      <c r="R176" t="s">
        <v>8313</v>
      </c>
    </row>
    <row r="177" spans="1:18" x14ac:dyDescent="0.55000000000000004">
      <c r="A177">
        <v>364</v>
      </c>
      <c r="B177" t="s">
        <v>365</v>
      </c>
      <c r="C177" t="s">
        <v>4474</v>
      </c>
      <c r="D177">
        <v>7000</v>
      </c>
      <c r="E177">
        <v>7711.3</v>
      </c>
      <c r="F177" t="s">
        <v>8218</v>
      </c>
      <c r="G177" t="s">
        <v>8223</v>
      </c>
      <c r="H177" t="s">
        <v>8245</v>
      </c>
      <c r="I177">
        <v>1403323140</v>
      </c>
      <c r="J177">
        <v>1400704672</v>
      </c>
      <c r="K177" t="b">
        <v>0</v>
      </c>
      <c r="L177">
        <v>113</v>
      </c>
      <c r="M177" t="b">
        <v>1</v>
      </c>
      <c r="N177" t="s">
        <v>8268</v>
      </c>
      <c r="O177">
        <v>1.1016142857142857</v>
      </c>
      <c r="P177">
        <v>68.24159292035398</v>
      </c>
      <c r="Q177" t="s">
        <v>8308</v>
      </c>
      <c r="R177" t="s">
        <v>8313</v>
      </c>
    </row>
    <row r="178" spans="1:18" x14ac:dyDescent="0.55000000000000004">
      <c r="A178">
        <v>363</v>
      </c>
      <c r="B178" t="s">
        <v>364</v>
      </c>
      <c r="C178" t="s">
        <v>4473</v>
      </c>
      <c r="D178">
        <v>8925</v>
      </c>
      <c r="E178">
        <v>9044</v>
      </c>
      <c r="F178" t="s">
        <v>8218</v>
      </c>
      <c r="G178" t="s">
        <v>8223</v>
      </c>
      <c r="H178" t="s">
        <v>8245</v>
      </c>
      <c r="I178">
        <v>1272828120</v>
      </c>
      <c r="J178">
        <v>1268934736</v>
      </c>
      <c r="K178" t="b">
        <v>0</v>
      </c>
      <c r="L178">
        <v>26</v>
      </c>
      <c r="M178" t="b">
        <v>1</v>
      </c>
      <c r="N178" t="s">
        <v>8268</v>
      </c>
      <c r="O178">
        <v>1.0133333333333334</v>
      </c>
      <c r="P178">
        <v>347.84615384615387</v>
      </c>
      <c r="Q178" t="s">
        <v>8308</v>
      </c>
      <c r="R178" t="s">
        <v>8313</v>
      </c>
    </row>
    <row r="179" spans="1:18" x14ac:dyDescent="0.55000000000000004">
      <c r="A179">
        <v>362</v>
      </c>
      <c r="B179" t="s">
        <v>363</v>
      </c>
      <c r="C179" t="s">
        <v>4472</v>
      </c>
      <c r="D179">
        <v>9665</v>
      </c>
      <c r="E179">
        <v>12000</v>
      </c>
      <c r="F179" t="s">
        <v>8218</v>
      </c>
      <c r="G179" t="s">
        <v>8223</v>
      </c>
      <c r="H179" t="s">
        <v>8245</v>
      </c>
      <c r="I179">
        <v>1407456000</v>
      </c>
      <c r="J179">
        <v>1405573391</v>
      </c>
      <c r="K179" t="b">
        <v>0</v>
      </c>
      <c r="L179">
        <v>86</v>
      </c>
      <c r="M179" t="b">
        <v>1</v>
      </c>
      <c r="N179" t="s">
        <v>8268</v>
      </c>
      <c r="O179">
        <v>1.2415933781686497</v>
      </c>
      <c r="P179">
        <v>139.53488372093022</v>
      </c>
      <c r="Q179" t="s">
        <v>8308</v>
      </c>
      <c r="R179" t="s">
        <v>8313</v>
      </c>
    </row>
    <row r="180" spans="1:18" x14ac:dyDescent="0.55000000000000004">
      <c r="A180">
        <v>361</v>
      </c>
      <c r="B180" t="s">
        <v>362</v>
      </c>
      <c r="C180" t="s">
        <v>4471</v>
      </c>
      <c r="D180">
        <v>35000</v>
      </c>
      <c r="E180">
        <v>38876.949999999997</v>
      </c>
      <c r="F180" t="s">
        <v>8218</v>
      </c>
      <c r="G180" t="s">
        <v>8223</v>
      </c>
      <c r="H180" t="s">
        <v>8245</v>
      </c>
      <c r="I180">
        <v>1416704506</v>
      </c>
      <c r="J180">
        <v>1414108906</v>
      </c>
      <c r="K180" t="b">
        <v>0</v>
      </c>
      <c r="L180">
        <v>354</v>
      </c>
      <c r="M180" t="b">
        <v>1</v>
      </c>
      <c r="N180" t="s">
        <v>8268</v>
      </c>
      <c r="O180">
        <v>1.1107699999999998</v>
      </c>
      <c r="P180">
        <v>109.82189265536722</v>
      </c>
      <c r="Q180" t="s">
        <v>8308</v>
      </c>
      <c r="R180" t="s">
        <v>8313</v>
      </c>
    </row>
    <row r="181" spans="1:18" x14ac:dyDescent="0.55000000000000004">
      <c r="A181">
        <v>360</v>
      </c>
      <c r="B181" t="s">
        <v>361</v>
      </c>
      <c r="C181" t="s">
        <v>4470</v>
      </c>
      <c r="D181">
        <v>12000</v>
      </c>
      <c r="E181">
        <v>12165</v>
      </c>
      <c r="F181" t="s">
        <v>8218</v>
      </c>
      <c r="G181" t="s">
        <v>8223</v>
      </c>
      <c r="H181" t="s">
        <v>8245</v>
      </c>
      <c r="I181">
        <v>1437621060</v>
      </c>
      <c r="J181">
        <v>1433799180</v>
      </c>
      <c r="K181" t="b">
        <v>0</v>
      </c>
      <c r="L181">
        <v>87</v>
      </c>
      <c r="M181" t="b">
        <v>1</v>
      </c>
      <c r="N181" t="s">
        <v>8268</v>
      </c>
      <c r="O181">
        <v>1.0137499999999999</v>
      </c>
      <c r="P181">
        <v>139.82758620689654</v>
      </c>
      <c r="Q181" t="s">
        <v>8308</v>
      </c>
      <c r="R181" t="s">
        <v>8313</v>
      </c>
    </row>
    <row r="182" spans="1:18" x14ac:dyDescent="0.55000000000000004">
      <c r="A182">
        <v>359</v>
      </c>
      <c r="B182" t="s">
        <v>360</v>
      </c>
      <c r="C182" t="s">
        <v>4469</v>
      </c>
      <c r="D182">
        <v>24200</v>
      </c>
      <c r="E182">
        <v>25375</v>
      </c>
      <c r="F182" t="s">
        <v>8218</v>
      </c>
      <c r="G182" t="s">
        <v>8223</v>
      </c>
      <c r="H182" t="s">
        <v>8245</v>
      </c>
      <c r="I182">
        <v>1415941920</v>
      </c>
      <c r="J182">
        <v>1414028490</v>
      </c>
      <c r="K182" t="b">
        <v>1</v>
      </c>
      <c r="L182">
        <v>302</v>
      </c>
      <c r="M182" t="b">
        <v>1</v>
      </c>
      <c r="N182" t="s">
        <v>8268</v>
      </c>
      <c r="O182">
        <v>1.0485537190082646</v>
      </c>
      <c r="P182">
        <v>84.023178807947019</v>
      </c>
      <c r="Q182" t="s">
        <v>8308</v>
      </c>
      <c r="R182" t="s">
        <v>8313</v>
      </c>
    </row>
    <row r="183" spans="1:18" x14ac:dyDescent="0.55000000000000004">
      <c r="A183">
        <v>358</v>
      </c>
      <c r="B183" t="s">
        <v>359</v>
      </c>
      <c r="C183" t="s">
        <v>4468</v>
      </c>
      <c r="D183">
        <v>50000</v>
      </c>
      <c r="E183">
        <v>51544</v>
      </c>
      <c r="F183" t="s">
        <v>8218</v>
      </c>
      <c r="G183" t="s">
        <v>8223</v>
      </c>
      <c r="H183" t="s">
        <v>8245</v>
      </c>
      <c r="I183">
        <v>1466002800</v>
      </c>
      <c r="J183">
        <v>1463517521</v>
      </c>
      <c r="K183" t="b">
        <v>1</v>
      </c>
      <c r="L183">
        <v>267</v>
      </c>
      <c r="M183" t="b">
        <v>1</v>
      </c>
      <c r="N183" t="s">
        <v>8268</v>
      </c>
      <c r="O183">
        <v>1.03088</v>
      </c>
      <c r="P183">
        <v>193.04868913857678</v>
      </c>
      <c r="Q183" t="s">
        <v>8308</v>
      </c>
      <c r="R183" t="s">
        <v>8313</v>
      </c>
    </row>
    <row r="184" spans="1:18" x14ac:dyDescent="0.55000000000000004">
      <c r="A184">
        <v>357</v>
      </c>
      <c r="B184" t="s">
        <v>358</v>
      </c>
      <c r="C184" t="s">
        <v>4467</v>
      </c>
      <c r="D184">
        <v>15000</v>
      </c>
      <c r="E184">
        <v>26100</v>
      </c>
      <c r="F184" t="s">
        <v>8218</v>
      </c>
      <c r="G184" t="s">
        <v>8223</v>
      </c>
      <c r="H184" t="s">
        <v>8245</v>
      </c>
      <c r="I184">
        <v>1429852797</v>
      </c>
      <c r="J184">
        <v>1426396797</v>
      </c>
      <c r="K184" t="b">
        <v>1</v>
      </c>
      <c r="L184">
        <v>303</v>
      </c>
      <c r="M184" t="b">
        <v>1</v>
      </c>
      <c r="N184" t="s">
        <v>8268</v>
      </c>
      <c r="O184">
        <v>1.74</v>
      </c>
      <c r="P184">
        <v>86.138613861386133</v>
      </c>
      <c r="Q184" t="s">
        <v>8308</v>
      </c>
      <c r="R184" t="s">
        <v>8313</v>
      </c>
    </row>
    <row r="185" spans="1:18" x14ac:dyDescent="0.55000000000000004">
      <c r="A185">
        <v>356</v>
      </c>
      <c r="B185" t="s">
        <v>357</v>
      </c>
      <c r="C185" t="s">
        <v>4466</v>
      </c>
      <c r="D185">
        <v>7500</v>
      </c>
      <c r="E185">
        <v>7701.93</v>
      </c>
      <c r="F185" t="s">
        <v>8218</v>
      </c>
      <c r="G185" t="s">
        <v>8223</v>
      </c>
      <c r="H185" t="s">
        <v>8245</v>
      </c>
      <c r="I185">
        <v>1458152193</v>
      </c>
      <c r="J185">
        <v>1455563793</v>
      </c>
      <c r="K185" t="b">
        <v>1</v>
      </c>
      <c r="L185">
        <v>97</v>
      </c>
      <c r="M185" t="b">
        <v>1</v>
      </c>
      <c r="N185" t="s">
        <v>8268</v>
      </c>
      <c r="O185">
        <v>1.0269239999999999</v>
      </c>
      <c r="P185">
        <v>79.401340206185566</v>
      </c>
      <c r="Q185" t="s">
        <v>8308</v>
      </c>
      <c r="R185" t="s">
        <v>8313</v>
      </c>
    </row>
    <row r="186" spans="1:18" x14ac:dyDescent="0.55000000000000004">
      <c r="A186">
        <v>355</v>
      </c>
      <c r="B186" t="s">
        <v>356</v>
      </c>
      <c r="C186" t="s">
        <v>4465</v>
      </c>
      <c r="D186">
        <v>35000</v>
      </c>
      <c r="E186">
        <v>40690</v>
      </c>
      <c r="F186" t="s">
        <v>8218</v>
      </c>
      <c r="G186" t="s">
        <v>8223</v>
      </c>
      <c r="H186" t="s">
        <v>8245</v>
      </c>
      <c r="I186">
        <v>1417420994</v>
      </c>
      <c r="J186">
        <v>1414738994</v>
      </c>
      <c r="K186" t="b">
        <v>1</v>
      </c>
      <c r="L186">
        <v>165</v>
      </c>
      <c r="M186" t="b">
        <v>1</v>
      </c>
      <c r="N186" t="s">
        <v>8268</v>
      </c>
      <c r="O186">
        <v>1.1625714285714286</v>
      </c>
      <c r="P186">
        <v>246.60606060606059</v>
      </c>
      <c r="Q186" t="s">
        <v>8308</v>
      </c>
      <c r="R186" t="s">
        <v>8313</v>
      </c>
    </row>
    <row r="187" spans="1:18" x14ac:dyDescent="0.55000000000000004">
      <c r="A187">
        <v>354</v>
      </c>
      <c r="B187" t="s">
        <v>355</v>
      </c>
      <c r="C187" t="s">
        <v>4464</v>
      </c>
      <c r="D187">
        <v>3500</v>
      </c>
      <c r="E187">
        <v>3638</v>
      </c>
      <c r="F187" t="s">
        <v>8218</v>
      </c>
      <c r="G187" t="s">
        <v>8223</v>
      </c>
      <c r="H187" t="s">
        <v>8245</v>
      </c>
      <c r="I187">
        <v>1460141521</v>
      </c>
      <c r="J187">
        <v>1457553121</v>
      </c>
      <c r="K187" t="b">
        <v>1</v>
      </c>
      <c r="L187">
        <v>29</v>
      </c>
      <c r="M187" t="b">
        <v>1</v>
      </c>
      <c r="N187" t="s">
        <v>8268</v>
      </c>
      <c r="O187">
        <v>1.0394285714285714</v>
      </c>
      <c r="P187">
        <v>125.44827586206897</v>
      </c>
      <c r="Q187" t="s">
        <v>8308</v>
      </c>
      <c r="R187" t="s">
        <v>8313</v>
      </c>
    </row>
    <row r="188" spans="1:18" x14ac:dyDescent="0.55000000000000004">
      <c r="A188">
        <v>353</v>
      </c>
      <c r="B188" t="s">
        <v>354</v>
      </c>
      <c r="C188" t="s">
        <v>4463</v>
      </c>
      <c r="D188">
        <v>58425</v>
      </c>
      <c r="E188">
        <v>63460.18</v>
      </c>
      <c r="F188" t="s">
        <v>8218</v>
      </c>
      <c r="G188" t="s">
        <v>8223</v>
      </c>
      <c r="H188" t="s">
        <v>8245</v>
      </c>
      <c r="I188">
        <v>1447963219</v>
      </c>
      <c r="J188">
        <v>1445367619</v>
      </c>
      <c r="K188" t="b">
        <v>1</v>
      </c>
      <c r="L188">
        <v>613</v>
      </c>
      <c r="M188" t="b">
        <v>1</v>
      </c>
      <c r="N188" t="s">
        <v>8268</v>
      </c>
      <c r="O188">
        <v>1.0861819426615318</v>
      </c>
      <c r="P188">
        <v>103.52394779771615</v>
      </c>
      <c r="Q188" t="s">
        <v>8308</v>
      </c>
      <c r="R188" t="s">
        <v>8313</v>
      </c>
    </row>
    <row r="189" spans="1:18" x14ac:dyDescent="0.55000000000000004">
      <c r="A189">
        <v>352</v>
      </c>
      <c r="B189" t="s">
        <v>353</v>
      </c>
      <c r="C189" t="s">
        <v>4462</v>
      </c>
      <c r="D189">
        <v>10000</v>
      </c>
      <c r="E189">
        <v>11656</v>
      </c>
      <c r="F189" t="s">
        <v>8218</v>
      </c>
      <c r="G189" t="s">
        <v>8223</v>
      </c>
      <c r="H189" t="s">
        <v>8245</v>
      </c>
      <c r="I189">
        <v>1412740868</v>
      </c>
      <c r="J189">
        <v>1410148868</v>
      </c>
      <c r="K189" t="b">
        <v>1</v>
      </c>
      <c r="L189">
        <v>286</v>
      </c>
      <c r="M189" t="b">
        <v>1</v>
      </c>
      <c r="N189" t="s">
        <v>8268</v>
      </c>
      <c r="O189">
        <v>1.1656</v>
      </c>
      <c r="P189">
        <v>40.755244755244753</v>
      </c>
      <c r="Q189" t="s">
        <v>8308</v>
      </c>
      <c r="R189" t="s">
        <v>8313</v>
      </c>
    </row>
    <row r="190" spans="1:18" x14ac:dyDescent="0.55000000000000004">
      <c r="A190">
        <v>351</v>
      </c>
      <c r="B190" t="s">
        <v>352</v>
      </c>
      <c r="C190" t="s">
        <v>4461</v>
      </c>
      <c r="D190">
        <v>34000</v>
      </c>
      <c r="E190">
        <v>43296</v>
      </c>
      <c r="F190" t="s">
        <v>8218</v>
      </c>
      <c r="G190" t="s">
        <v>8226</v>
      </c>
      <c r="H190" t="s">
        <v>8248</v>
      </c>
      <c r="I190">
        <v>1460066954</v>
      </c>
      <c r="J190">
        <v>1456614554</v>
      </c>
      <c r="K190" t="b">
        <v>1</v>
      </c>
      <c r="L190">
        <v>964</v>
      </c>
      <c r="M190" t="b">
        <v>1</v>
      </c>
      <c r="N190" t="s">
        <v>8268</v>
      </c>
      <c r="O190">
        <v>1.2734117647058822</v>
      </c>
      <c r="P190">
        <v>44.912863070539416</v>
      </c>
      <c r="Q190" t="s">
        <v>8308</v>
      </c>
      <c r="R190" t="s">
        <v>8313</v>
      </c>
    </row>
    <row r="191" spans="1:18" x14ac:dyDescent="0.55000000000000004">
      <c r="A191">
        <v>350</v>
      </c>
      <c r="B191" t="s">
        <v>351</v>
      </c>
      <c r="C191" t="s">
        <v>4460</v>
      </c>
      <c r="D191">
        <v>25000</v>
      </c>
      <c r="E191">
        <v>28690</v>
      </c>
      <c r="F191" t="s">
        <v>8218</v>
      </c>
      <c r="G191" t="s">
        <v>8223</v>
      </c>
      <c r="H191" t="s">
        <v>8245</v>
      </c>
      <c r="I191">
        <v>1473566340</v>
      </c>
      <c r="J191">
        <v>1470274509</v>
      </c>
      <c r="K191" t="b">
        <v>1</v>
      </c>
      <c r="L191">
        <v>221</v>
      </c>
      <c r="M191" t="b">
        <v>1</v>
      </c>
      <c r="N191" t="s">
        <v>8268</v>
      </c>
      <c r="O191">
        <v>1.1476</v>
      </c>
      <c r="P191">
        <v>129.81900452488688</v>
      </c>
      <c r="Q191" t="s">
        <v>8308</v>
      </c>
      <c r="R191" t="s">
        <v>8313</v>
      </c>
    </row>
    <row r="192" spans="1:18" x14ac:dyDescent="0.55000000000000004">
      <c r="A192">
        <v>349</v>
      </c>
      <c r="B192" t="s">
        <v>350</v>
      </c>
      <c r="C192" t="s">
        <v>4459</v>
      </c>
      <c r="D192">
        <v>11260</v>
      </c>
      <c r="E192">
        <v>12007.18</v>
      </c>
      <c r="F192" t="s">
        <v>8218</v>
      </c>
      <c r="G192" t="s">
        <v>8223</v>
      </c>
      <c r="H192" t="s">
        <v>8245</v>
      </c>
      <c r="I192">
        <v>1487937508</v>
      </c>
      <c r="J192">
        <v>1485345508</v>
      </c>
      <c r="K192" t="b">
        <v>1</v>
      </c>
      <c r="L192">
        <v>167</v>
      </c>
      <c r="M192" t="b">
        <v>1</v>
      </c>
      <c r="N192" t="s">
        <v>8268</v>
      </c>
      <c r="O192">
        <v>1.0663570159857905</v>
      </c>
      <c r="P192">
        <v>71.899281437125751</v>
      </c>
      <c r="Q192" t="s">
        <v>8308</v>
      </c>
      <c r="R192" t="s">
        <v>8313</v>
      </c>
    </row>
    <row r="193" spans="1:18" x14ac:dyDescent="0.55000000000000004">
      <c r="A193">
        <v>348</v>
      </c>
      <c r="B193" t="s">
        <v>349</v>
      </c>
      <c r="C193" t="s">
        <v>4458</v>
      </c>
      <c r="D193">
        <v>10000</v>
      </c>
      <c r="E193">
        <v>10300</v>
      </c>
      <c r="F193" t="s">
        <v>8218</v>
      </c>
      <c r="G193" t="s">
        <v>8223</v>
      </c>
      <c r="H193" t="s">
        <v>8245</v>
      </c>
      <c r="I193">
        <v>1440165916</v>
      </c>
      <c r="J193">
        <v>1437573916</v>
      </c>
      <c r="K193" t="b">
        <v>1</v>
      </c>
      <c r="L193">
        <v>119</v>
      </c>
      <c r="M193" t="b">
        <v>1</v>
      </c>
      <c r="N193" t="s">
        <v>8268</v>
      </c>
      <c r="O193">
        <v>1.03</v>
      </c>
      <c r="P193">
        <v>86.554621848739501</v>
      </c>
      <c r="Q193" t="s">
        <v>8308</v>
      </c>
      <c r="R193" t="s">
        <v>8313</v>
      </c>
    </row>
    <row r="194" spans="1:18" x14ac:dyDescent="0.55000000000000004">
      <c r="A194">
        <v>347</v>
      </c>
      <c r="B194" t="s">
        <v>348</v>
      </c>
      <c r="C194" t="s">
        <v>4457</v>
      </c>
      <c r="D194">
        <v>40000</v>
      </c>
      <c r="E194">
        <v>44636.2</v>
      </c>
      <c r="F194" t="s">
        <v>8218</v>
      </c>
      <c r="G194" t="s">
        <v>8223</v>
      </c>
      <c r="H194" t="s">
        <v>8245</v>
      </c>
      <c r="I194">
        <v>1447505609</v>
      </c>
      <c r="J194">
        <v>1444910009</v>
      </c>
      <c r="K194" t="b">
        <v>1</v>
      </c>
      <c r="L194">
        <v>379</v>
      </c>
      <c r="M194" t="b">
        <v>1</v>
      </c>
      <c r="N194" t="s">
        <v>8268</v>
      </c>
      <c r="O194">
        <v>1.1159049999999999</v>
      </c>
      <c r="P194">
        <v>117.77361477572559</v>
      </c>
      <c r="Q194" t="s">
        <v>8308</v>
      </c>
      <c r="R194" t="s">
        <v>8313</v>
      </c>
    </row>
    <row r="195" spans="1:18" x14ac:dyDescent="0.55000000000000004">
      <c r="A195">
        <v>346</v>
      </c>
      <c r="B195" t="s">
        <v>347</v>
      </c>
      <c r="C195" t="s">
        <v>4456</v>
      </c>
      <c r="D195">
        <v>10000</v>
      </c>
      <c r="E195">
        <v>17028.88</v>
      </c>
      <c r="F195" t="s">
        <v>8218</v>
      </c>
      <c r="G195" t="s">
        <v>8223</v>
      </c>
      <c r="H195" t="s">
        <v>8245</v>
      </c>
      <c r="I195">
        <v>1444824021</v>
      </c>
      <c r="J195">
        <v>1442232021</v>
      </c>
      <c r="K195" t="b">
        <v>1</v>
      </c>
      <c r="L195">
        <v>188</v>
      </c>
      <c r="M195" t="b">
        <v>1</v>
      </c>
      <c r="N195" t="s">
        <v>8268</v>
      </c>
      <c r="O195">
        <v>1.7028880000000002</v>
      </c>
      <c r="P195">
        <v>90.579148936170213</v>
      </c>
      <c r="Q195" t="s">
        <v>8308</v>
      </c>
      <c r="R195" t="s">
        <v>8313</v>
      </c>
    </row>
    <row r="196" spans="1:18" x14ac:dyDescent="0.55000000000000004">
      <c r="A196">
        <v>345</v>
      </c>
      <c r="B196" t="s">
        <v>346</v>
      </c>
      <c r="C196" t="s">
        <v>4455</v>
      </c>
      <c r="D196">
        <v>14500</v>
      </c>
      <c r="E196">
        <v>17875</v>
      </c>
      <c r="F196" t="s">
        <v>8218</v>
      </c>
      <c r="G196" t="s">
        <v>8223</v>
      </c>
      <c r="H196" t="s">
        <v>8245</v>
      </c>
      <c r="I196">
        <v>1432161590</v>
      </c>
      <c r="J196">
        <v>1429569590</v>
      </c>
      <c r="K196" t="b">
        <v>1</v>
      </c>
      <c r="L196">
        <v>179</v>
      </c>
      <c r="M196" t="b">
        <v>1</v>
      </c>
      <c r="N196" t="s">
        <v>8268</v>
      </c>
      <c r="O196">
        <v>1.2327586206896552</v>
      </c>
      <c r="P196">
        <v>99.860335195530723</v>
      </c>
      <c r="Q196" t="s">
        <v>8308</v>
      </c>
      <c r="R196" t="s">
        <v>8313</v>
      </c>
    </row>
    <row r="197" spans="1:18" x14ac:dyDescent="0.55000000000000004">
      <c r="A197">
        <v>344</v>
      </c>
      <c r="B197" t="s">
        <v>345</v>
      </c>
      <c r="C197" t="s">
        <v>4454</v>
      </c>
      <c r="D197">
        <v>33500</v>
      </c>
      <c r="E197">
        <v>34198</v>
      </c>
      <c r="F197" t="s">
        <v>8218</v>
      </c>
      <c r="G197" t="s">
        <v>8223</v>
      </c>
      <c r="H197" t="s">
        <v>8245</v>
      </c>
      <c r="I197">
        <v>1433125200</v>
      </c>
      <c r="J197">
        <v>1429312694</v>
      </c>
      <c r="K197" t="b">
        <v>1</v>
      </c>
      <c r="L197">
        <v>285</v>
      </c>
      <c r="M197" t="b">
        <v>1</v>
      </c>
      <c r="N197" t="s">
        <v>8268</v>
      </c>
      <c r="O197">
        <v>1.0208358208955224</v>
      </c>
      <c r="P197">
        <v>119.99298245614035</v>
      </c>
      <c r="Q197" t="s">
        <v>8308</v>
      </c>
      <c r="R197" t="s">
        <v>8313</v>
      </c>
    </row>
    <row r="198" spans="1:18" x14ac:dyDescent="0.55000000000000004">
      <c r="A198">
        <v>343</v>
      </c>
      <c r="B198" t="s">
        <v>344</v>
      </c>
      <c r="C198" t="s">
        <v>4453</v>
      </c>
      <c r="D198">
        <v>30000</v>
      </c>
      <c r="E198">
        <v>30608.59</v>
      </c>
      <c r="F198" t="s">
        <v>8218</v>
      </c>
      <c r="G198" t="s">
        <v>8223</v>
      </c>
      <c r="H198" t="s">
        <v>8245</v>
      </c>
      <c r="I198">
        <v>1415934000</v>
      </c>
      <c r="J198">
        <v>1413308545</v>
      </c>
      <c r="K198" t="b">
        <v>1</v>
      </c>
      <c r="L198">
        <v>524</v>
      </c>
      <c r="M198" t="b">
        <v>1</v>
      </c>
      <c r="N198" t="s">
        <v>8268</v>
      </c>
      <c r="O198">
        <v>1.0202863333333334</v>
      </c>
      <c r="P198">
        <v>58.413339694656486</v>
      </c>
      <c r="Q198" t="s">
        <v>8308</v>
      </c>
      <c r="R198" t="s">
        <v>8313</v>
      </c>
    </row>
    <row r="199" spans="1:18" x14ac:dyDescent="0.55000000000000004">
      <c r="A199">
        <v>342</v>
      </c>
      <c r="B199" t="s">
        <v>343</v>
      </c>
      <c r="C199" t="s">
        <v>4452</v>
      </c>
      <c r="D199">
        <v>55000</v>
      </c>
      <c r="E199">
        <v>55201.52</v>
      </c>
      <c r="F199" t="s">
        <v>8218</v>
      </c>
      <c r="G199" t="s">
        <v>8223</v>
      </c>
      <c r="H199" t="s">
        <v>8245</v>
      </c>
      <c r="I199">
        <v>1461955465</v>
      </c>
      <c r="J199">
        <v>1459363465</v>
      </c>
      <c r="K199" t="b">
        <v>1</v>
      </c>
      <c r="L199">
        <v>325</v>
      </c>
      <c r="M199" t="b">
        <v>1</v>
      </c>
      <c r="N199" t="s">
        <v>8268</v>
      </c>
      <c r="O199">
        <v>1.0036639999999999</v>
      </c>
      <c r="P199">
        <v>169.85083076923075</v>
      </c>
      <c r="Q199" t="s">
        <v>8308</v>
      </c>
      <c r="R199" t="s">
        <v>8313</v>
      </c>
    </row>
    <row r="200" spans="1:18" x14ac:dyDescent="0.55000000000000004">
      <c r="A200">
        <v>341</v>
      </c>
      <c r="B200" t="s">
        <v>342</v>
      </c>
      <c r="C200" t="s">
        <v>4451</v>
      </c>
      <c r="D200">
        <v>3500</v>
      </c>
      <c r="E200">
        <v>3735</v>
      </c>
      <c r="F200" t="s">
        <v>8218</v>
      </c>
      <c r="G200" t="s">
        <v>8223</v>
      </c>
      <c r="H200" t="s">
        <v>8245</v>
      </c>
      <c r="I200">
        <v>1412135940</v>
      </c>
      <c r="J200">
        <v>1410555998</v>
      </c>
      <c r="K200" t="b">
        <v>1</v>
      </c>
      <c r="L200">
        <v>55</v>
      </c>
      <c r="M200" t="b">
        <v>1</v>
      </c>
      <c r="N200" t="s">
        <v>8268</v>
      </c>
      <c r="O200">
        <v>1.0671428571428572</v>
      </c>
      <c r="P200">
        <v>67.909090909090907</v>
      </c>
      <c r="Q200" t="s">
        <v>8308</v>
      </c>
      <c r="R200" t="s">
        <v>8313</v>
      </c>
    </row>
    <row r="201" spans="1:18" x14ac:dyDescent="0.55000000000000004">
      <c r="A201">
        <v>340</v>
      </c>
      <c r="B201" t="s">
        <v>341</v>
      </c>
      <c r="C201" t="s">
        <v>4450</v>
      </c>
      <c r="D201">
        <v>35000</v>
      </c>
      <c r="E201">
        <v>43758</v>
      </c>
      <c r="F201" t="s">
        <v>8218</v>
      </c>
      <c r="G201" t="s">
        <v>8223</v>
      </c>
      <c r="H201" t="s">
        <v>8245</v>
      </c>
      <c r="I201">
        <v>1489006800</v>
      </c>
      <c r="J201">
        <v>1486397007</v>
      </c>
      <c r="K201" t="b">
        <v>1</v>
      </c>
      <c r="L201">
        <v>299</v>
      </c>
      <c r="M201" t="b">
        <v>1</v>
      </c>
      <c r="N201" t="s">
        <v>8268</v>
      </c>
      <c r="O201">
        <v>1.2502285714285715</v>
      </c>
      <c r="P201">
        <v>146.34782608695653</v>
      </c>
      <c r="Q201" t="s">
        <v>8308</v>
      </c>
      <c r="R201" t="s">
        <v>8313</v>
      </c>
    </row>
    <row r="202" spans="1:18" x14ac:dyDescent="0.55000000000000004">
      <c r="A202">
        <v>339</v>
      </c>
      <c r="B202" t="s">
        <v>340</v>
      </c>
      <c r="C202" t="s">
        <v>4449</v>
      </c>
      <c r="D202">
        <v>6000</v>
      </c>
      <c r="E202">
        <v>6485</v>
      </c>
      <c r="F202" t="s">
        <v>8218</v>
      </c>
      <c r="G202" t="s">
        <v>8223</v>
      </c>
      <c r="H202" t="s">
        <v>8245</v>
      </c>
      <c r="I202">
        <v>1430331268</v>
      </c>
      <c r="J202">
        <v>1427739268</v>
      </c>
      <c r="K202" t="b">
        <v>1</v>
      </c>
      <c r="L202">
        <v>89</v>
      </c>
      <c r="M202" t="b">
        <v>1</v>
      </c>
      <c r="N202" t="s">
        <v>8268</v>
      </c>
      <c r="O202">
        <v>1.0808333333333333</v>
      </c>
      <c r="P202">
        <v>72.865168539325836</v>
      </c>
      <c r="Q202" t="s">
        <v>8308</v>
      </c>
      <c r="R202" t="s">
        <v>8313</v>
      </c>
    </row>
    <row r="203" spans="1:18" x14ac:dyDescent="0.55000000000000004">
      <c r="A203">
        <v>338</v>
      </c>
      <c r="B203" t="s">
        <v>339</v>
      </c>
      <c r="C203" t="s">
        <v>4448</v>
      </c>
      <c r="D203">
        <v>15000</v>
      </c>
      <c r="E203">
        <v>16520.04</v>
      </c>
      <c r="F203" t="s">
        <v>8218</v>
      </c>
      <c r="G203" t="s">
        <v>8223</v>
      </c>
      <c r="H203" t="s">
        <v>8245</v>
      </c>
      <c r="I203">
        <v>1472864400</v>
      </c>
      <c r="J203">
        <v>1468001290</v>
      </c>
      <c r="K203" t="b">
        <v>1</v>
      </c>
      <c r="L203">
        <v>236</v>
      </c>
      <c r="M203" t="b">
        <v>1</v>
      </c>
      <c r="N203" t="s">
        <v>8268</v>
      </c>
      <c r="O203">
        <v>1.1013360000000001</v>
      </c>
      <c r="P203">
        <v>70.000169491525426</v>
      </c>
      <c r="Q203" t="s">
        <v>8308</v>
      </c>
      <c r="R203" t="s">
        <v>8313</v>
      </c>
    </row>
    <row r="204" spans="1:18" x14ac:dyDescent="0.55000000000000004">
      <c r="A204">
        <v>337</v>
      </c>
      <c r="B204" t="s">
        <v>338</v>
      </c>
      <c r="C204" t="s">
        <v>4447</v>
      </c>
      <c r="D204">
        <v>3000</v>
      </c>
      <c r="E204">
        <v>3035.05</v>
      </c>
      <c r="F204" t="s">
        <v>8218</v>
      </c>
      <c r="G204" t="s">
        <v>8223</v>
      </c>
      <c r="H204" t="s">
        <v>8245</v>
      </c>
      <c r="I204">
        <v>1426298708</v>
      </c>
      <c r="J204">
        <v>1423710308</v>
      </c>
      <c r="K204" t="b">
        <v>1</v>
      </c>
      <c r="L204">
        <v>31</v>
      </c>
      <c r="M204" t="b">
        <v>1</v>
      </c>
      <c r="N204" t="s">
        <v>8268</v>
      </c>
      <c r="O204">
        <v>1.0116833333333335</v>
      </c>
      <c r="P204">
        <v>97.904838709677421</v>
      </c>
      <c r="Q204" t="s">
        <v>8308</v>
      </c>
      <c r="R204" t="s">
        <v>8313</v>
      </c>
    </row>
    <row r="205" spans="1:18" x14ac:dyDescent="0.55000000000000004">
      <c r="A205">
        <v>336</v>
      </c>
      <c r="B205" t="s">
        <v>337</v>
      </c>
      <c r="C205" t="s">
        <v>4446</v>
      </c>
      <c r="D205">
        <v>25000</v>
      </c>
      <c r="E205">
        <v>29209.78</v>
      </c>
      <c r="F205" t="s">
        <v>8218</v>
      </c>
      <c r="G205" t="s">
        <v>8223</v>
      </c>
      <c r="H205" t="s">
        <v>8245</v>
      </c>
      <c r="I205">
        <v>1447427918</v>
      </c>
      <c r="J205">
        <v>1444832318</v>
      </c>
      <c r="K205" t="b">
        <v>1</v>
      </c>
      <c r="L205">
        <v>493</v>
      </c>
      <c r="M205" t="b">
        <v>1</v>
      </c>
      <c r="N205" t="s">
        <v>8268</v>
      </c>
      <c r="O205">
        <v>1.1683911999999999</v>
      </c>
      <c r="P205">
        <v>59.249046653144013</v>
      </c>
      <c r="Q205" t="s">
        <v>8308</v>
      </c>
      <c r="R205" t="s">
        <v>8313</v>
      </c>
    </row>
    <row r="206" spans="1:18" x14ac:dyDescent="0.55000000000000004">
      <c r="A206">
        <v>335</v>
      </c>
      <c r="B206" t="s">
        <v>336</v>
      </c>
      <c r="C206" t="s">
        <v>4445</v>
      </c>
      <c r="D206">
        <v>8500</v>
      </c>
      <c r="E206">
        <v>8735</v>
      </c>
      <c r="F206" t="s">
        <v>8218</v>
      </c>
      <c r="G206" t="s">
        <v>8223</v>
      </c>
      <c r="H206" t="s">
        <v>8245</v>
      </c>
      <c r="I206">
        <v>1431122400</v>
      </c>
      <c r="J206">
        <v>1428428515</v>
      </c>
      <c r="K206" t="b">
        <v>1</v>
      </c>
      <c r="L206">
        <v>80</v>
      </c>
      <c r="M206" t="b">
        <v>1</v>
      </c>
      <c r="N206" t="s">
        <v>8268</v>
      </c>
      <c r="O206">
        <v>1.0276470588235294</v>
      </c>
      <c r="P206">
        <v>109.1875</v>
      </c>
      <c r="Q206" t="s">
        <v>8308</v>
      </c>
      <c r="R206" t="s">
        <v>8313</v>
      </c>
    </row>
    <row r="207" spans="1:18" x14ac:dyDescent="0.55000000000000004">
      <c r="A207">
        <v>334</v>
      </c>
      <c r="B207" t="s">
        <v>335</v>
      </c>
      <c r="C207" t="s">
        <v>4444</v>
      </c>
      <c r="D207">
        <v>10000</v>
      </c>
      <c r="E207">
        <v>10119</v>
      </c>
      <c r="F207" t="s">
        <v>8218</v>
      </c>
      <c r="G207" t="s">
        <v>8223</v>
      </c>
      <c r="H207" t="s">
        <v>8245</v>
      </c>
      <c r="I207">
        <v>1431716400</v>
      </c>
      <c r="J207">
        <v>1428423757</v>
      </c>
      <c r="K207" t="b">
        <v>1</v>
      </c>
      <c r="L207">
        <v>69</v>
      </c>
      <c r="M207" t="b">
        <v>1</v>
      </c>
      <c r="N207" t="s">
        <v>8268</v>
      </c>
      <c r="O207">
        <v>1.0119</v>
      </c>
      <c r="P207">
        <v>146.65217391304347</v>
      </c>
      <c r="Q207" t="s">
        <v>8308</v>
      </c>
      <c r="R207" t="s">
        <v>8313</v>
      </c>
    </row>
    <row r="208" spans="1:18" x14ac:dyDescent="0.55000000000000004">
      <c r="A208">
        <v>333</v>
      </c>
      <c r="B208" t="s">
        <v>334</v>
      </c>
      <c r="C208" t="s">
        <v>4443</v>
      </c>
      <c r="D208">
        <v>40000</v>
      </c>
      <c r="E208">
        <v>50091</v>
      </c>
      <c r="F208" t="s">
        <v>8218</v>
      </c>
      <c r="G208" t="s">
        <v>8223</v>
      </c>
      <c r="H208" t="s">
        <v>8245</v>
      </c>
      <c r="I208">
        <v>1460038591</v>
      </c>
      <c r="J208">
        <v>1457450191</v>
      </c>
      <c r="K208" t="b">
        <v>1</v>
      </c>
      <c r="L208">
        <v>266</v>
      </c>
      <c r="M208" t="b">
        <v>1</v>
      </c>
      <c r="N208" t="s">
        <v>8268</v>
      </c>
      <c r="O208">
        <v>1.252275</v>
      </c>
      <c r="P208">
        <v>188.31203007518798</v>
      </c>
      <c r="Q208" t="s">
        <v>8308</v>
      </c>
      <c r="R208" t="s">
        <v>8313</v>
      </c>
    </row>
    <row r="209" spans="1:18" x14ac:dyDescent="0.55000000000000004">
      <c r="A209">
        <v>332</v>
      </c>
      <c r="B209" t="s">
        <v>333</v>
      </c>
      <c r="C209" t="s">
        <v>4442</v>
      </c>
      <c r="D209">
        <v>100000</v>
      </c>
      <c r="E209">
        <v>113015</v>
      </c>
      <c r="F209" t="s">
        <v>8218</v>
      </c>
      <c r="G209" t="s">
        <v>8223</v>
      </c>
      <c r="H209" t="s">
        <v>8245</v>
      </c>
      <c r="I209">
        <v>1446019200</v>
      </c>
      <c r="J209">
        <v>1442420377</v>
      </c>
      <c r="K209" t="b">
        <v>1</v>
      </c>
      <c r="L209">
        <v>555</v>
      </c>
      <c r="M209" t="b">
        <v>1</v>
      </c>
      <c r="N209" t="s">
        <v>8268</v>
      </c>
      <c r="O209">
        <v>1.13015</v>
      </c>
      <c r="P209">
        <v>203.63063063063063</v>
      </c>
      <c r="Q209" t="s">
        <v>8308</v>
      </c>
      <c r="R209" t="s">
        <v>8313</v>
      </c>
    </row>
    <row r="210" spans="1:18" x14ac:dyDescent="0.55000000000000004">
      <c r="A210">
        <v>331</v>
      </c>
      <c r="B210" t="s">
        <v>332</v>
      </c>
      <c r="C210" t="s">
        <v>4441</v>
      </c>
      <c r="D210">
        <v>40000</v>
      </c>
      <c r="E210">
        <v>42642</v>
      </c>
      <c r="F210" t="s">
        <v>8218</v>
      </c>
      <c r="G210" t="s">
        <v>8223</v>
      </c>
      <c r="H210" t="s">
        <v>8245</v>
      </c>
      <c r="I210">
        <v>1466171834</v>
      </c>
      <c r="J210">
        <v>1463493434</v>
      </c>
      <c r="K210" t="b">
        <v>1</v>
      </c>
      <c r="L210">
        <v>438</v>
      </c>
      <c r="M210" t="b">
        <v>1</v>
      </c>
      <c r="N210" t="s">
        <v>8268</v>
      </c>
      <c r="O210">
        <v>1.0660499999999999</v>
      </c>
      <c r="P210">
        <v>97.356164383561648</v>
      </c>
      <c r="Q210" t="s">
        <v>8308</v>
      </c>
      <c r="R210" t="s">
        <v>8313</v>
      </c>
    </row>
    <row r="211" spans="1:18" x14ac:dyDescent="0.55000000000000004">
      <c r="A211">
        <v>330</v>
      </c>
      <c r="B211" t="s">
        <v>331</v>
      </c>
      <c r="C211" t="s">
        <v>4440</v>
      </c>
      <c r="D211">
        <v>35000</v>
      </c>
      <c r="E211">
        <v>35640</v>
      </c>
      <c r="F211" t="s">
        <v>8218</v>
      </c>
      <c r="G211" t="s">
        <v>8223</v>
      </c>
      <c r="H211" t="s">
        <v>8245</v>
      </c>
      <c r="I211">
        <v>1368763140</v>
      </c>
      <c r="J211">
        <v>1366028563</v>
      </c>
      <c r="K211" t="b">
        <v>1</v>
      </c>
      <c r="L211">
        <v>340</v>
      </c>
      <c r="M211" t="b">
        <v>1</v>
      </c>
      <c r="N211" t="s">
        <v>8268</v>
      </c>
      <c r="O211">
        <v>1.0182857142857142</v>
      </c>
      <c r="P211">
        <v>104.82352941176471</v>
      </c>
      <c r="Q211" t="s">
        <v>8308</v>
      </c>
      <c r="R211" t="s">
        <v>8313</v>
      </c>
    </row>
    <row r="212" spans="1:18" x14ac:dyDescent="0.55000000000000004">
      <c r="A212">
        <v>329</v>
      </c>
      <c r="B212" t="s">
        <v>330</v>
      </c>
      <c r="C212" t="s">
        <v>4439</v>
      </c>
      <c r="D212">
        <v>10000</v>
      </c>
      <c r="E212">
        <v>10550</v>
      </c>
      <c r="F212" t="s">
        <v>8218</v>
      </c>
      <c r="G212" t="s">
        <v>8223</v>
      </c>
      <c r="H212" t="s">
        <v>8245</v>
      </c>
      <c r="I212">
        <v>1446868800</v>
      </c>
      <c r="J212">
        <v>1444821127</v>
      </c>
      <c r="K212" t="b">
        <v>1</v>
      </c>
      <c r="L212">
        <v>167</v>
      </c>
      <c r="M212" t="b">
        <v>1</v>
      </c>
      <c r="N212" t="s">
        <v>8268</v>
      </c>
      <c r="O212">
        <v>1.0549999999999999</v>
      </c>
      <c r="P212">
        <v>63.17365269461078</v>
      </c>
      <c r="Q212" t="s">
        <v>8308</v>
      </c>
      <c r="R212" t="s">
        <v>8313</v>
      </c>
    </row>
    <row r="213" spans="1:18" x14ac:dyDescent="0.55000000000000004">
      <c r="A213">
        <v>328</v>
      </c>
      <c r="B213" t="s">
        <v>329</v>
      </c>
      <c r="C213" t="s">
        <v>4438</v>
      </c>
      <c r="D213">
        <v>75000</v>
      </c>
      <c r="E213">
        <v>77710.8</v>
      </c>
      <c r="F213" t="s">
        <v>8218</v>
      </c>
      <c r="G213" t="s">
        <v>8223</v>
      </c>
      <c r="H213" t="s">
        <v>8245</v>
      </c>
      <c r="I213">
        <v>1446350400</v>
      </c>
      <c r="J213">
        <v>1443739388</v>
      </c>
      <c r="K213" t="b">
        <v>1</v>
      </c>
      <c r="L213">
        <v>498</v>
      </c>
      <c r="M213" t="b">
        <v>1</v>
      </c>
      <c r="N213" t="s">
        <v>8268</v>
      </c>
      <c r="O213">
        <v>1.036144</v>
      </c>
      <c r="P213">
        <v>156.04578313253012</v>
      </c>
      <c r="Q213" t="s">
        <v>8308</v>
      </c>
      <c r="R213" t="s">
        <v>8313</v>
      </c>
    </row>
    <row r="214" spans="1:18" x14ac:dyDescent="0.55000000000000004">
      <c r="A214">
        <v>327</v>
      </c>
      <c r="B214" t="s">
        <v>328</v>
      </c>
      <c r="C214" t="s">
        <v>4437</v>
      </c>
      <c r="D214">
        <v>4000</v>
      </c>
      <c r="E214">
        <v>5456</v>
      </c>
      <c r="F214" t="s">
        <v>8218</v>
      </c>
      <c r="G214" t="s">
        <v>8223</v>
      </c>
      <c r="H214" t="s">
        <v>8245</v>
      </c>
      <c r="I214">
        <v>1427011200</v>
      </c>
      <c r="J214">
        <v>1424669929</v>
      </c>
      <c r="K214" t="b">
        <v>1</v>
      </c>
      <c r="L214">
        <v>34</v>
      </c>
      <c r="M214" t="b">
        <v>1</v>
      </c>
      <c r="N214" t="s">
        <v>8268</v>
      </c>
      <c r="O214">
        <v>1.3640000000000001</v>
      </c>
      <c r="P214">
        <v>160.47058823529412</v>
      </c>
      <c r="Q214" t="s">
        <v>8308</v>
      </c>
      <c r="R214" t="s">
        <v>8313</v>
      </c>
    </row>
    <row r="215" spans="1:18" x14ac:dyDescent="0.55000000000000004">
      <c r="A215">
        <v>326</v>
      </c>
      <c r="B215" t="s">
        <v>327</v>
      </c>
      <c r="C215" t="s">
        <v>4436</v>
      </c>
      <c r="D215">
        <v>150000</v>
      </c>
      <c r="E215">
        <v>169394.6</v>
      </c>
      <c r="F215" t="s">
        <v>8218</v>
      </c>
      <c r="G215" t="s">
        <v>8223</v>
      </c>
      <c r="H215" t="s">
        <v>8245</v>
      </c>
      <c r="I215">
        <v>1489532220</v>
      </c>
      <c r="J215">
        <v>1486625606</v>
      </c>
      <c r="K215" t="b">
        <v>1</v>
      </c>
      <c r="L215">
        <v>1151</v>
      </c>
      <c r="M215" t="b">
        <v>1</v>
      </c>
      <c r="N215" t="s">
        <v>8268</v>
      </c>
      <c r="O215">
        <v>1.1292973333333334</v>
      </c>
      <c r="P215">
        <v>147.17167680278018</v>
      </c>
      <c r="Q215" t="s">
        <v>8308</v>
      </c>
      <c r="R215" t="s">
        <v>8313</v>
      </c>
    </row>
    <row r="216" spans="1:18" x14ac:dyDescent="0.55000000000000004">
      <c r="A216">
        <v>325</v>
      </c>
      <c r="B216" t="s">
        <v>326</v>
      </c>
      <c r="C216" t="s">
        <v>4435</v>
      </c>
      <c r="D216">
        <v>50000</v>
      </c>
      <c r="E216">
        <v>52198</v>
      </c>
      <c r="F216" t="s">
        <v>8218</v>
      </c>
      <c r="G216" t="s">
        <v>8223</v>
      </c>
      <c r="H216" t="s">
        <v>8245</v>
      </c>
      <c r="I216">
        <v>1482208233</v>
      </c>
      <c r="J216">
        <v>1479184233</v>
      </c>
      <c r="K216" t="b">
        <v>1</v>
      </c>
      <c r="L216">
        <v>736</v>
      </c>
      <c r="M216" t="b">
        <v>1</v>
      </c>
      <c r="N216" t="s">
        <v>8268</v>
      </c>
      <c r="O216">
        <v>1.04396</v>
      </c>
      <c r="P216">
        <v>70.921195652173907</v>
      </c>
      <c r="Q216" t="s">
        <v>8308</v>
      </c>
      <c r="R216" t="s">
        <v>8313</v>
      </c>
    </row>
    <row r="217" spans="1:18" x14ac:dyDescent="0.55000000000000004">
      <c r="A217">
        <v>324</v>
      </c>
      <c r="B217" t="s">
        <v>325</v>
      </c>
      <c r="C217" t="s">
        <v>4434</v>
      </c>
      <c r="D217">
        <v>8500</v>
      </c>
      <c r="E217">
        <v>8636</v>
      </c>
      <c r="F217" t="s">
        <v>8218</v>
      </c>
      <c r="G217" t="s">
        <v>8223</v>
      </c>
      <c r="H217" t="s">
        <v>8245</v>
      </c>
      <c r="I217">
        <v>1438441308</v>
      </c>
      <c r="J217">
        <v>1435590108</v>
      </c>
      <c r="K217" t="b">
        <v>1</v>
      </c>
      <c r="L217">
        <v>82</v>
      </c>
      <c r="M217" t="b">
        <v>1</v>
      </c>
      <c r="N217" t="s">
        <v>8268</v>
      </c>
      <c r="O217">
        <v>1.016</v>
      </c>
      <c r="P217">
        <v>105.3170731707317</v>
      </c>
      <c r="Q217" t="s">
        <v>8308</v>
      </c>
      <c r="R217" t="s">
        <v>8313</v>
      </c>
    </row>
    <row r="218" spans="1:18" x14ac:dyDescent="0.55000000000000004">
      <c r="A218">
        <v>323</v>
      </c>
      <c r="B218" t="s">
        <v>324</v>
      </c>
      <c r="C218" t="s">
        <v>4433</v>
      </c>
      <c r="D218">
        <v>5400</v>
      </c>
      <c r="E218">
        <v>6646</v>
      </c>
      <c r="F218" t="s">
        <v>8218</v>
      </c>
      <c r="G218" t="s">
        <v>8223</v>
      </c>
      <c r="H218" t="s">
        <v>8245</v>
      </c>
      <c r="I218">
        <v>1482307140</v>
      </c>
      <c r="J218">
        <v>1479886966</v>
      </c>
      <c r="K218" t="b">
        <v>1</v>
      </c>
      <c r="L218">
        <v>58</v>
      </c>
      <c r="M218" t="b">
        <v>1</v>
      </c>
      <c r="N218" t="s">
        <v>8268</v>
      </c>
      <c r="O218">
        <v>1.2307407407407407</v>
      </c>
      <c r="P218">
        <v>114.58620689655173</v>
      </c>
      <c r="Q218" t="s">
        <v>8308</v>
      </c>
      <c r="R218" t="s">
        <v>8313</v>
      </c>
    </row>
    <row r="219" spans="1:18" x14ac:dyDescent="0.55000000000000004">
      <c r="A219">
        <v>322</v>
      </c>
      <c r="B219" t="s">
        <v>323</v>
      </c>
      <c r="C219" t="s">
        <v>4432</v>
      </c>
      <c r="D219">
        <v>25000</v>
      </c>
      <c r="E219">
        <v>26978</v>
      </c>
      <c r="F219" t="s">
        <v>8218</v>
      </c>
      <c r="G219" t="s">
        <v>8223</v>
      </c>
      <c r="H219" t="s">
        <v>8245</v>
      </c>
      <c r="I219">
        <v>1463146848</v>
      </c>
      <c r="J219">
        <v>1460554848</v>
      </c>
      <c r="K219" t="b">
        <v>1</v>
      </c>
      <c r="L219">
        <v>186</v>
      </c>
      <c r="M219" t="b">
        <v>1</v>
      </c>
      <c r="N219" t="s">
        <v>8268</v>
      </c>
      <c r="O219">
        <v>1.0791200000000001</v>
      </c>
      <c r="P219">
        <v>145.04301075268816</v>
      </c>
      <c r="Q219" t="s">
        <v>8308</v>
      </c>
      <c r="R219" t="s">
        <v>8313</v>
      </c>
    </row>
    <row r="220" spans="1:18" x14ac:dyDescent="0.55000000000000004">
      <c r="A220">
        <v>321</v>
      </c>
      <c r="B220" t="s">
        <v>322</v>
      </c>
      <c r="C220" s="3" t="s">
        <v>4431</v>
      </c>
      <c r="D220">
        <v>35000</v>
      </c>
      <c r="E220">
        <v>35932</v>
      </c>
      <c r="F220" t="s">
        <v>8218</v>
      </c>
      <c r="G220" t="s">
        <v>8235</v>
      </c>
      <c r="H220" t="s">
        <v>8248</v>
      </c>
      <c r="I220">
        <v>1478605386</v>
      </c>
      <c r="J220">
        <v>1475577786</v>
      </c>
      <c r="K220" t="b">
        <v>1</v>
      </c>
      <c r="L220">
        <v>337</v>
      </c>
      <c r="M220" t="b">
        <v>1</v>
      </c>
      <c r="N220" t="s">
        <v>8268</v>
      </c>
      <c r="O220">
        <v>1.0266285714285714</v>
      </c>
      <c r="P220">
        <v>106.62314540059347</v>
      </c>
      <c r="Q220" t="s">
        <v>8308</v>
      </c>
      <c r="R220" t="s">
        <v>8313</v>
      </c>
    </row>
    <row r="221" spans="1:18" x14ac:dyDescent="0.55000000000000004">
      <c r="A221">
        <v>320</v>
      </c>
      <c r="B221" t="s">
        <v>321</v>
      </c>
      <c r="C221" t="s">
        <v>4430</v>
      </c>
      <c r="D221">
        <v>20000</v>
      </c>
      <c r="E221">
        <v>21316</v>
      </c>
      <c r="F221" t="s">
        <v>8218</v>
      </c>
      <c r="G221" t="s">
        <v>8224</v>
      </c>
      <c r="H221" t="s">
        <v>8246</v>
      </c>
      <c r="I221">
        <v>1450825200</v>
      </c>
      <c r="J221">
        <v>1448284433</v>
      </c>
      <c r="K221" t="b">
        <v>1</v>
      </c>
      <c r="L221">
        <v>158</v>
      </c>
      <c r="M221" t="b">
        <v>1</v>
      </c>
      <c r="N221" t="s">
        <v>8268</v>
      </c>
      <c r="O221">
        <v>1.0658000000000001</v>
      </c>
      <c r="P221">
        <v>134.91139240506328</v>
      </c>
      <c r="Q221" t="s">
        <v>8308</v>
      </c>
      <c r="R221" t="s">
        <v>8313</v>
      </c>
    </row>
    <row r="222" spans="1:18" x14ac:dyDescent="0.55000000000000004">
      <c r="A222">
        <v>319</v>
      </c>
      <c r="B222" t="s">
        <v>320</v>
      </c>
      <c r="C222" t="s">
        <v>4429</v>
      </c>
      <c r="D222">
        <v>5000</v>
      </c>
      <c r="E222">
        <v>5634</v>
      </c>
      <c r="F222" t="s">
        <v>8218</v>
      </c>
      <c r="G222" t="s">
        <v>8223</v>
      </c>
      <c r="H222" t="s">
        <v>8245</v>
      </c>
      <c r="I222">
        <v>1265097540</v>
      </c>
      <c r="J222">
        <v>1257538029</v>
      </c>
      <c r="K222" t="b">
        <v>1</v>
      </c>
      <c r="L222">
        <v>51</v>
      </c>
      <c r="M222" t="b">
        <v>1</v>
      </c>
      <c r="N222" t="s">
        <v>8268</v>
      </c>
      <c r="O222">
        <v>1.1268</v>
      </c>
      <c r="P222">
        <v>110.47058823529412</v>
      </c>
      <c r="Q222" t="s">
        <v>8308</v>
      </c>
      <c r="R222" t="s">
        <v>8313</v>
      </c>
    </row>
    <row r="223" spans="1:18" x14ac:dyDescent="0.55000000000000004">
      <c r="A223">
        <v>318</v>
      </c>
      <c r="B223" t="s">
        <v>319</v>
      </c>
      <c r="C223" t="s">
        <v>4428</v>
      </c>
      <c r="D223">
        <v>5000</v>
      </c>
      <c r="E223">
        <v>14166</v>
      </c>
      <c r="F223" t="s">
        <v>8218</v>
      </c>
      <c r="G223" t="s">
        <v>8223</v>
      </c>
      <c r="H223" t="s">
        <v>8245</v>
      </c>
      <c r="I223">
        <v>1364342151</v>
      </c>
      <c r="J223">
        <v>1361753751</v>
      </c>
      <c r="K223" t="b">
        <v>1</v>
      </c>
      <c r="L223">
        <v>284</v>
      </c>
      <c r="M223" t="b">
        <v>1</v>
      </c>
      <c r="N223" t="s">
        <v>8268</v>
      </c>
      <c r="O223">
        <v>2.8332000000000002</v>
      </c>
      <c r="P223">
        <v>49.880281690140848</v>
      </c>
      <c r="Q223" t="s">
        <v>8308</v>
      </c>
      <c r="R223" t="s">
        <v>8313</v>
      </c>
    </row>
    <row r="224" spans="1:18" x14ac:dyDescent="0.55000000000000004">
      <c r="A224">
        <v>317</v>
      </c>
      <c r="B224" t="s">
        <v>318</v>
      </c>
      <c r="C224" t="s">
        <v>4427</v>
      </c>
      <c r="D224">
        <v>30000</v>
      </c>
      <c r="E224">
        <v>30241</v>
      </c>
      <c r="F224" t="s">
        <v>8218</v>
      </c>
      <c r="G224" t="s">
        <v>8223</v>
      </c>
      <c r="H224" t="s">
        <v>8245</v>
      </c>
      <c r="I224">
        <v>1386778483</v>
      </c>
      <c r="J224">
        <v>1384186483</v>
      </c>
      <c r="K224" t="b">
        <v>1</v>
      </c>
      <c r="L224">
        <v>316</v>
      </c>
      <c r="M224" t="b">
        <v>1</v>
      </c>
      <c r="N224" t="s">
        <v>8268</v>
      </c>
      <c r="O224">
        <v>1.0080333333333333</v>
      </c>
      <c r="P224">
        <v>95.699367088607602</v>
      </c>
      <c r="Q224" t="s">
        <v>8308</v>
      </c>
      <c r="R224" t="s">
        <v>8313</v>
      </c>
    </row>
    <row r="225" spans="1:18" x14ac:dyDescent="0.55000000000000004">
      <c r="A225">
        <v>316</v>
      </c>
      <c r="B225" t="s">
        <v>317</v>
      </c>
      <c r="C225" t="s">
        <v>4426</v>
      </c>
      <c r="D225">
        <v>15000</v>
      </c>
      <c r="E225">
        <v>17066</v>
      </c>
      <c r="F225" t="s">
        <v>8218</v>
      </c>
      <c r="G225" t="s">
        <v>8228</v>
      </c>
      <c r="H225" t="s">
        <v>8250</v>
      </c>
      <c r="I225">
        <v>1418273940</v>
      </c>
      <c r="J225">
        <v>1415398197</v>
      </c>
      <c r="K225" t="b">
        <v>1</v>
      </c>
      <c r="L225">
        <v>158</v>
      </c>
      <c r="M225" t="b">
        <v>1</v>
      </c>
      <c r="N225" t="s">
        <v>8268</v>
      </c>
      <c r="O225">
        <v>1.1377333333333333</v>
      </c>
      <c r="P225">
        <v>108.01265822784811</v>
      </c>
      <c r="Q225" t="s">
        <v>8308</v>
      </c>
      <c r="R225" t="s">
        <v>8313</v>
      </c>
    </row>
    <row r="226" spans="1:18" x14ac:dyDescent="0.55000000000000004">
      <c r="A226">
        <v>315</v>
      </c>
      <c r="B226" t="s">
        <v>316</v>
      </c>
      <c r="C226" t="s">
        <v>4425</v>
      </c>
      <c r="D226">
        <v>25000</v>
      </c>
      <c r="E226">
        <v>25312</v>
      </c>
      <c r="F226" t="s">
        <v>8218</v>
      </c>
      <c r="G226" t="s">
        <v>8223</v>
      </c>
      <c r="H226" t="s">
        <v>8245</v>
      </c>
      <c r="I226">
        <v>1345660334</v>
      </c>
      <c r="J226">
        <v>1343068334</v>
      </c>
      <c r="K226" t="b">
        <v>1</v>
      </c>
      <c r="L226">
        <v>126</v>
      </c>
      <c r="M226" t="b">
        <v>1</v>
      </c>
      <c r="N226" t="s">
        <v>8268</v>
      </c>
      <c r="O226">
        <v>1.01248</v>
      </c>
      <c r="P226">
        <v>200.88888888888889</v>
      </c>
      <c r="Q226" t="s">
        <v>8308</v>
      </c>
      <c r="R226" t="s">
        <v>8313</v>
      </c>
    </row>
    <row r="227" spans="1:18" x14ac:dyDescent="0.55000000000000004">
      <c r="A227">
        <v>314</v>
      </c>
      <c r="B227" t="s">
        <v>315</v>
      </c>
      <c r="C227" t="s">
        <v>4424</v>
      </c>
      <c r="D227">
        <v>1000</v>
      </c>
      <c r="E227">
        <v>3851.5</v>
      </c>
      <c r="F227" t="s">
        <v>8218</v>
      </c>
      <c r="G227" t="s">
        <v>8223</v>
      </c>
      <c r="H227" t="s">
        <v>8245</v>
      </c>
      <c r="I227">
        <v>1362167988</v>
      </c>
      <c r="J227">
        <v>1359575988</v>
      </c>
      <c r="K227" t="b">
        <v>1</v>
      </c>
      <c r="L227">
        <v>120</v>
      </c>
      <c r="M227" t="b">
        <v>1</v>
      </c>
      <c r="N227" t="s">
        <v>8268</v>
      </c>
      <c r="O227">
        <v>3.8515000000000001</v>
      </c>
      <c r="P227">
        <v>32.095833333333331</v>
      </c>
      <c r="Q227" t="s">
        <v>8308</v>
      </c>
      <c r="R227" t="s">
        <v>8313</v>
      </c>
    </row>
    <row r="228" spans="1:18" x14ac:dyDescent="0.55000000000000004">
      <c r="A228">
        <v>313</v>
      </c>
      <c r="B228" t="s">
        <v>314</v>
      </c>
      <c r="C228" t="s">
        <v>4423</v>
      </c>
      <c r="D228">
        <v>17000</v>
      </c>
      <c r="E228">
        <v>17805</v>
      </c>
      <c r="F228" t="s">
        <v>8218</v>
      </c>
      <c r="G228" t="s">
        <v>8223</v>
      </c>
      <c r="H228" t="s">
        <v>8245</v>
      </c>
      <c r="I228">
        <v>1281542340</v>
      </c>
      <c r="J228">
        <v>1277702894</v>
      </c>
      <c r="K228" t="b">
        <v>1</v>
      </c>
      <c r="L228">
        <v>222</v>
      </c>
      <c r="M228" t="b">
        <v>1</v>
      </c>
      <c r="N228" t="s">
        <v>8268</v>
      </c>
      <c r="O228">
        <v>1.0473529411764706</v>
      </c>
      <c r="P228">
        <v>80.202702702702709</v>
      </c>
      <c r="Q228" t="s">
        <v>8308</v>
      </c>
      <c r="R228" t="s">
        <v>8313</v>
      </c>
    </row>
    <row r="229" spans="1:18" x14ac:dyDescent="0.55000000000000004">
      <c r="A229">
        <v>312</v>
      </c>
      <c r="B229" t="s">
        <v>313</v>
      </c>
      <c r="C229" t="s">
        <v>4422</v>
      </c>
      <c r="D229">
        <v>8000</v>
      </c>
      <c r="E229">
        <v>8950</v>
      </c>
      <c r="F229" t="s">
        <v>8218</v>
      </c>
      <c r="G229" t="s">
        <v>8223</v>
      </c>
      <c r="H229" t="s">
        <v>8245</v>
      </c>
      <c r="I229">
        <v>1365973432</v>
      </c>
      <c r="J229">
        <v>1363381432</v>
      </c>
      <c r="K229" t="b">
        <v>1</v>
      </c>
      <c r="L229">
        <v>146</v>
      </c>
      <c r="M229" t="b">
        <v>1</v>
      </c>
      <c r="N229" t="s">
        <v>8268</v>
      </c>
      <c r="O229">
        <v>1.1187499999999999</v>
      </c>
      <c r="P229">
        <v>61.301369863013697</v>
      </c>
      <c r="Q229" t="s">
        <v>8308</v>
      </c>
      <c r="R229" t="s">
        <v>8313</v>
      </c>
    </row>
    <row r="230" spans="1:18" x14ac:dyDescent="0.55000000000000004">
      <c r="A230">
        <v>311</v>
      </c>
      <c r="B230" t="s">
        <v>312</v>
      </c>
      <c r="C230" t="s">
        <v>4421</v>
      </c>
      <c r="D230">
        <v>20000</v>
      </c>
      <c r="E230">
        <v>20820.330000000002</v>
      </c>
      <c r="F230" t="s">
        <v>8218</v>
      </c>
      <c r="G230" t="s">
        <v>8223</v>
      </c>
      <c r="H230" t="s">
        <v>8245</v>
      </c>
      <c r="I230">
        <v>1325404740</v>
      </c>
      <c r="J230">
        <v>1321852592</v>
      </c>
      <c r="K230" t="b">
        <v>1</v>
      </c>
      <c r="L230">
        <v>150</v>
      </c>
      <c r="M230" t="b">
        <v>1</v>
      </c>
      <c r="N230" t="s">
        <v>8268</v>
      </c>
      <c r="O230">
        <v>1.0410165</v>
      </c>
      <c r="P230">
        <v>138.8022</v>
      </c>
      <c r="Q230" t="s">
        <v>8308</v>
      </c>
      <c r="R230" t="s">
        <v>8313</v>
      </c>
    </row>
    <row r="231" spans="1:18" x14ac:dyDescent="0.55000000000000004">
      <c r="A231">
        <v>310</v>
      </c>
      <c r="B231" t="s">
        <v>311</v>
      </c>
      <c r="C231" t="s">
        <v>4420</v>
      </c>
      <c r="D231">
        <v>1000</v>
      </c>
      <c r="E231">
        <v>1041.29</v>
      </c>
      <c r="F231" t="s">
        <v>8218</v>
      </c>
      <c r="G231" t="s">
        <v>8223</v>
      </c>
      <c r="H231" t="s">
        <v>8245</v>
      </c>
      <c r="I231">
        <v>1319076000</v>
      </c>
      <c r="J231">
        <v>1317788623</v>
      </c>
      <c r="K231" t="b">
        <v>1</v>
      </c>
      <c r="L231">
        <v>36</v>
      </c>
      <c r="M231" t="b">
        <v>1</v>
      </c>
      <c r="N231" t="s">
        <v>8268</v>
      </c>
      <c r="O231">
        <v>1.04129</v>
      </c>
      <c r="P231">
        <v>28.924722222222222</v>
      </c>
      <c r="Q231" t="s">
        <v>8308</v>
      </c>
      <c r="R231" t="s">
        <v>8313</v>
      </c>
    </row>
    <row r="232" spans="1:18" x14ac:dyDescent="0.55000000000000004">
      <c r="A232">
        <v>309</v>
      </c>
      <c r="B232" t="s">
        <v>310</v>
      </c>
      <c r="C232" t="s">
        <v>4419</v>
      </c>
      <c r="D232">
        <v>18000</v>
      </c>
      <c r="E232">
        <v>21410</v>
      </c>
      <c r="F232" t="s">
        <v>8218</v>
      </c>
      <c r="G232" t="s">
        <v>8223</v>
      </c>
      <c r="H232" t="s">
        <v>8245</v>
      </c>
      <c r="I232">
        <v>1346695334</v>
      </c>
      <c r="J232">
        <v>1344880934</v>
      </c>
      <c r="K232" t="b">
        <v>1</v>
      </c>
      <c r="L232">
        <v>238</v>
      </c>
      <c r="M232" t="b">
        <v>1</v>
      </c>
      <c r="N232" t="s">
        <v>8268</v>
      </c>
      <c r="O232">
        <v>1.1894444444444445</v>
      </c>
      <c r="P232">
        <v>89.957983193277315</v>
      </c>
      <c r="Q232" t="s">
        <v>8308</v>
      </c>
      <c r="R232" t="s">
        <v>8313</v>
      </c>
    </row>
    <row r="233" spans="1:18" x14ac:dyDescent="0.55000000000000004">
      <c r="A233">
        <v>308</v>
      </c>
      <c r="B233" t="s">
        <v>309</v>
      </c>
      <c r="C233" t="s">
        <v>4418</v>
      </c>
      <c r="D233">
        <v>12000</v>
      </c>
      <c r="E233">
        <v>12668</v>
      </c>
      <c r="F233" t="s">
        <v>8218</v>
      </c>
      <c r="G233" t="s">
        <v>8223</v>
      </c>
      <c r="H233" t="s">
        <v>8245</v>
      </c>
      <c r="I233">
        <v>1299775210</v>
      </c>
      <c r="J233">
        <v>1295887210</v>
      </c>
      <c r="K233" t="b">
        <v>1</v>
      </c>
      <c r="L233">
        <v>202</v>
      </c>
      <c r="M233" t="b">
        <v>1</v>
      </c>
      <c r="N233" t="s">
        <v>8268</v>
      </c>
      <c r="O233">
        <v>1.0556666666666668</v>
      </c>
      <c r="P233">
        <v>62.712871287128714</v>
      </c>
      <c r="Q233" t="s">
        <v>8308</v>
      </c>
      <c r="R233" t="s">
        <v>8313</v>
      </c>
    </row>
    <row r="234" spans="1:18" x14ac:dyDescent="0.55000000000000004">
      <c r="A234">
        <v>307</v>
      </c>
      <c r="B234" t="s">
        <v>308</v>
      </c>
      <c r="C234" t="s">
        <v>4417</v>
      </c>
      <c r="D234">
        <v>22000</v>
      </c>
      <c r="E234">
        <v>24490</v>
      </c>
      <c r="F234" t="s">
        <v>8218</v>
      </c>
      <c r="G234" t="s">
        <v>8223</v>
      </c>
      <c r="H234" t="s">
        <v>8245</v>
      </c>
      <c r="I234">
        <v>1360276801</v>
      </c>
      <c r="J234">
        <v>1357684801</v>
      </c>
      <c r="K234" t="b">
        <v>1</v>
      </c>
      <c r="L234">
        <v>576</v>
      </c>
      <c r="M234" t="b">
        <v>1</v>
      </c>
      <c r="N234" t="s">
        <v>8268</v>
      </c>
      <c r="O234">
        <v>1.1131818181818183</v>
      </c>
      <c r="P234">
        <v>42.517361111111114</v>
      </c>
      <c r="Q234" t="s">
        <v>8308</v>
      </c>
      <c r="R234" t="s">
        <v>8313</v>
      </c>
    </row>
    <row r="235" spans="1:18" x14ac:dyDescent="0.55000000000000004">
      <c r="A235">
        <v>306</v>
      </c>
      <c r="B235" t="s">
        <v>307</v>
      </c>
      <c r="C235" t="s">
        <v>4416</v>
      </c>
      <c r="D235">
        <v>1000</v>
      </c>
      <c r="E235">
        <v>2929</v>
      </c>
      <c r="F235" t="s">
        <v>8218</v>
      </c>
      <c r="G235" t="s">
        <v>8223</v>
      </c>
      <c r="H235" t="s">
        <v>8245</v>
      </c>
      <c r="I235">
        <v>1363806333</v>
      </c>
      <c r="J235">
        <v>1362081933</v>
      </c>
      <c r="K235" t="b">
        <v>1</v>
      </c>
      <c r="L235">
        <v>80</v>
      </c>
      <c r="M235" t="b">
        <v>1</v>
      </c>
      <c r="N235" t="s">
        <v>8268</v>
      </c>
      <c r="O235">
        <v>2.9289999999999998</v>
      </c>
      <c r="P235">
        <v>36.612499999999997</v>
      </c>
      <c r="Q235" t="s">
        <v>8308</v>
      </c>
      <c r="R235" t="s">
        <v>8313</v>
      </c>
    </row>
    <row r="236" spans="1:18" x14ac:dyDescent="0.55000000000000004">
      <c r="A236">
        <v>305</v>
      </c>
      <c r="B236" t="s">
        <v>306</v>
      </c>
      <c r="C236" t="s">
        <v>4415</v>
      </c>
      <c r="D236">
        <v>7500</v>
      </c>
      <c r="E236">
        <v>9775</v>
      </c>
      <c r="F236" t="s">
        <v>8218</v>
      </c>
      <c r="G236" t="s">
        <v>8223</v>
      </c>
      <c r="H236" t="s">
        <v>8245</v>
      </c>
      <c r="I236">
        <v>1331392049</v>
      </c>
      <c r="J236">
        <v>1328800049</v>
      </c>
      <c r="K236" t="b">
        <v>1</v>
      </c>
      <c r="L236">
        <v>189</v>
      </c>
      <c r="M236" t="b">
        <v>1</v>
      </c>
      <c r="N236" t="s">
        <v>8268</v>
      </c>
      <c r="O236">
        <v>1.3033333333333332</v>
      </c>
      <c r="P236">
        <v>51.719576719576722</v>
      </c>
      <c r="Q236" t="s">
        <v>8308</v>
      </c>
      <c r="R236" t="s">
        <v>8313</v>
      </c>
    </row>
    <row r="237" spans="1:18" x14ac:dyDescent="0.55000000000000004">
      <c r="A237">
        <v>304</v>
      </c>
      <c r="B237" t="s">
        <v>305</v>
      </c>
      <c r="C237" t="s">
        <v>4414</v>
      </c>
      <c r="D237">
        <v>3400</v>
      </c>
      <c r="E237">
        <v>7876</v>
      </c>
      <c r="F237" t="s">
        <v>8218</v>
      </c>
      <c r="G237" t="s">
        <v>8223</v>
      </c>
      <c r="H237" t="s">
        <v>8245</v>
      </c>
      <c r="I237">
        <v>1346464800</v>
      </c>
      <c r="J237">
        <v>1343096197</v>
      </c>
      <c r="K237" t="b">
        <v>1</v>
      </c>
      <c r="L237">
        <v>74</v>
      </c>
      <c r="M237" t="b">
        <v>1</v>
      </c>
      <c r="N237" t="s">
        <v>8268</v>
      </c>
      <c r="O237">
        <v>2.3164705882352941</v>
      </c>
      <c r="P237">
        <v>106.43243243243244</v>
      </c>
      <c r="Q237" t="s">
        <v>8308</v>
      </c>
      <c r="R237" t="s">
        <v>8313</v>
      </c>
    </row>
    <row r="238" spans="1:18" x14ac:dyDescent="0.55000000000000004">
      <c r="A238">
        <v>303</v>
      </c>
      <c r="B238" t="s">
        <v>304</v>
      </c>
      <c r="C238" t="s">
        <v>4413</v>
      </c>
      <c r="D238">
        <v>3000</v>
      </c>
      <c r="E238">
        <v>4124</v>
      </c>
      <c r="F238" t="s">
        <v>8218</v>
      </c>
      <c r="G238" t="s">
        <v>8223</v>
      </c>
      <c r="H238" t="s">
        <v>8245</v>
      </c>
      <c r="I238">
        <v>1338601346</v>
      </c>
      <c r="J238">
        <v>1336009346</v>
      </c>
      <c r="K238" t="b">
        <v>1</v>
      </c>
      <c r="L238">
        <v>82</v>
      </c>
      <c r="M238" t="b">
        <v>1</v>
      </c>
      <c r="N238" t="s">
        <v>8268</v>
      </c>
      <c r="O238">
        <v>1.3746666666666667</v>
      </c>
      <c r="P238">
        <v>50.292682926829265</v>
      </c>
      <c r="Q238" t="s">
        <v>8308</v>
      </c>
      <c r="R238" t="s">
        <v>8313</v>
      </c>
    </row>
    <row r="239" spans="1:18" x14ac:dyDescent="0.55000000000000004">
      <c r="A239">
        <v>302</v>
      </c>
      <c r="B239" t="s">
        <v>303</v>
      </c>
      <c r="C239" t="s">
        <v>4412</v>
      </c>
      <c r="D239">
        <v>10000</v>
      </c>
      <c r="E239">
        <v>10046</v>
      </c>
      <c r="F239" t="s">
        <v>8218</v>
      </c>
      <c r="G239" t="s">
        <v>8223</v>
      </c>
      <c r="H239" t="s">
        <v>8245</v>
      </c>
      <c r="I239">
        <v>1330115638</v>
      </c>
      <c r="J239">
        <v>1327523638</v>
      </c>
      <c r="K239" t="b">
        <v>1</v>
      </c>
      <c r="L239">
        <v>108</v>
      </c>
      <c r="M239" t="b">
        <v>1</v>
      </c>
      <c r="N239" t="s">
        <v>8268</v>
      </c>
      <c r="O239">
        <v>1.0045999999999999</v>
      </c>
      <c r="P239">
        <v>93.018518518518519</v>
      </c>
      <c r="Q239" t="s">
        <v>8308</v>
      </c>
      <c r="R239" t="s">
        <v>8313</v>
      </c>
    </row>
    <row r="240" spans="1:18" x14ac:dyDescent="0.55000000000000004">
      <c r="A240">
        <v>301</v>
      </c>
      <c r="B240" t="s">
        <v>302</v>
      </c>
      <c r="C240" t="s">
        <v>4411</v>
      </c>
      <c r="D240">
        <v>13000</v>
      </c>
      <c r="E240">
        <v>15435.55</v>
      </c>
      <c r="F240" t="s">
        <v>8218</v>
      </c>
      <c r="G240" t="s">
        <v>8223</v>
      </c>
      <c r="H240" t="s">
        <v>8245</v>
      </c>
      <c r="I240">
        <v>1363711335</v>
      </c>
      <c r="J240">
        <v>1360258935</v>
      </c>
      <c r="K240" t="b">
        <v>1</v>
      </c>
      <c r="L240">
        <v>251</v>
      </c>
      <c r="M240" t="b">
        <v>1</v>
      </c>
      <c r="N240" t="s">
        <v>8268</v>
      </c>
      <c r="O240">
        <v>1.1873499999999999</v>
      </c>
      <c r="P240">
        <v>61.496215139442228</v>
      </c>
      <c r="Q240" t="s">
        <v>8308</v>
      </c>
      <c r="R240" t="s">
        <v>8313</v>
      </c>
    </row>
    <row r="241" spans="1:18" x14ac:dyDescent="0.55000000000000004">
      <c r="A241">
        <v>300</v>
      </c>
      <c r="B241" t="s">
        <v>301</v>
      </c>
      <c r="C241" t="s">
        <v>4410</v>
      </c>
      <c r="D241">
        <v>25000</v>
      </c>
      <c r="E241">
        <v>25430.66</v>
      </c>
      <c r="F241" t="s">
        <v>8218</v>
      </c>
      <c r="G241" t="s">
        <v>8223</v>
      </c>
      <c r="H241" t="s">
        <v>8245</v>
      </c>
      <c r="I241">
        <v>1303686138</v>
      </c>
      <c r="J241">
        <v>1301007738</v>
      </c>
      <c r="K241" t="b">
        <v>1</v>
      </c>
      <c r="L241">
        <v>298</v>
      </c>
      <c r="M241" t="b">
        <v>1</v>
      </c>
      <c r="N241" t="s">
        <v>8268</v>
      </c>
      <c r="O241">
        <v>1.0172264</v>
      </c>
      <c r="P241">
        <v>85.337785234899329</v>
      </c>
      <c r="Q241" t="s">
        <v>8308</v>
      </c>
      <c r="R241" t="s">
        <v>8313</v>
      </c>
    </row>
    <row r="242" spans="1:18" x14ac:dyDescent="0.55000000000000004">
      <c r="A242">
        <v>240</v>
      </c>
      <c r="B242" t="s">
        <v>242</v>
      </c>
      <c r="C242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v>1.0763413333333334</v>
      </c>
      <c r="P242">
        <v>117.84759124087591</v>
      </c>
      <c r="Q242" t="s">
        <v>8308</v>
      </c>
      <c r="R242" t="s">
        <v>8313</v>
      </c>
    </row>
    <row r="243" spans="1:18" x14ac:dyDescent="0.55000000000000004">
      <c r="A243">
        <v>241</v>
      </c>
      <c r="B243" t="s">
        <v>243</v>
      </c>
      <c r="C24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v>1.1263736263736264</v>
      </c>
      <c r="P243">
        <v>109.04255319148936</v>
      </c>
      <c r="Q243" t="s">
        <v>8308</v>
      </c>
      <c r="R243" t="s">
        <v>8313</v>
      </c>
    </row>
    <row r="244" spans="1:18" x14ac:dyDescent="0.55000000000000004">
      <c r="A244">
        <v>242</v>
      </c>
      <c r="B244" t="s">
        <v>244</v>
      </c>
      <c r="C244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v>1.1346153846153846</v>
      </c>
      <c r="P244">
        <v>73.019801980198025</v>
      </c>
      <c r="Q244" t="s">
        <v>8308</v>
      </c>
      <c r="R244" t="s">
        <v>8313</v>
      </c>
    </row>
    <row r="245" spans="1:18" x14ac:dyDescent="0.55000000000000004">
      <c r="A245">
        <v>243</v>
      </c>
      <c r="B245" t="s">
        <v>245</v>
      </c>
      <c r="C245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v>1.0259199999999999</v>
      </c>
      <c r="P245">
        <v>78.195121951219505</v>
      </c>
      <c r="Q245" t="s">
        <v>8308</v>
      </c>
      <c r="R245" t="s">
        <v>8313</v>
      </c>
    </row>
    <row r="246" spans="1:18" x14ac:dyDescent="0.55000000000000004">
      <c r="A246">
        <v>244</v>
      </c>
      <c r="B246" s="12">
        <v>39756</v>
      </c>
      <c r="C246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v>1.1375714285714287</v>
      </c>
      <c r="P246">
        <v>47.398809523809526</v>
      </c>
      <c r="Q246" t="s">
        <v>8308</v>
      </c>
      <c r="R246" t="s">
        <v>8313</v>
      </c>
    </row>
    <row r="247" spans="1:18" x14ac:dyDescent="0.55000000000000004">
      <c r="A247">
        <v>245</v>
      </c>
      <c r="B247" t="s">
        <v>246</v>
      </c>
      <c r="C247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v>1.0371999999999999</v>
      </c>
      <c r="P247">
        <v>54.020833333333336</v>
      </c>
      <c r="Q247" t="s">
        <v>8308</v>
      </c>
      <c r="R247" t="s">
        <v>8313</v>
      </c>
    </row>
    <row r="248" spans="1:18" x14ac:dyDescent="0.55000000000000004">
      <c r="A248">
        <v>246</v>
      </c>
      <c r="B248" t="s">
        <v>247</v>
      </c>
      <c r="C248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v>3.0546000000000002</v>
      </c>
      <c r="P248">
        <v>68.488789237668158</v>
      </c>
      <c r="Q248" t="s">
        <v>8308</v>
      </c>
      <c r="R248" t="s">
        <v>8313</v>
      </c>
    </row>
    <row r="249" spans="1:18" x14ac:dyDescent="0.55000000000000004">
      <c r="A249">
        <v>247</v>
      </c>
      <c r="B249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v>1.341</v>
      </c>
      <c r="P249">
        <v>108.14516129032258</v>
      </c>
      <c r="Q249" t="s">
        <v>8308</v>
      </c>
      <c r="R249" t="s">
        <v>8313</v>
      </c>
    </row>
    <row r="250" spans="1:18" x14ac:dyDescent="0.55000000000000004">
      <c r="A250">
        <v>248</v>
      </c>
      <c r="B250" t="s">
        <v>249</v>
      </c>
      <c r="C250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v>1.0133294117647058</v>
      </c>
      <c r="P250">
        <v>589.95205479452056</v>
      </c>
      <c r="Q250" t="s">
        <v>8308</v>
      </c>
      <c r="R250" t="s">
        <v>8313</v>
      </c>
    </row>
    <row r="251" spans="1:18" x14ac:dyDescent="0.55000000000000004">
      <c r="A251">
        <v>249</v>
      </c>
      <c r="B251" t="s">
        <v>250</v>
      </c>
      <c r="C251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v>1.1292</v>
      </c>
      <c r="P251">
        <v>48.051063829787232</v>
      </c>
      <c r="Q251" t="s">
        <v>8308</v>
      </c>
      <c r="R251" t="s">
        <v>8313</v>
      </c>
    </row>
    <row r="252" spans="1:18" x14ac:dyDescent="0.55000000000000004">
      <c r="A252">
        <v>250</v>
      </c>
      <c r="B252" t="s">
        <v>251</v>
      </c>
      <c r="C252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v>1.0558333333333334</v>
      </c>
      <c r="P252">
        <v>72.482837528604122</v>
      </c>
      <c r="Q252" t="s">
        <v>8308</v>
      </c>
      <c r="R252" t="s">
        <v>8313</v>
      </c>
    </row>
    <row r="253" spans="1:18" x14ac:dyDescent="0.55000000000000004">
      <c r="A253">
        <v>251</v>
      </c>
      <c r="B253" t="s">
        <v>252</v>
      </c>
      <c r="C25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v>1.2557142857142858</v>
      </c>
      <c r="P253">
        <v>57.077922077922075</v>
      </c>
      <c r="Q253" t="s">
        <v>8308</v>
      </c>
      <c r="R253" t="s">
        <v>8313</v>
      </c>
    </row>
    <row r="254" spans="1:18" x14ac:dyDescent="0.55000000000000004">
      <c r="A254">
        <v>252</v>
      </c>
      <c r="B254" t="s">
        <v>253</v>
      </c>
      <c r="C254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v>1.8455999999999999</v>
      </c>
      <c r="P254">
        <v>85.444444444444443</v>
      </c>
      <c r="Q254" t="s">
        <v>8308</v>
      </c>
      <c r="R254" t="s">
        <v>8313</v>
      </c>
    </row>
    <row r="255" spans="1:18" x14ac:dyDescent="0.55000000000000004">
      <c r="A255">
        <v>253</v>
      </c>
      <c r="B255" t="s">
        <v>254</v>
      </c>
      <c r="C255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v>1.0073333333333334</v>
      </c>
      <c r="P255">
        <v>215.85714285714286</v>
      </c>
      <c r="Q255" t="s">
        <v>8308</v>
      </c>
      <c r="R255" t="s">
        <v>8313</v>
      </c>
    </row>
    <row r="256" spans="1:18" x14ac:dyDescent="0.55000000000000004">
      <c r="A256">
        <v>254</v>
      </c>
      <c r="B256" t="s">
        <v>255</v>
      </c>
      <c r="C256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v>1.1694724999999999</v>
      </c>
      <c r="P256">
        <v>89.38643312101911</v>
      </c>
      <c r="Q256" t="s">
        <v>8308</v>
      </c>
      <c r="R256" t="s">
        <v>8313</v>
      </c>
    </row>
    <row r="257" spans="1:18" x14ac:dyDescent="0.55000000000000004">
      <c r="A257">
        <v>255</v>
      </c>
      <c r="B257" t="s">
        <v>256</v>
      </c>
      <c r="C257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v>1.0673325</v>
      </c>
      <c r="P257">
        <v>45.418404255319146</v>
      </c>
      <c r="Q257" t="s">
        <v>8308</v>
      </c>
      <c r="R257" t="s">
        <v>8313</v>
      </c>
    </row>
    <row r="258" spans="1:18" x14ac:dyDescent="0.55000000000000004">
      <c r="A258">
        <v>256</v>
      </c>
      <c r="B258" t="s">
        <v>257</v>
      </c>
      <c r="C258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v>1.391</v>
      </c>
      <c r="P258">
        <v>65.756363636363631</v>
      </c>
      <c r="Q258" t="s">
        <v>8308</v>
      </c>
      <c r="R258" t="s">
        <v>8313</v>
      </c>
    </row>
    <row r="259" spans="1:18" x14ac:dyDescent="0.55000000000000004">
      <c r="A259">
        <v>257</v>
      </c>
      <c r="B259" t="s">
        <v>258</v>
      </c>
      <c r="C259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v>1.0672648571428571</v>
      </c>
      <c r="P259">
        <v>66.70405357142856</v>
      </c>
      <c r="Q259" t="s">
        <v>8308</v>
      </c>
      <c r="R259" t="s">
        <v>8313</v>
      </c>
    </row>
    <row r="260" spans="1:18" x14ac:dyDescent="0.55000000000000004">
      <c r="A260">
        <v>258</v>
      </c>
      <c r="B260" t="s">
        <v>259</v>
      </c>
      <c r="C260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v>1.9114</v>
      </c>
      <c r="P260">
        <v>83.345930232558146</v>
      </c>
      <c r="Q260" t="s">
        <v>8308</v>
      </c>
      <c r="R260" t="s">
        <v>8313</v>
      </c>
    </row>
    <row r="261" spans="1:18" x14ac:dyDescent="0.55000000000000004">
      <c r="A261">
        <v>259</v>
      </c>
      <c r="B261" t="s">
        <v>260</v>
      </c>
      <c r="C261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v>1.3193789333333332</v>
      </c>
      <c r="P261">
        <v>105.04609341825902</v>
      </c>
      <c r="Q261" t="s">
        <v>8308</v>
      </c>
      <c r="R261" t="s">
        <v>8313</v>
      </c>
    </row>
    <row r="262" spans="1:18" x14ac:dyDescent="0.55000000000000004">
      <c r="A262">
        <v>260</v>
      </c>
      <c r="B262" t="s">
        <v>261</v>
      </c>
      <c r="C262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v>1.0640000000000001</v>
      </c>
      <c r="P262">
        <v>120.90909090909091</v>
      </c>
      <c r="Q262" t="s">
        <v>8308</v>
      </c>
      <c r="R262" t="s">
        <v>8313</v>
      </c>
    </row>
    <row r="263" spans="1:18" x14ac:dyDescent="0.55000000000000004">
      <c r="A263">
        <v>261</v>
      </c>
      <c r="B263" t="s">
        <v>262</v>
      </c>
      <c r="C26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v>1.0740000000000001</v>
      </c>
      <c r="P263">
        <v>97.63636363636364</v>
      </c>
      <c r="Q263" t="s">
        <v>8308</v>
      </c>
      <c r="R263" t="s">
        <v>8313</v>
      </c>
    </row>
    <row r="264" spans="1:18" x14ac:dyDescent="0.55000000000000004">
      <c r="A264">
        <v>262</v>
      </c>
      <c r="B264" t="s">
        <v>263</v>
      </c>
      <c r="C264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v>2.4</v>
      </c>
      <c r="P264">
        <v>41.379310344827587</v>
      </c>
      <c r="Q264" t="s">
        <v>8308</v>
      </c>
      <c r="R264" t="s">
        <v>8313</v>
      </c>
    </row>
    <row r="265" spans="1:18" x14ac:dyDescent="0.55000000000000004">
      <c r="A265">
        <v>263</v>
      </c>
      <c r="B265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v>1.1808107999999999</v>
      </c>
      <c r="P265">
        <v>30.654485981308412</v>
      </c>
      <c r="Q265" t="s">
        <v>8308</v>
      </c>
      <c r="R265" t="s">
        <v>8313</v>
      </c>
    </row>
    <row r="266" spans="1:18" x14ac:dyDescent="0.55000000000000004">
      <c r="A266">
        <v>264</v>
      </c>
      <c r="B266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v>1.1819999999999999</v>
      </c>
      <c r="P266">
        <v>64.945054945054949</v>
      </c>
      <c r="Q266" t="s">
        <v>8308</v>
      </c>
      <c r="R266" t="s">
        <v>8313</v>
      </c>
    </row>
    <row r="267" spans="1:18" x14ac:dyDescent="0.55000000000000004">
      <c r="A267">
        <v>265</v>
      </c>
      <c r="B267" t="s">
        <v>266</v>
      </c>
      <c r="C267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v>1.111</v>
      </c>
      <c r="P267">
        <v>95.775862068965523</v>
      </c>
      <c r="Q267" t="s">
        <v>8308</v>
      </c>
      <c r="R267" t="s">
        <v>8313</v>
      </c>
    </row>
    <row r="268" spans="1:18" x14ac:dyDescent="0.55000000000000004">
      <c r="A268">
        <v>266</v>
      </c>
      <c r="B268" t="s">
        <v>267</v>
      </c>
      <c r="C268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v>1.4550000000000001</v>
      </c>
      <c r="P268">
        <v>40.416666666666664</v>
      </c>
      <c r="Q268" t="s">
        <v>8308</v>
      </c>
      <c r="R268" t="s">
        <v>8313</v>
      </c>
    </row>
    <row r="269" spans="1:18" x14ac:dyDescent="0.55000000000000004">
      <c r="A269">
        <v>267</v>
      </c>
      <c r="B269" t="s">
        <v>268</v>
      </c>
      <c r="C269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v>1.3162883248730965</v>
      </c>
      <c r="P269">
        <v>78.578424242424248</v>
      </c>
      <c r="Q269" t="s">
        <v>8308</v>
      </c>
      <c r="R269" t="s">
        <v>8313</v>
      </c>
    </row>
    <row r="270" spans="1:18" x14ac:dyDescent="0.55000000000000004">
      <c r="A270">
        <v>268</v>
      </c>
      <c r="B270" t="s">
        <v>269</v>
      </c>
      <c r="C270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v>1.1140000000000001</v>
      </c>
      <c r="P270">
        <v>50.18018018018018</v>
      </c>
      <c r="Q270" t="s">
        <v>8308</v>
      </c>
      <c r="R270" t="s">
        <v>8313</v>
      </c>
    </row>
    <row r="271" spans="1:18" x14ac:dyDescent="0.55000000000000004">
      <c r="A271">
        <v>269</v>
      </c>
      <c r="B271" t="s">
        <v>270</v>
      </c>
      <c r="C271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v>1.4723377</v>
      </c>
      <c r="P271">
        <v>92.251735588972423</v>
      </c>
      <c r="Q271" t="s">
        <v>8308</v>
      </c>
      <c r="R271" t="s">
        <v>8313</v>
      </c>
    </row>
    <row r="272" spans="1:18" x14ac:dyDescent="0.55000000000000004">
      <c r="A272">
        <v>270</v>
      </c>
      <c r="B272" t="s">
        <v>271</v>
      </c>
      <c r="C272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v>1.5260869565217392</v>
      </c>
      <c r="P272">
        <v>57.540983606557376</v>
      </c>
      <c r="Q272" t="s">
        <v>8308</v>
      </c>
      <c r="R272" t="s">
        <v>8313</v>
      </c>
    </row>
    <row r="273" spans="1:18" x14ac:dyDescent="0.55000000000000004">
      <c r="A273">
        <v>271</v>
      </c>
      <c r="B273" t="s">
        <v>272</v>
      </c>
      <c r="C27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v>1.0468</v>
      </c>
      <c r="P273">
        <v>109.42160278745645</v>
      </c>
      <c r="Q273" t="s">
        <v>8308</v>
      </c>
      <c r="R273" t="s">
        <v>8313</v>
      </c>
    </row>
    <row r="274" spans="1:18" x14ac:dyDescent="0.55000000000000004">
      <c r="A274">
        <v>272</v>
      </c>
      <c r="B274" t="s">
        <v>273</v>
      </c>
      <c r="C274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v>1.7743366666666667</v>
      </c>
      <c r="P274">
        <v>81.892461538461546</v>
      </c>
      <c r="Q274" t="s">
        <v>8308</v>
      </c>
      <c r="R274" t="s">
        <v>8313</v>
      </c>
    </row>
    <row r="275" spans="1:18" x14ac:dyDescent="0.55000000000000004">
      <c r="A275">
        <v>273</v>
      </c>
      <c r="B275" t="s">
        <v>274</v>
      </c>
      <c r="C275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v>1.077758</v>
      </c>
      <c r="P275">
        <v>45.667711864406776</v>
      </c>
      <c r="Q275" t="s">
        <v>8308</v>
      </c>
      <c r="R275" t="s">
        <v>8313</v>
      </c>
    </row>
    <row r="276" spans="1:18" x14ac:dyDescent="0.55000000000000004">
      <c r="A276">
        <v>274</v>
      </c>
      <c r="B276" t="s">
        <v>275</v>
      </c>
      <c r="C276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v>1.56</v>
      </c>
      <c r="P276">
        <v>55.221238938053098</v>
      </c>
      <c r="Q276" t="s">
        <v>8308</v>
      </c>
      <c r="R276" t="s">
        <v>8313</v>
      </c>
    </row>
    <row r="277" spans="1:18" x14ac:dyDescent="0.55000000000000004">
      <c r="A277">
        <v>275</v>
      </c>
      <c r="B277" t="s">
        <v>276</v>
      </c>
      <c r="C277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v>1.08395</v>
      </c>
      <c r="P277">
        <v>65.298192771084331</v>
      </c>
      <c r="Q277" t="s">
        <v>8308</v>
      </c>
      <c r="R277" t="s">
        <v>8313</v>
      </c>
    </row>
    <row r="278" spans="1:18" x14ac:dyDescent="0.55000000000000004">
      <c r="A278">
        <v>276</v>
      </c>
      <c r="B278" t="s">
        <v>277</v>
      </c>
      <c r="C278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v>1.476</v>
      </c>
      <c r="P278">
        <v>95.225806451612897</v>
      </c>
      <c r="Q278" t="s">
        <v>8308</v>
      </c>
      <c r="R278" t="s">
        <v>8313</v>
      </c>
    </row>
    <row r="279" spans="1:18" x14ac:dyDescent="0.55000000000000004">
      <c r="A279">
        <v>277</v>
      </c>
      <c r="B279" t="s">
        <v>278</v>
      </c>
      <c r="C279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v>1.1038153846153846</v>
      </c>
      <c r="P279">
        <v>75.444794952681391</v>
      </c>
      <c r="Q279" t="s">
        <v>8308</v>
      </c>
      <c r="R279" t="s">
        <v>8313</v>
      </c>
    </row>
    <row r="280" spans="1:18" x14ac:dyDescent="0.55000000000000004">
      <c r="A280">
        <v>278</v>
      </c>
      <c r="B280" t="s">
        <v>279</v>
      </c>
      <c r="C280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v>1.5034814814814814</v>
      </c>
      <c r="P280">
        <v>97.816867469879512</v>
      </c>
      <c r="Q280" t="s">
        <v>8308</v>
      </c>
      <c r="R280" t="s">
        <v>8313</v>
      </c>
    </row>
    <row r="281" spans="1:18" x14ac:dyDescent="0.55000000000000004">
      <c r="A281">
        <v>279</v>
      </c>
      <c r="B281" t="s">
        <v>280</v>
      </c>
      <c r="C281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v>1.5731829411764706</v>
      </c>
      <c r="P281">
        <v>87.685606557377056</v>
      </c>
      <c r="Q281" t="s">
        <v>8308</v>
      </c>
      <c r="R281" t="s">
        <v>8313</v>
      </c>
    </row>
    <row r="282" spans="1:18" x14ac:dyDescent="0.55000000000000004">
      <c r="A282">
        <v>280</v>
      </c>
      <c r="B282" t="s">
        <v>281</v>
      </c>
      <c r="C282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v>1.5614399999999999</v>
      </c>
      <c r="P282">
        <v>54.748948106591868</v>
      </c>
      <c r="Q282" t="s">
        <v>8308</v>
      </c>
      <c r="R282" t="s">
        <v>8313</v>
      </c>
    </row>
    <row r="283" spans="1:18" x14ac:dyDescent="0.55000000000000004">
      <c r="A283">
        <v>281</v>
      </c>
      <c r="B283" t="s">
        <v>282</v>
      </c>
      <c r="C28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v>1.2058763636363636</v>
      </c>
      <c r="P283">
        <v>83.953417721518989</v>
      </c>
      <c r="Q283" t="s">
        <v>8308</v>
      </c>
      <c r="R283" t="s">
        <v>8313</v>
      </c>
    </row>
    <row r="284" spans="1:18" x14ac:dyDescent="0.55000000000000004">
      <c r="A284">
        <v>282</v>
      </c>
      <c r="B284" t="s">
        <v>283</v>
      </c>
      <c r="C284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v>1.0118888888888888</v>
      </c>
      <c r="P284">
        <v>254.38547486033519</v>
      </c>
      <c r="Q284" t="s">
        <v>8308</v>
      </c>
      <c r="R284" t="s">
        <v>8313</v>
      </c>
    </row>
    <row r="285" spans="1:18" x14ac:dyDescent="0.55000000000000004">
      <c r="A285">
        <v>283</v>
      </c>
      <c r="B285" t="s">
        <v>284</v>
      </c>
      <c r="C285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v>1.142725</v>
      </c>
      <c r="P285">
        <v>101.8269801980198</v>
      </c>
      <c r="Q285" t="s">
        <v>8308</v>
      </c>
      <c r="R285" t="s">
        <v>8313</v>
      </c>
    </row>
    <row r="286" spans="1:18" x14ac:dyDescent="0.55000000000000004">
      <c r="A286">
        <v>284</v>
      </c>
      <c r="B286" t="s">
        <v>285</v>
      </c>
      <c r="C286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v>1.0462615</v>
      </c>
      <c r="P286">
        <v>55.066394736842106</v>
      </c>
      <c r="Q286" t="s">
        <v>8308</v>
      </c>
      <c r="R286" t="s">
        <v>8313</v>
      </c>
    </row>
    <row r="287" spans="1:18" x14ac:dyDescent="0.55000000000000004">
      <c r="A287">
        <v>285</v>
      </c>
      <c r="B287" t="s">
        <v>286</v>
      </c>
      <c r="C287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v>2.2882507142857142</v>
      </c>
      <c r="P287">
        <v>56.901438721136763</v>
      </c>
      <c r="Q287" t="s">
        <v>8308</v>
      </c>
      <c r="R287" t="s">
        <v>8313</v>
      </c>
    </row>
    <row r="288" spans="1:18" x14ac:dyDescent="0.55000000000000004">
      <c r="A288">
        <v>286</v>
      </c>
      <c r="B288" t="s">
        <v>287</v>
      </c>
      <c r="C288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v>1.0915333333333332</v>
      </c>
      <c r="P288">
        <v>121.28148148148148</v>
      </c>
      <c r="Q288" t="s">
        <v>8308</v>
      </c>
      <c r="R288" t="s">
        <v>8313</v>
      </c>
    </row>
    <row r="289" spans="1:18" x14ac:dyDescent="0.55000000000000004">
      <c r="A289">
        <v>287</v>
      </c>
      <c r="B289" t="s">
        <v>288</v>
      </c>
      <c r="C289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v>1.7629999999999999</v>
      </c>
      <c r="P289">
        <v>91.189655172413794</v>
      </c>
      <c r="Q289" t="s">
        <v>8308</v>
      </c>
      <c r="R289" t="s">
        <v>8313</v>
      </c>
    </row>
    <row r="290" spans="1:18" x14ac:dyDescent="0.55000000000000004">
      <c r="A290">
        <v>288</v>
      </c>
      <c r="B290" t="s">
        <v>289</v>
      </c>
      <c r="C290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v>1.0321061999999999</v>
      </c>
      <c r="P290">
        <v>115.44812080536913</v>
      </c>
      <c r="Q290" t="s">
        <v>8308</v>
      </c>
      <c r="R290" t="s">
        <v>8313</v>
      </c>
    </row>
    <row r="291" spans="1:18" x14ac:dyDescent="0.55000000000000004">
      <c r="A291">
        <v>289</v>
      </c>
      <c r="B291" t="s">
        <v>290</v>
      </c>
      <c r="C291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v>1.0482</v>
      </c>
      <c r="P291">
        <v>67.771551724137936</v>
      </c>
      <c r="Q291" t="s">
        <v>8308</v>
      </c>
      <c r="R291" t="s">
        <v>8313</v>
      </c>
    </row>
    <row r="292" spans="1:18" x14ac:dyDescent="0.55000000000000004">
      <c r="A292">
        <v>290</v>
      </c>
      <c r="B292" t="s">
        <v>291</v>
      </c>
      <c r="C292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v>1.0668444444444445</v>
      </c>
      <c r="P292">
        <v>28.576190476190476</v>
      </c>
      <c r="Q292" t="s">
        <v>8308</v>
      </c>
      <c r="R292" t="s">
        <v>8313</v>
      </c>
    </row>
    <row r="293" spans="1:18" x14ac:dyDescent="0.55000000000000004">
      <c r="A293">
        <v>291</v>
      </c>
      <c r="B293" t="s">
        <v>292</v>
      </c>
      <c r="C29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v>1.2001999999999999</v>
      </c>
      <c r="P293">
        <v>46.8828125</v>
      </c>
      <c r="Q293" t="s">
        <v>8308</v>
      </c>
      <c r="R293" t="s">
        <v>8313</v>
      </c>
    </row>
    <row r="294" spans="1:18" x14ac:dyDescent="0.55000000000000004">
      <c r="A294">
        <v>292</v>
      </c>
      <c r="B294" t="s">
        <v>293</v>
      </c>
      <c r="C294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v>1.0150693333333334</v>
      </c>
      <c r="P294">
        <v>154.42231237322514</v>
      </c>
      <c r="Q294" t="s">
        <v>8308</v>
      </c>
      <c r="R294" t="s">
        <v>8313</v>
      </c>
    </row>
    <row r="295" spans="1:18" x14ac:dyDescent="0.55000000000000004">
      <c r="A295">
        <v>293</v>
      </c>
      <c r="B295" t="s">
        <v>294</v>
      </c>
      <c r="C295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v>1.0138461538461538</v>
      </c>
      <c r="P295">
        <v>201.22137404580153</v>
      </c>
      <c r="Q295" t="s">
        <v>8308</v>
      </c>
      <c r="R295" t="s">
        <v>8313</v>
      </c>
    </row>
    <row r="296" spans="1:18" x14ac:dyDescent="0.55000000000000004">
      <c r="A296">
        <v>294</v>
      </c>
      <c r="B296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v>1</v>
      </c>
      <c r="P296">
        <v>100</v>
      </c>
      <c r="Q296" t="s">
        <v>8308</v>
      </c>
      <c r="R296" t="s">
        <v>8313</v>
      </c>
    </row>
    <row r="297" spans="1:18" x14ac:dyDescent="0.55000000000000004">
      <c r="A297">
        <v>295</v>
      </c>
      <c r="B297" t="s">
        <v>296</v>
      </c>
      <c r="C297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v>1.3310911999999999</v>
      </c>
      <c r="P297">
        <v>100.08204511278196</v>
      </c>
      <c r="Q297" t="s">
        <v>8308</v>
      </c>
      <c r="R297" t="s">
        <v>8313</v>
      </c>
    </row>
    <row r="298" spans="1:18" x14ac:dyDescent="0.55000000000000004">
      <c r="A298">
        <v>296</v>
      </c>
      <c r="B298" t="s">
        <v>297</v>
      </c>
      <c r="C298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v>1.187262</v>
      </c>
      <c r="P298">
        <v>230.08953488372092</v>
      </c>
      <c r="Q298" t="s">
        <v>8308</v>
      </c>
      <c r="R298" t="s">
        <v>8313</v>
      </c>
    </row>
    <row r="299" spans="1:18" x14ac:dyDescent="0.55000000000000004">
      <c r="A299">
        <v>297</v>
      </c>
      <c r="B299" t="s">
        <v>298</v>
      </c>
      <c r="C299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v>1.0064</v>
      </c>
      <c r="P299">
        <v>141.74647887323943</v>
      </c>
      <c r="Q299" t="s">
        <v>8308</v>
      </c>
      <c r="R299" t="s">
        <v>8313</v>
      </c>
    </row>
    <row r="300" spans="1:18" x14ac:dyDescent="0.55000000000000004">
      <c r="A300">
        <v>298</v>
      </c>
      <c r="B300" t="s">
        <v>299</v>
      </c>
      <c r="C300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v>1.089324126984127</v>
      </c>
      <c r="P300">
        <v>56.344351395730705</v>
      </c>
      <c r="Q300" t="s">
        <v>8308</v>
      </c>
      <c r="R300" t="s">
        <v>8313</v>
      </c>
    </row>
    <row r="301" spans="1:18" x14ac:dyDescent="0.55000000000000004">
      <c r="A301">
        <v>299</v>
      </c>
      <c r="B301" t="s">
        <v>300</v>
      </c>
      <c r="C301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v>1.789525</v>
      </c>
      <c r="P301">
        <v>73.341188524590166</v>
      </c>
      <c r="Q301" t="s">
        <v>8308</v>
      </c>
      <c r="R301" t="s">
        <v>8313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2B64D-58F4-45BA-B58E-1A05B350BF0D}">
  <dimension ref="A1:F14"/>
  <sheetViews>
    <sheetView workbookViewId="0">
      <selection activeCell="H20" sqref="H20"/>
    </sheetView>
  </sheetViews>
  <sheetFormatPr defaultRowHeight="14.4" x14ac:dyDescent="0.55000000000000004"/>
  <cols>
    <col min="1" max="1" width="12.26171875" bestFit="1" customWidth="1"/>
    <col min="2" max="2" width="14.68359375" bestFit="1" customWidth="1"/>
    <col min="3" max="3" width="5.26171875" bestFit="1" customWidth="1"/>
    <col min="4" max="4" width="7.83984375" bestFit="1" customWidth="1"/>
    <col min="5" max="5" width="3.578125" bestFit="1" customWidth="1"/>
    <col min="6" max="6" width="10.15625" bestFit="1" customWidth="1"/>
    <col min="7" max="9" width="14.68359375" bestFit="1" customWidth="1"/>
    <col min="10" max="10" width="10.15625" bestFit="1" customWidth="1"/>
  </cols>
  <sheetData>
    <row r="1" spans="1:6" x14ac:dyDescent="0.55000000000000004">
      <c r="A1" s="6" t="s">
        <v>8222</v>
      </c>
      <c r="B1" t="s">
        <v>8361</v>
      </c>
    </row>
    <row r="3" spans="1:6" x14ac:dyDescent="0.55000000000000004">
      <c r="A3" s="6" t="s">
        <v>8362</v>
      </c>
      <c r="B3" s="6" t="s">
        <v>8358</v>
      </c>
    </row>
    <row r="4" spans="1:6" x14ac:dyDescent="0.55000000000000004">
      <c r="A4" s="6" t="s">
        <v>8360</v>
      </c>
      <c r="B4" t="s">
        <v>8218</v>
      </c>
      <c r="C4" t="s">
        <v>8220</v>
      </c>
      <c r="D4" t="s">
        <v>8219</v>
      </c>
      <c r="E4" t="s">
        <v>8221</v>
      </c>
      <c r="F4" t="s">
        <v>8359</v>
      </c>
    </row>
    <row r="5" spans="1:6" x14ac:dyDescent="0.55000000000000004">
      <c r="A5" s="7" t="s">
        <v>8308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55000000000000004">
      <c r="A6" s="7" t="s">
        <v>8334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55000000000000004">
      <c r="A7" s="7" t="s">
        <v>8331</v>
      </c>
      <c r="B7" s="8">
        <v>80</v>
      </c>
      <c r="C7" s="8">
        <v>140</v>
      </c>
      <c r="D7" s="8"/>
      <c r="E7" s="8"/>
      <c r="F7" s="8">
        <v>220</v>
      </c>
    </row>
    <row r="8" spans="1:6" x14ac:dyDescent="0.55000000000000004">
      <c r="A8" s="7" t="s">
        <v>8329</v>
      </c>
      <c r="B8" s="8"/>
      <c r="C8" s="8"/>
      <c r="D8" s="8">
        <v>24</v>
      </c>
      <c r="E8" s="8"/>
      <c r="F8" s="8">
        <v>24</v>
      </c>
    </row>
    <row r="9" spans="1:6" x14ac:dyDescent="0.55000000000000004">
      <c r="A9" s="7" t="s">
        <v>8323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55000000000000004">
      <c r="A10" s="7" t="s">
        <v>8336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55000000000000004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55000000000000004">
      <c r="A12" s="7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55000000000000004">
      <c r="A13" s="7" t="s">
        <v>8315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55000000000000004">
      <c r="A14" s="7" t="s">
        <v>8359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EE214-8C80-4B5C-A198-6F2319EF7191}">
  <dimension ref="A4:F50"/>
  <sheetViews>
    <sheetView workbookViewId="0">
      <selection activeCell="F5" sqref="F5"/>
    </sheetView>
  </sheetViews>
  <sheetFormatPr defaultRowHeight="14.4" x14ac:dyDescent="0.55000000000000004"/>
  <cols>
    <col min="1" max="1" width="15.8945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4" spans="1:6" x14ac:dyDescent="0.55000000000000004">
      <c r="A4" s="6" t="s">
        <v>8222</v>
      </c>
      <c r="B4" t="s">
        <v>8361</v>
      </c>
    </row>
    <row r="5" spans="1:6" x14ac:dyDescent="0.55000000000000004">
      <c r="A5" s="6" t="s">
        <v>8363</v>
      </c>
      <c r="B5" t="s">
        <v>8361</v>
      </c>
    </row>
    <row r="7" spans="1:6" x14ac:dyDescent="0.55000000000000004">
      <c r="A7" s="6" t="s">
        <v>8403</v>
      </c>
      <c r="B7" s="6" t="s">
        <v>8358</v>
      </c>
    </row>
    <row r="8" spans="1:6" x14ac:dyDescent="0.55000000000000004">
      <c r="A8" s="6" t="s">
        <v>8360</v>
      </c>
      <c r="B8" t="s">
        <v>8218</v>
      </c>
      <c r="C8" t="s">
        <v>8220</v>
      </c>
      <c r="D8" t="s">
        <v>8219</v>
      </c>
      <c r="E8" t="s">
        <v>8221</v>
      </c>
      <c r="F8" t="s">
        <v>8359</v>
      </c>
    </row>
    <row r="9" spans="1:6" x14ac:dyDescent="0.55000000000000004">
      <c r="A9" s="7" t="s">
        <v>8314</v>
      </c>
      <c r="B9" s="8"/>
      <c r="C9" s="8">
        <v>100</v>
      </c>
      <c r="D9" s="8"/>
      <c r="E9" s="8"/>
      <c r="F9" s="8">
        <v>100</v>
      </c>
    </row>
    <row r="10" spans="1:6" x14ac:dyDescent="0.55000000000000004">
      <c r="A10" s="7" t="s">
        <v>8342</v>
      </c>
      <c r="B10" s="8"/>
      <c r="C10" s="8"/>
      <c r="D10" s="8">
        <v>20</v>
      </c>
      <c r="E10" s="8"/>
      <c r="F10" s="8">
        <v>20</v>
      </c>
    </row>
    <row r="11" spans="1:6" x14ac:dyDescent="0.55000000000000004">
      <c r="A11" s="7" t="s">
        <v>8330</v>
      </c>
      <c r="B11" s="8"/>
      <c r="C11" s="8"/>
      <c r="D11" s="8">
        <v>24</v>
      </c>
      <c r="E11" s="8"/>
      <c r="F11" s="8">
        <v>24</v>
      </c>
    </row>
    <row r="12" spans="1:6" x14ac:dyDescent="0.55000000000000004">
      <c r="A12" s="7" t="s">
        <v>8356</v>
      </c>
      <c r="B12" s="8"/>
      <c r="C12" s="8">
        <v>40</v>
      </c>
      <c r="D12" s="8"/>
      <c r="E12" s="8"/>
      <c r="F12" s="8">
        <v>40</v>
      </c>
    </row>
    <row r="13" spans="1:6" x14ac:dyDescent="0.55000000000000004">
      <c r="A13" s="7" t="s">
        <v>8352</v>
      </c>
      <c r="B13" s="8">
        <v>40</v>
      </c>
      <c r="C13" s="8"/>
      <c r="D13" s="8"/>
      <c r="E13" s="8"/>
      <c r="F13" s="8">
        <v>40</v>
      </c>
    </row>
    <row r="14" spans="1:6" x14ac:dyDescent="0.55000000000000004">
      <c r="A14" s="7" t="s">
        <v>8313</v>
      </c>
      <c r="B14" s="8">
        <v>180</v>
      </c>
      <c r="C14" s="8"/>
      <c r="D14" s="8"/>
      <c r="E14" s="8"/>
      <c r="F14" s="8">
        <v>180</v>
      </c>
    </row>
    <row r="15" spans="1:6" x14ac:dyDescent="0.55000000000000004">
      <c r="A15" s="7" t="s">
        <v>8312</v>
      </c>
      <c r="B15" s="8"/>
      <c r="C15" s="8">
        <v>80</v>
      </c>
      <c r="D15" s="8"/>
      <c r="E15" s="8"/>
      <c r="F15" s="8">
        <v>80</v>
      </c>
    </row>
    <row r="16" spans="1:6" x14ac:dyDescent="0.55000000000000004">
      <c r="A16" s="7" t="s">
        <v>8328</v>
      </c>
      <c r="B16" s="8">
        <v>40</v>
      </c>
      <c r="C16" s="8"/>
      <c r="D16" s="8"/>
      <c r="E16" s="8"/>
      <c r="F16" s="8">
        <v>40</v>
      </c>
    </row>
    <row r="17" spans="1:6" x14ac:dyDescent="0.55000000000000004">
      <c r="A17" s="7" t="s">
        <v>8345</v>
      </c>
      <c r="B17" s="8"/>
      <c r="C17" s="8">
        <v>40</v>
      </c>
      <c r="D17" s="8"/>
      <c r="E17" s="8">
        <v>20</v>
      </c>
      <c r="F17" s="8">
        <v>60</v>
      </c>
    </row>
    <row r="18" spans="1:6" x14ac:dyDescent="0.55000000000000004">
      <c r="A18" s="7" t="s">
        <v>8322</v>
      </c>
      <c r="B18" s="8"/>
      <c r="C18" s="8">
        <v>40</v>
      </c>
      <c r="D18" s="8"/>
      <c r="E18" s="8"/>
      <c r="F18" s="8">
        <v>40</v>
      </c>
    </row>
    <row r="19" spans="1:6" x14ac:dyDescent="0.55000000000000004">
      <c r="A19" s="7" t="s">
        <v>8335</v>
      </c>
      <c r="B19" s="8"/>
      <c r="C19" s="8">
        <v>120</v>
      </c>
      <c r="D19" s="8">
        <v>20</v>
      </c>
      <c r="E19" s="8"/>
      <c r="F19" s="8">
        <v>140</v>
      </c>
    </row>
    <row r="20" spans="1:6" x14ac:dyDescent="0.55000000000000004">
      <c r="A20" s="7" t="s">
        <v>8346</v>
      </c>
      <c r="B20" s="8"/>
      <c r="C20" s="8">
        <v>20</v>
      </c>
      <c r="D20" s="8"/>
      <c r="E20" s="8"/>
      <c r="F20" s="8">
        <v>20</v>
      </c>
    </row>
    <row r="21" spans="1:6" x14ac:dyDescent="0.55000000000000004">
      <c r="A21" s="7" t="s">
        <v>8347</v>
      </c>
      <c r="B21" s="8">
        <v>140</v>
      </c>
      <c r="C21" s="8"/>
      <c r="D21" s="8"/>
      <c r="E21" s="8"/>
      <c r="F21" s="8">
        <v>140</v>
      </c>
    </row>
    <row r="22" spans="1:6" x14ac:dyDescent="0.55000000000000004">
      <c r="A22" s="7" t="s">
        <v>8327</v>
      </c>
      <c r="B22" s="8">
        <v>140</v>
      </c>
      <c r="C22" s="8">
        <v>20</v>
      </c>
      <c r="D22" s="8"/>
      <c r="E22" s="8"/>
      <c r="F22" s="8">
        <v>160</v>
      </c>
    </row>
    <row r="23" spans="1:6" x14ac:dyDescent="0.55000000000000004">
      <c r="A23" s="7" t="s">
        <v>8326</v>
      </c>
      <c r="B23" s="8"/>
      <c r="C23" s="8">
        <v>60</v>
      </c>
      <c r="D23" s="8"/>
      <c r="E23" s="8"/>
      <c r="F23" s="8">
        <v>60</v>
      </c>
    </row>
    <row r="24" spans="1:6" x14ac:dyDescent="0.55000000000000004">
      <c r="A24" s="7" t="s">
        <v>8354</v>
      </c>
      <c r="B24" s="8">
        <v>9</v>
      </c>
      <c r="C24" s="8">
        <v>11</v>
      </c>
      <c r="D24" s="8"/>
      <c r="E24" s="8"/>
      <c r="F24" s="8">
        <v>20</v>
      </c>
    </row>
    <row r="25" spans="1:6" x14ac:dyDescent="0.55000000000000004">
      <c r="A25" s="7" t="s">
        <v>8325</v>
      </c>
      <c r="B25" s="8">
        <v>20</v>
      </c>
      <c r="C25" s="8"/>
      <c r="D25" s="8"/>
      <c r="E25" s="8"/>
      <c r="F25" s="8">
        <v>20</v>
      </c>
    </row>
    <row r="26" spans="1:6" x14ac:dyDescent="0.55000000000000004">
      <c r="A26" s="7" t="s">
        <v>8333</v>
      </c>
      <c r="B26" s="8"/>
      <c r="C26" s="8">
        <v>40</v>
      </c>
      <c r="D26" s="8"/>
      <c r="E26" s="8"/>
      <c r="F26" s="8">
        <v>40</v>
      </c>
    </row>
    <row r="27" spans="1:6" x14ac:dyDescent="0.55000000000000004">
      <c r="A27" s="7" t="s">
        <v>8357</v>
      </c>
      <c r="B27" s="8">
        <v>60</v>
      </c>
      <c r="C27" s="8">
        <v>60</v>
      </c>
      <c r="D27" s="8">
        <v>20</v>
      </c>
      <c r="E27" s="8"/>
      <c r="F27" s="8">
        <v>140</v>
      </c>
    </row>
    <row r="28" spans="1:6" x14ac:dyDescent="0.55000000000000004">
      <c r="A28" s="7" t="s">
        <v>8341</v>
      </c>
      <c r="B28" s="8"/>
      <c r="C28" s="8">
        <v>20</v>
      </c>
      <c r="D28" s="8"/>
      <c r="E28" s="8"/>
      <c r="F28" s="8">
        <v>20</v>
      </c>
    </row>
    <row r="29" spans="1:6" x14ac:dyDescent="0.55000000000000004">
      <c r="A29" s="7" t="s">
        <v>8321</v>
      </c>
      <c r="B29" s="8">
        <v>60</v>
      </c>
      <c r="C29" s="8"/>
      <c r="D29" s="8"/>
      <c r="E29" s="8"/>
      <c r="F29" s="8">
        <v>60</v>
      </c>
    </row>
    <row r="30" spans="1:6" x14ac:dyDescent="0.55000000000000004">
      <c r="A30" s="7" t="s">
        <v>8348</v>
      </c>
      <c r="B30" s="8"/>
      <c r="C30" s="8">
        <v>20</v>
      </c>
      <c r="D30" s="8"/>
      <c r="E30" s="8"/>
      <c r="F30" s="8">
        <v>20</v>
      </c>
    </row>
    <row r="31" spans="1:6" x14ac:dyDescent="0.55000000000000004">
      <c r="A31" s="7" t="s">
        <v>8337</v>
      </c>
      <c r="B31" s="8">
        <v>103</v>
      </c>
      <c r="C31" s="8">
        <v>57</v>
      </c>
      <c r="D31" s="8"/>
      <c r="E31" s="8"/>
      <c r="F31" s="8">
        <v>160</v>
      </c>
    </row>
    <row r="32" spans="1:6" x14ac:dyDescent="0.55000000000000004">
      <c r="A32" s="7" t="s">
        <v>8343</v>
      </c>
      <c r="B32" s="8"/>
      <c r="C32" s="8">
        <v>20</v>
      </c>
      <c r="D32" s="8"/>
      <c r="E32" s="8"/>
      <c r="F32" s="8">
        <v>20</v>
      </c>
    </row>
    <row r="33" spans="1:6" x14ac:dyDescent="0.55000000000000004">
      <c r="A33" s="7" t="s">
        <v>8316</v>
      </c>
      <c r="B33" s="8">
        <v>694</v>
      </c>
      <c r="C33" s="8">
        <v>353</v>
      </c>
      <c r="D33" s="8"/>
      <c r="E33" s="8">
        <v>19</v>
      </c>
      <c r="F33" s="8">
        <v>1066</v>
      </c>
    </row>
    <row r="34" spans="1:6" x14ac:dyDescent="0.55000000000000004">
      <c r="A34" s="7" t="s">
        <v>8344</v>
      </c>
      <c r="B34" s="8">
        <v>40</v>
      </c>
      <c r="C34" s="8"/>
      <c r="D34" s="8"/>
      <c r="E34" s="8"/>
      <c r="F34" s="8">
        <v>40</v>
      </c>
    </row>
    <row r="35" spans="1:6" x14ac:dyDescent="0.55000000000000004">
      <c r="A35" s="7" t="s">
        <v>8340</v>
      </c>
      <c r="B35" s="8">
        <v>20</v>
      </c>
      <c r="C35" s="8"/>
      <c r="D35" s="8"/>
      <c r="E35" s="8"/>
      <c r="F35" s="8">
        <v>20</v>
      </c>
    </row>
    <row r="36" spans="1:6" x14ac:dyDescent="0.55000000000000004">
      <c r="A36" s="7" t="s">
        <v>8351</v>
      </c>
      <c r="B36" s="8"/>
      <c r="C36" s="8">
        <v>20</v>
      </c>
      <c r="D36" s="8"/>
      <c r="E36" s="8"/>
      <c r="F36" s="8">
        <v>20</v>
      </c>
    </row>
    <row r="37" spans="1:6" x14ac:dyDescent="0.55000000000000004">
      <c r="A37" s="7" t="s">
        <v>8324</v>
      </c>
      <c r="B37" s="8">
        <v>260</v>
      </c>
      <c r="C37" s="8"/>
      <c r="D37" s="8"/>
      <c r="E37" s="8"/>
      <c r="F37" s="8">
        <v>260</v>
      </c>
    </row>
    <row r="38" spans="1:6" x14ac:dyDescent="0.55000000000000004">
      <c r="A38" s="7" t="s">
        <v>8311</v>
      </c>
      <c r="B38" s="8"/>
      <c r="C38" s="8"/>
      <c r="D38" s="8">
        <v>40</v>
      </c>
      <c r="E38" s="8"/>
      <c r="F38" s="8">
        <v>40</v>
      </c>
    </row>
    <row r="39" spans="1:6" x14ac:dyDescent="0.55000000000000004">
      <c r="A39" s="7" t="s">
        <v>8310</v>
      </c>
      <c r="B39" s="8">
        <v>60</v>
      </c>
      <c r="C39" s="8"/>
      <c r="D39" s="8"/>
      <c r="E39" s="8"/>
      <c r="F39" s="8">
        <v>60</v>
      </c>
    </row>
    <row r="40" spans="1:6" x14ac:dyDescent="0.55000000000000004">
      <c r="A40" s="7" t="s">
        <v>8350</v>
      </c>
      <c r="B40" s="8">
        <v>34</v>
      </c>
      <c r="C40" s="8"/>
      <c r="D40" s="8"/>
      <c r="E40" s="8">
        <v>6</v>
      </c>
      <c r="F40" s="8">
        <v>40</v>
      </c>
    </row>
    <row r="41" spans="1:6" x14ac:dyDescent="0.55000000000000004">
      <c r="A41" s="7" t="s">
        <v>8353</v>
      </c>
      <c r="B41" s="8">
        <v>40</v>
      </c>
      <c r="C41" s="8">
        <v>2</v>
      </c>
      <c r="D41" s="8">
        <v>18</v>
      </c>
      <c r="E41" s="8"/>
      <c r="F41" s="8">
        <v>60</v>
      </c>
    </row>
    <row r="42" spans="1:6" x14ac:dyDescent="0.55000000000000004">
      <c r="A42" s="7" t="s">
        <v>8355</v>
      </c>
      <c r="B42" s="8">
        <v>85</v>
      </c>
      <c r="C42" s="8">
        <v>80</v>
      </c>
      <c r="D42" s="8">
        <v>17</v>
      </c>
      <c r="E42" s="8">
        <v>5</v>
      </c>
      <c r="F42" s="8">
        <v>187</v>
      </c>
    </row>
    <row r="43" spans="1:6" x14ac:dyDescent="0.55000000000000004">
      <c r="A43" s="7" t="s">
        <v>8349</v>
      </c>
      <c r="B43" s="8">
        <v>80</v>
      </c>
      <c r="C43" s="8"/>
      <c r="D43" s="8"/>
      <c r="E43" s="8"/>
      <c r="F43" s="8">
        <v>80</v>
      </c>
    </row>
    <row r="44" spans="1:6" x14ac:dyDescent="0.55000000000000004">
      <c r="A44" s="7" t="s">
        <v>8309</v>
      </c>
      <c r="B44" s="8">
        <v>60</v>
      </c>
      <c r="C44" s="8"/>
      <c r="D44" s="8"/>
      <c r="E44" s="8"/>
      <c r="F44" s="8">
        <v>60</v>
      </c>
    </row>
    <row r="45" spans="1:6" x14ac:dyDescent="0.55000000000000004">
      <c r="A45" s="7" t="s">
        <v>8339</v>
      </c>
      <c r="B45" s="8"/>
      <c r="C45" s="8">
        <v>47</v>
      </c>
      <c r="D45" s="8">
        <v>10</v>
      </c>
      <c r="E45" s="8"/>
      <c r="F45" s="8">
        <v>57</v>
      </c>
    </row>
    <row r="46" spans="1:6" x14ac:dyDescent="0.55000000000000004">
      <c r="A46" s="7" t="s">
        <v>8332</v>
      </c>
      <c r="B46" s="8"/>
      <c r="C46" s="8">
        <v>100</v>
      </c>
      <c r="D46" s="8"/>
      <c r="E46" s="8"/>
      <c r="F46" s="8">
        <v>100</v>
      </c>
    </row>
    <row r="47" spans="1:6" x14ac:dyDescent="0.55000000000000004">
      <c r="A47" s="7" t="s">
        <v>8319</v>
      </c>
      <c r="B47" s="8">
        <v>20</v>
      </c>
      <c r="C47" s="8">
        <v>120</v>
      </c>
      <c r="D47" s="8">
        <v>60</v>
      </c>
      <c r="E47" s="8"/>
      <c r="F47" s="8">
        <v>200</v>
      </c>
    </row>
    <row r="48" spans="1:6" x14ac:dyDescent="0.55000000000000004">
      <c r="A48" s="7" t="s">
        <v>8318</v>
      </c>
      <c r="B48" s="8"/>
      <c r="C48" s="8">
        <v>60</v>
      </c>
      <c r="D48" s="8">
        <v>100</v>
      </c>
      <c r="E48" s="8"/>
      <c r="F48" s="8">
        <v>160</v>
      </c>
    </row>
    <row r="49" spans="1:6" x14ac:dyDescent="0.55000000000000004">
      <c r="A49" s="7" t="s">
        <v>8338</v>
      </c>
      <c r="B49" s="8"/>
      <c r="C49" s="8"/>
      <c r="D49" s="8">
        <v>20</v>
      </c>
      <c r="E49" s="8"/>
      <c r="F49" s="8">
        <v>20</v>
      </c>
    </row>
    <row r="50" spans="1:6" x14ac:dyDescent="0.55000000000000004">
      <c r="A50" s="7" t="s">
        <v>8359</v>
      </c>
      <c r="B50" s="8">
        <v>2185</v>
      </c>
      <c r="C50" s="8">
        <v>1530</v>
      </c>
      <c r="D50" s="8">
        <v>349</v>
      </c>
      <c r="E50" s="8">
        <v>50</v>
      </c>
      <c r="F50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1E9E8-3058-495F-BC63-EE0B765E77F6}">
  <dimension ref="A1:T203"/>
  <sheetViews>
    <sheetView workbookViewId="0">
      <selection activeCell="F8" sqref="F8"/>
    </sheetView>
  </sheetViews>
  <sheetFormatPr defaultRowHeight="16.2" x14ac:dyDescent="0.55000000000000004"/>
  <cols>
    <col min="5" max="5" width="9.1015625" customWidth="1"/>
    <col min="6" max="6" width="9.734375" customWidth="1"/>
    <col min="8" max="8" width="9.5234375" customWidth="1"/>
    <col min="9" max="9" width="9.578125" customWidth="1"/>
    <col min="10" max="10" width="12.5234375" customWidth="1"/>
    <col min="11" max="11" width="10.41796875" customWidth="1"/>
    <col min="12" max="12" width="14.3125" customWidth="1"/>
    <col min="13" max="13" width="9.734375" customWidth="1"/>
    <col min="14" max="14" width="24.62890625" customWidth="1"/>
    <col min="15" max="15" width="15.3125" customWidth="1"/>
    <col min="16" max="16" width="17.15625" customWidth="1"/>
    <col min="17" max="17" width="15.68359375" customWidth="1"/>
    <col min="18" max="18" width="13.41796875" customWidth="1"/>
    <col min="19" max="19" width="22.7890625" customWidth="1"/>
    <col min="20" max="20" width="21.47265625" customWidth="1"/>
  </cols>
  <sheetData>
    <row r="1" spans="1:20" x14ac:dyDescent="0.55000000000000004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8399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8263</v>
      </c>
      <c r="O1" t="s">
        <v>8305</v>
      </c>
      <c r="P1" t="s">
        <v>8306</v>
      </c>
      <c r="Q1" t="s">
        <v>8363</v>
      </c>
      <c r="R1" t="s">
        <v>8307</v>
      </c>
      <c r="S1" t="s">
        <v>8364</v>
      </c>
      <c r="T1" t="s">
        <v>8365</v>
      </c>
    </row>
    <row r="2" spans="1:20" x14ac:dyDescent="0.55000000000000004">
      <c r="A2">
        <v>3818</v>
      </c>
      <c r="B2" t="s">
        <v>3815</v>
      </c>
      <c r="C2" t="s">
        <v>7928</v>
      </c>
      <c r="D2">
        <v>250</v>
      </c>
      <c r="E2">
        <v>570</v>
      </c>
      <c r="F2" t="s">
        <v>8218</v>
      </c>
      <c r="G2" t="s">
        <v>8223</v>
      </c>
      <c r="H2" t="s">
        <v>8245</v>
      </c>
      <c r="I2">
        <v>1426187582</v>
      </c>
      <c r="J2">
        <v>1423599182</v>
      </c>
      <c r="K2" t="b">
        <v>0</v>
      </c>
      <c r="L2">
        <v>10</v>
      </c>
      <c r="M2" t="b">
        <v>1</v>
      </c>
      <c r="N2" t="s">
        <v>8270</v>
      </c>
      <c r="O2">
        <v>2.2799999999999998</v>
      </c>
      <c r="P2">
        <v>57</v>
      </c>
      <c r="Q2" t="s">
        <v>8315</v>
      </c>
      <c r="R2" t="s">
        <v>8316</v>
      </c>
      <c r="S2" s="14">
        <v>42045.634050925924</v>
      </c>
      <c r="T2" s="14">
        <v>42075.59238425926</v>
      </c>
    </row>
    <row r="3" spans="1:20" x14ac:dyDescent="0.55000000000000004">
      <c r="A3">
        <v>3814</v>
      </c>
      <c r="B3" t="s">
        <v>3811</v>
      </c>
      <c r="C3" t="s">
        <v>7924</v>
      </c>
      <c r="D3">
        <v>1500</v>
      </c>
      <c r="E3">
        <v>2102</v>
      </c>
      <c r="F3" t="s">
        <v>8218</v>
      </c>
      <c r="G3" t="s">
        <v>8223</v>
      </c>
      <c r="H3" t="s">
        <v>8245</v>
      </c>
      <c r="I3">
        <v>1427860740</v>
      </c>
      <c r="J3">
        <v>1424727712</v>
      </c>
      <c r="K3" t="b">
        <v>0</v>
      </c>
      <c r="L3">
        <v>34</v>
      </c>
      <c r="M3" t="b">
        <v>1</v>
      </c>
      <c r="N3" t="s">
        <v>8270</v>
      </c>
      <c r="O3">
        <v>1.4013333333333333</v>
      </c>
      <c r="P3">
        <v>61.82</v>
      </c>
      <c r="Q3" t="s">
        <v>8315</v>
      </c>
      <c r="R3" t="s">
        <v>8316</v>
      </c>
      <c r="S3" s="14">
        <v>42058.695740740739</v>
      </c>
      <c r="T3" s="14">
        <v>42094.957638888889</v>
      </c>
    </row>
    <row r="4" spans="1:20" x14ac:dyDescent="0.55000000000000004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v>1.05</v>
      </c>
      <c r="P4">
        <v>15</v>
      </c>
      <c r="Q4" t="s">
        <v>8308</v>
      </c>
      <c r="R4" t="s">
        <v>8309</v>
      </c>
      <c r="S4" s="14">
        <v>42405.494016203702</v>
      </c>
      <c r="T4" s="14">
        <v>42415.494016203702</v>
      </c>
    </row>
    <row r="5" spans="1:20" x14ac:dyDescent="0.55000000000000004">
      <c r="A5">
        <v>3810</v>
      </c>
      <c r="B5" t="s">
        <v>3807</v>
      </c>
      <c r="C5" t="s">
        <v>7920</v>
      </c>
      <c r="D5">
        <v>1500</v>
      </c>
      <c r="E5">
        <v>1826</v>
      </c>
      <c r="F5" t="s">
        <v>8218</v>
      </c>
      <c r="G5" t="s">
        <v>8223</v>
      </c>
      <c r="H5" t="s">
        <v>8245</v>
      </c>
      <c r="I5">
        <v>1426965758</v>
      </c>
      <c r="J5">
        <v>1424377358</v>
      </c>
      <c r="K5" t="b">
        <v>0</v>
      </c>
      <c r="L5">
        <v>26</v>
      </c>
      <c r="M5" t="b">
        <v>1</v>
      </c>
      <c r="N5" t="s">
        <v>8270</v>
      </c>
      <c r="O5">
        <v>1.2173333333333334</v>
      </c>
      <c r="P5">
        <v>70.23</v>
      </c>
      <c r="Q5" t="s">
        <v>8315</v>
      </c>
      <c r="R5" t="s">
        <v>8316</v>
      </c>
      <c r="S5" s="14">
        <v>42054.640717592592</v>
      </c>
      <c r="T5" s="14">
        <v>42084.599050925928</v>
      </c>
    </row>
    <row r="6" spans="1:20" x14ac:dyDescent="0.55000000000000004">
      <c r="A6">
        <v>3808</v>
      </c>
      <c r="B6" t="s">
        <v>3805</v>
      </c>
      <c r="C6" t="s">
        <v>7918</v>
      </c>
      <c r="D6">
        <v>1000</v>
      </c>
      <c r="E6">
        <v>1000</v>
      </c>
      <c r="F6" t="s">
        <v>8218</v>
      </c>
      <c r="G6" t="s">
        <v>8224</v>
      </c>
      <c r="H6" t="s">
        <v>8246</v>
      </c>
      <c r="I6">
        <v>1429955619</v>
      </c>
      <c r="J6">
        <v>1424775219</v>
      </c>
      <c r="K6" t="b">
        <v>0</v>
      </c>
      <c r="L6">
        <v>24</v>
      </c>
      <c r="M6" t="b">
        <v>1</v>
      </c>
      <c r="N6" t="s">
        <v>8270</v>
      </c>
      <c r="O6">
        <v>1</v>
      </c>
      <c r="P6">
        <v>41.67</v>
      </c>
      <c r="Q6" t="s">
        <v>8315</v>
      </c>
      <c r="R6" t="s">
        <v>8316</v>
      </c>
      <c r="S6" s="14">
        <v>42059.24559027778</v>
      </c>
      <c r="T6" s="14">
        <v>42119.203923611109</v>
      </c>
    </row>
    <row r="7" spans="1:20" x14ac:dyDescent="0.55000000000000004">
      <c r="A7">
        <v>3783</v>
      </c>
      <c r="B7" t="s">
        <v>3780</v>
      </c>
      <c r="C7" t="s">
        <v>7893</v>
      </c>
      <c r="D7">
        <v>1200</v>
      </c>
      <c r="E7">
        <v>1547</v>
      </c>
      <c r="F7" t="s">
        <v>8218</v>
      </c>
      <c r="G7" t="s">
        <v>8223</v>
      </c>
      <c r="H7" t="s">
        <v>8245</v>
      </c>
      <c r="I7">
        <v>1458057600</v>
      </c>
      <c r="J7">
        <v>1455938520</v>
      </c>
      <c r="K7" t="b">
        <v>0</v>
      </c>
      <c r="L7">
        <v>24</v>
      </c>
      <c r="M7" t="b">
        <v>1</v>
      </c>
      <c r="N7" t="s">
        <v>8304</v>
      </c>
      <c r="O7">
        <v>1.2891666666666666</v>
      </c>
      <c r="P7">
        <v>64.459999999999994</v>
      </c>
      <c r="Q7" t="s">
        <v>8315</v>
      </c>
      <c r="R7" t="s">
        <v>8357</v>
      </c>
      <c r="S7" s="14">
        <v>42419.931944444441</v>
      </c>
      <c r="T7" s="14">
        <v>42444.458333333336</v>
      </c>
    </row>
    <row r="8" spans="1:20" x14ac:dyDescent="0.55000000000000004">
      <c r="A8">
        <v>3779</v>
      </c>
      <c r="B8" t="s">
        <v>3776</v>
      </c>
      <c r="C8" t="s">
        <v>7889</v>
      </c>
      <c r="D8">
        <v>15000</v>
      </c>
      <c r="E8">
        <v>15597</v>
      </c>
      <c r="F8" t="s">
        <v>8218</v>
      </c>
      <c r="G8" t="s">
        <v>8223</v>
      </c>
      <c r="H8" t="s">
        <v>8245</v>
      </c>
      <c r="I8">
        <v>1459010340</v>
      </c>
      <c r="J8">
        <v>1456421940</v>
      </c>
      <c r="K8" t="b">
        <v>0</v>
      </c>
      <c r="L8">
        <v>115</v>
      </c>
      <c r="M8" t="b">
        <v>1</v>
      </c>
      <c r="N8" t="s">
        <v>8304</v>
      </c>
      <c r="O8">
        <v>1.0398000000000001</v>
      </c>
      <c r="P8">
        <v>135.63</v>
      </c>
      <c r="Q8" t="s">
        <v>8315</v>
      </c>
      <c r="R8" t="s">
        <v>8357</v>
      </c>
      <c r="S8" s="14">
        <v>42425.527083333334</v>
      </c>
      <c r="T8" s="14">
        <v>42455.48541666667</v>
      </c>
    </row>
    <row r="9" spans="1:20" x14ac:dyDescent="0.55000000000000004">
      <c r="A9">
        <v>3767</v>
      </c>
      <c r="B9" t="s">
        <v>3764</v>
      </c>
      <c r="C9" t="s">
        <v>7877</v>
      </c>
      <c r="D9">
        <v>2000</v>
      </c>
      <c r="E9">
        <v>2335</v>
      </c>
      <c r="F9" t="s">
        <v>8218</v>
      </c>
      <c r="G9" t="s">
        <v>8223</v>
      </c>
      <c r="H9" t="s">
        <v>8245</v>
      </c>
      <c r="I9">
        <v>1425185940</v>
      </c>
      <c r="J9">
        <v>1423960097</v>
      </c>
      <c r="K9" t="b">
        <v>0</v>
      </c>
      <c r="L9">
        <v>56</v>
      </c>
      <c r="M9" t="b">
        <v>1</v>
      </c>
      <c r="N9" t="s">
        <v>8304</v>
      </c>
      <c r="O9">
        <v>1.1675</v>
      </c>
      <c r="P9">
        <v>41.7</v>
      </c>
      <c r="Q9" t="s">
        <v>8315</v>
      </c>
      <c r="R9" t="s">
        <v>8357</v>
      </c>
      <c r="S9" s="14">
        <v>42049.811307870368</v>
      </c>
      <c r="T9" s="14">
        <v>42063.999305555553</v>
      </c>
    </row>
    <row r="10" spans="1:20" x14ac:dyDescent="0.55000000000000004">
      <c r="A10">
        <v>3751</v>
      </c>
      <c r="B10" t="s">
        <v>3748</v>
      </c>
      <c r="C10" t="s">
        <v>7861</v>
      </c>
      <c r="D10">
        <v>1000</v>
      </c>
      <c r="E10">
        <v>1326</v>
      </c>
      <c r="F10" t="s">
        <v>8218</v>
      </c>
      <c r="G10" t="s">
        <v>8223</v>
      </c>
      <c r="H10" t="s">
        <v>8245</v>
      </c>
      <c r="I10">
        <v>1459641073</v>
      </c>
      <c r="J10">
        <v>1454460673</v>
      </c>
      <c r="K10" t="b">
        <v>0</v>
      </c>
      <c r="L10">
        <v>11</v>
      </c>
      <c r="M10" t="b">
        <v>1</v>
      </c>
      <c r="N10" t="s">
        <v>8304</v>
      </c>
      <c r="O10">
        <v>1.3260000000000001</v>
      </c>
      <c r="P10">
        <v>120.55</v>
      </c>
      <c r="Q10" t="s">
        <v>8315</v>
      </c>
      <c r="R10" t="s">
        <v>8357</v>
      </c>
      <c r="S10" s="14">
        <v>42402.827233796299</v>
      </c>
      <c r="T10" s="14">
        <v>42462.785567129627</v>
      </c>
    </row>
    <row r="11" spans="1:20" x14ac:dyDescent="0.55000000000000004">
      <c r="A11">
        <v>3725</v>
      </c>
      <c r="B11" t="s">
        <v>3722</v>
      </c>
      <c r="C11" t="s">
        <v>7835</v>
      </c>
      <c r="D11">
        <v>300</v>
      </c>
      <c r="E11">
        <v>381</v>
      </c>
      <c r="F11" t="s">
        <v>8218</v>
      </c>
      <c r="G11" t="s">
        <v>8224</v>
      </c>
      <c r="H11" t="s">
        <v>8246</v>
      </c>
      <c r="I11">
        <v>1455831000</v>
      </c>
      <c r="J11">
        <v>1454366467</v>
      </c>
      <c r="K11" t="b">
        <v>0</v>
      </c>
      <c r="L11">
        <v>15</v>
      </c>
      <c r="M11" t="b">
        <v>1</v>
      </c>
      <c r="N11" t="s">
        <v>8270</v>
      </c>
      <c r="O11">
        <v>1.27</v>
      </c>
      <c r="P11">
        <v>25.4</v>
      </c>
      <c r="Q11" t="s">
        <v>8315</v>
      </c>
      <c r="R11" t="s">
        <v>8316</v>
      </c>
      <c r="S11" s="14">
        <v>42401.736886574072</v>
      </c>
      <c r="T11" s="14">
        <v>42418.6875</v>
      </c>
    </row>
    <row r="12" spans="1:20" x14ac:dyDescent="0.55000000000000004">
      <c r="A12">
        <v>3715</v>
      </c>
      <c r="B12" t="s">
        <v>3712</v>
      </c>
      <c r="C12" t="s">
        <v>7825</v>
      </c>
      <c r="D12">
        <v>3500</v>
      </c>
      <c r="E12">
        <v>3590</v>
      </c>
      <c r="F12" t="s">
        <v>8218</v>
      </c>
      <c r="G12" t="s">
        <v>8224</v>
      </c>
      <c r="H12" t="s">
        <v>8246</v>
      </c>
      <c r="I12">
        <v>1427806320</v>
      </c>
      <c r="J12">
        <v>1422834819</v>
      </c>
      <c r="K12" t="b">
        <v>0</v>
      </c>
      <c r="L12">
        <v>27</v>
      </c>
      <c r="M12" t="b">
        <v>1</v>
      </c>
      <c r="N12" t="s">
        <v>8270</v>
      </c>
      <c r="O12">
        <v>1.0257142857142858</v>
      </c>
      <c r="P12">
        <v>132.96</v>
      </c>
      <c r="Q12" t="s">
        <v>8315</v>
      </c>
      <c r="R12" t="s">
        <v>8316</v>
      </c>
      <c r="S12" s="14">
        <v>42036.787256944444</v>
      </c>
      <c r="T12" s="14">
        <v>42094.327777777777</v>
      </c>
    </row>
    <row r="13" spans="1:20" x14ac:dyDescent="0.55000000000000004">
      <c r="A13">
        <v>3698</v>
      </c>
      <c r="B13" t="s">
        <v>3695</v>
      </c>
      <c r="C13" t="s">
        <v>7808</v>
      </c>
      <c r="D13">
        <v>5000</v>
      </c>
      <c r="E13">
        <v>5526</v>
      </c>
      <c r="F13" t="s">
        <v>8218</v>
      </c>
      <c r="G13" t="s">
        <v>8223</v>
      </c>
      <c r="H13" t="s">
        <v>8245</v>
      </c>
      <c r="I13">
        <v>1456946487</v>
      </c>
      <c r="J13">
        <v>1454354487</v>
      </c>
      <c r="K13" t="b">
        <v>0</v>
      </c>
      <c r="L13">
        <v>136</v>
      </c>
      <c r="M13" t="b">
        <v>1</v>
      </c>
      <c r="N13" t="s">
        <v>8270</v>
      </c>
      <c r="O13">
        <v>1.1052</v>
      </c>
      <c r="P13">
        <v>40.630000000000003</v>
      </c>
      <c r="Q13" t="s">
        <v>8315</v>
      </c>
      <c r="R13" t="s">
        <v>8316</v>
      </c>
      <c r="S13" s="14">
        <v>42401.598229166666</v>
      </c>
      <c r="T13" s="14">
        <v>42431.598229166666</v>
      </c>
    </row>
    <row r="14" spans="1:20" x14ac:dyDescent="0.55000000000000004">
      <c r="A14">
        <v>3659</v>
      </c>
      <c r="B14" t="s">
        <v>3656</v>
      </c>
      <c r="C14" t="s">
        <v>7769</v>
      </c>
      <c r="D14">
        <v>3000</v>
      </c>
      <c r="E14">
        <v>3061</v>
      </c>
      <c r="F14" t="s">
        <v>8218</v>
      </c>
      <c r="G14" t="s">
        <v>8223</v>
      </c>
      <c r="H14" t="s">
        <v>8245</v>
      </c>
      <c r="I14">
        <v>1426775940</v>
      </c>
      <c r="J14">
        <v>1424414350</v>
      </c>
      <c r="K14" t="b">
        <v>0</v>
      </c>
      <c r="L14">
        <v>13</v>
      </c>
      <c r="M14" t="b">
        <v>1</v>
      </c>
      <c r="N14" t="s">
        <v>8270</v>
      </c>
      <c r="O14">
        <v>1.0203333333333333</v>
      </c>
      <c r="P14">
        <v>235.46</v>
      </c>
      <c r="Q14" t="s">
        <v>8315</v>
      </c>
      <c r="R14" t="s">
        <v>8316</v>
      </c>
      <c r="S14" s="14">
        <v>42055.068865740737</v>
      </c>
      <c r="T14" s="14">
        <v>42082.402083333334</v>
      </c>
    </row>
    <row r="15" spans="1:20" x14ac:dyDescent="0.55000000000000004">
      <c r="A15">
        <v>3620</v>
      </c>
      <c r="B15" t="s">
        <v>3618</v>
      </c>
      <c r="C15" t="s">
        <v>7730</v>
      </c>
      <c r="D15">
        <v>10500</v>
      </c>
      <c r="E15">
        <v>11045</v>
      </c>
      <c r="F15" t="s">
        <v>8218</v>
      </c>
      <c r="G15" t="s">
        <v>8223</v>
      </c>
      <c r="H15" t="s">
        <v>8245</v>
      </c>
      <c r="I15">
        <v>1425528000</v>
      </c>
      <c r="J15">
        <v>1422916261</v>
      </c>
      <c r="K15" t="b">
        <v>0</v>
      </c>
      <c r="L15">
        <v>197</v>
      </c>
      <c r="M15" t="b">
        <v>1</v>
      </c>
      <c r="N15" t="s">
        <v>8270</v>
      </c>
      <c r="O15">
        <v>1.0519047619047619</v>
      </c>
      <c r="P15">
        <v>56.07</v>
      </c>
      <c r="Q15" t="s">
        <v>8315</v>
      </c>
      <c r="R15" t="s">
        <v>8316</v>
      </c>
      <c r="S15" s="14">
        <v>42037.729872685188</v>
      </c>
      <c r="T15" s="14">
        <v>42067.958333333336</v>
      </c>
    </row>
    <row r="16" spans="1:20" x14ac:dyDescent="0.55000000000000004">
      <c r="A16">
        <v>3617</v>
      </c>
      <c r="B16" t="s">
        <v>3615</v>
      </c>
      <c r="C16" t="s">
        <v>7727</v>
      </c>
      <c r="D16">
        <v>740</v>
      </c>
      <c r="E16">
        <v>880</v>
      </c>
      <c r="F16" t="s">
        <v>8218</v>
      </c>
      <c r="G16" t="s">
        <v>8224</v>
      </c>
      <c r="H16" t="s">
        <v>8246</v>
      </c>
      <c r="I16">
        <v>1488240000</v>
      </c>
      <c r="J16">
        <v>1486996729</v>
      </c>
      <c r="K16" t="b">
        <v>0</v>
      </c>
      <c r="L16">
        <v>51</v>
      </c>
      <c r="M16" t="b">
        <v>1</v>
      </c>
      <c r="N16" t="s">
        <v>8270</v>
      </c>
      <c r="O16">
        <v>1.1891891891891893</v>
      </c>
      <c r="P16">
        <v>17.25</v>
      </c>
      <c r="Q16" t="s">
        <v>8315</v>
      </c>
      <c r="R16" t="s">
        <v>8316</v>
      </c>
      <c r="S16" s="14">
        <v>42779.401956018519</v>
      </c>
      <c r="T16" s="14">
        <v>42793.791666666664</v>
      </c>
    </row>
    <row r="17" spans="1:20" x14ac:dyDescent="0.55000000000000004">
      <c r="A17">
        <v>3616</v>
      </c>
      <c r="B17" t="s">
        <v>3614</v>
      </c>
      <c r="C17" t="s">
        <v>7726</v>
      </c>
      <c r="D17">
        <v>2500</v>
      </c>
      <c r="E17">
        <v>3120</v>
      </c>
      <c r="F17" t="s">
        <v>8218</v>
      </c>
      <c r="G17" t="s">
        <v>8224</v>
      </c>
      <c r="H17" t="s">
        <v>8246</v>
      </c>
      <c r="I17">
        <v>1426801664</v>
      </c>
      <c r="J17">
        <v>1424213264</v>
      </c>
      <c r="K17" t="b">
        <v>0</v>
      </c>
      <c r="L17">
        <v>45</v>
      </c>
      <c r="M17" t="b">
        <v>1</v>
      </c>
      <c r="N17" t="s">
        <v>8270</v>
      </c>
      <c r="O17">
        <v>1.248</v>
      </c>
      <c r="P17">
        <v>69.33</v>
      </c>
      <c r="Q17" t="s">
        <v>8315</v>
      </c>
      <c r="R17" t="s">
        <v>8316</v>
      </c>
      <c r="S17" s="14">
        <v>42052.741481481484</v>
      </c>
      <c r="T17" s="14">
        <v>42082.699814814812</v>
      </c>
    </row>
    <row r="18" spans="1:20" x14ac:dyDescent="0.55000000000000004">
      <c r="A18">
        <v>3609</v>
      </c>
      <c r="B18" t="s">
        <v>3608</v>
      </c>
      <c r="C18" t="s">
        <v>7719</v>
      </c>
      <c r="D18">
        <v>1960</v>
      </c>
      <c r="E18">
        <v>3005</v>
      </c>
      <c r="F18" t="s">
        <v>8218</v>
      </c>
      <c r="G18" t="s">
        <v>8224</v>
      </c>
      <c r="H18" t="s">
        <v>8246</v>
      </c>
      <c r="I18">
        <v>1459378085</v>
      </c>
      <c r="J18">
        <v>1456789685</v>
      </c>
      <c r="K18" t="b">
        <v>0</v>
      </c>
      <c r="L18">
        <v>21</v>
      </c>
      <c r="M18" t="b">
        <v>1</v>
      </c>
      <c r="N18" t="s">
        <v>8270</v>
      </c>
      <c r="O18">
        <v>1.5331632653061225</v>
      </c>
      <c r="P18">
        <v>143.1</v>
      </c>
      <c r="Q18" t="s">
        <v>8315</v>
      </c>
      <c r="R18" t="s">
        <v>8316</v>
      </c>
      <c r="S18" s="14">
        <v>42429.783391203702</v>
      </c>
      <c r="T18" s="14">
        <v>42459.741724537038</v>
      </c>
    </row>
    <row r="19" spans="1:20" x14ac:dyDescent="0.55000000000000004">
      <c r="A19">
        <v>3597</v>
      </c>
      <c r="B19" t="s">
        <v>3596</v>
      </c>
      <c r="C19" t="s">
        <v>7707</v>
      </c>
      <c r="D19">
        <v>2500</v>
      </c>
      <c r="E19">
        <v>2565</v>
      </c>
      <c r="F19" t="s">
        <v>8218</v>
      </c>
      <c r="G19" t="s">
        <v>8223</v>
      </c>
      <c r="H19" t="s">
        <v>8245</v>
      </c>
      <c r="I19">
        <v>1456984740</v>
      </c>
      <c r="J19">
        <v>1455717790</v>
      </c>
      <c r="K19" t="b">
        <v>0</v>
      </c>
      <c r="L19">
        <v>33</v>
      </c>
      <c r="M19" t="b">
        <v>1</v>
      </c>
      <c r="N19" t="s">
        <v>8270</v>
      </c>
      <c r="O19">
        <v>1.026</v>
      </c>
      <c r="P19">
        <v>77.73</v>
      </c>
      <c r="Q19" t="s">
        <v>8315</v>
      </c>
      <c r="R19" t="s">
        <v>8316</v>
      </c>
      <c r="S19" s="14">
        <v>42417.377199074072</v>
      </c>
      <c r="T19" s="14">
        <v>42432.040972222225</v>
      </c>
    </row>
    <row r="20" spans="1:20" x14ac:dyDescent="0.55000000000000004">
      <c r="A20">
        <v>3595</v>
      </c>
      <c r="B20" t="s">
        <v>3594</v>
      </c>
      <c r="C20" t="s">
        <v>7705</v>
      </c>
      <c r="D20">
        <v>2600</v>
      </c>
      <c r="E20">
        <v>3081</v>
      </c>
      <c r="F20" t="s">
        <v>8218</v>
      </c>
      <c r="G20" t="s">
        <v>8223</v>
      </c>
      <c r="H20" t="s">
        <v>8245</v>
      </c>
      <c r="I20">
        <v>1426229940</v>
      </c>
      <c r="J20">
        <v>1423959123</v>
      </c>
      <c r="K20" t="b">
        <v>0</v>
      </c>
      <c r="L20">
        <v>62</v>
      </c>
      <c r="M20" t="b">
        <v>1</v>
      </c>
      <c r="N20" t="s">
        <v>8270</v>
      </c>
      <c r="O20">
        <v>1.1850000000000001</v>
      </c>
      <c r="P20">
        <v>49.69</v>
      </c>
      <c r="Q20" t="s">
        <v>8315</v>
      </c>
      <c r="R20" t="s">
        <v>8316</v>
      </c>
      <c r="S20" s="14">
        <v>42049.800034722219</v>
      </c>
      <c r="T20" s="14">
        <v>42076.082638888889</v>
      </c>
    </row>
    <row r="21" spans="1:20" x14ac:dyDescent="0.55000000000000004">
      <c r="A21">
        <v>3583</v>
      </c>
      <c r="B21" t="s">
        <v>3582</v>
      </c>
      <c r="C21" t="s">
        <v>7693</v>
      </c>
      <c r="D21">
        <v>3000</v>
      </c>
      <c r="E21">
        <v>3255</v>
      </c>
      <c r="F21" t="s">
        <v>8218</v>
      </c>
      <c r="G21" t="s">
        <v>8223</v>
      </c>
      <c r="H21" t="s">
        <v>8245</v>
      </c>
      <c r="I21">
        <v>1460970805</v>
      </c>
      <c r="J21">
        <v>1455790405</v>
      </c>
      <c r="K21" t="b">
        <v>0</v>
      </c>
      <c r="L21">
        <v>24</v>
      </c>
      <c r="M21" t="b">
        <v>1</v>
      </c>
      <c r="N21" t="s">
        <v>8270</v>
      </c>
      <c r="O21">
        <v>1.085</v>
      </c>
      <c r="P21">
        <v>135.63</v>
      </c>
      <c r="Q21" t="s">
        <v>8315</v>
      </c>
      <c r="R21" t="s">
        <v>8316</v>
      </c>
      <c r="S21" s="14">
        <v>42418.217650462961</v>
      </c>
      <c r="T21" s="14">
        <v>42478.175983796296</v>
      </c>
    </row>
    <row r="22" spans="1:20" x14ac:dyDescent="0.55000000000000004">
      <c r="A22">
        <v>3548</v>
      </c>
      <c r="B22" t="s">
        <v>3547</v>
      </c>
      <c r="C22" t="s">
        <v>7658</v>
      </c>
      <c r="D22">
        <v>2100</v>
      </c>
      <c r="E22">
        <v>2140</v>
      </c>
      <c r="F22" t="s">
        <v>8218</v>
      </c>
      <c r="G22" t="s">
        <v>8223</v>
      </c>
      <c r="H22" t="s">
        <v>8245</v>
      </c>
      <c r="I22">
        <v>1457139600</v>
      </c>
      <c r="J22">
        <v>1455230214</v>
      </c>
      <c r="K22" t="b">
        <v>0</v>
      </c>
      <c r="L22">
        <v>13</v>
      </c>
      <c r="M22" t="b">
        <v>1</v>
      </c>
      <c r="N22" t="s">
        <v>8270</v>
      </c>
      <c r="O22">
        <v>1.019047619047619</v>
      </c>
      <c r="P22">
        <v>164.62</v>
      </c>
      <c r="Q22" t="s">
        <v>8315</v>
      </c>
      <c r="R22" t="s">
        <v>8316</v>
      </c>
      <c r="S22" s="14">
        <v>42411.733958333331</v>
      </c>
      <c r="T22" s="14">
        <v>42433.833333333336</v>
      </c>
    </row>
    <row r="23" spans="1:20" x14ac:dyDescent="0.55000000000000004">
      <c r="A23">
        <v>3544</v>
      </c>
      <c r="B23" t="s">
        <v>3543</v>
      </c>
      <c r="C23" t="s">
        <v>7654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1425758257</v>
      </c>
      <c r="J23">
        <v>1423166257</v>
      </c>
      <c r="K23" t="b">
        <v>0</v>
      </c>
      <c r="L23">
        <v>24</v>
      </c>
      <c r="M23" t="b">
        <v>1</v>
      </c>
      <c r="N23" t="s">
        <v>8270</v>
      </c>
      <c r="O23">
        <v>1</v>
      </c>
      <c r="P23">
        <v>104.17</v>
      </c>
      <c r="Q23" t="s">
        <v>8315</v>
      </c>
      <c r="R23" t="s">
        <v>8316</v>
      </c>
      <c r="S23" s="14">
        <v>42040.623344907406</v>
      </c>
      <c r="T23" s="14">
        <v>42070.623344907406</v>
      </c>
    </row>
    <row r="24" spans="1:20" x14ac:dyDescent="0.55000000000000004">
      <c r="A24">
        <v>3519</v>
      </c>
      <c r="B24" t="s">
        <v>3518</v>
      </c>
      <c r="C24" t="s">
        <v>7629</v>
      </c>
      <c r="D24">
        <v>2000</v>
      </c>
      <c r="E24">
        <v>2027</v>
      </c>
      <c r="F24" t="s">
        <v>8218</v>
      </c>
      <c r="G24" t="s">
        <v>8224</v>
      </c>
      <c r="H24" t="s">
        <v>8246</v>
      </c>
      <c r="I24">
        <v>1425478950</v>
      </c>
      <c r="J24">
        <v>1422886950</v>
      </c>
      <c r="K24" t="b">
        <v>0</v>
      </c>
      <c r="L24">
        <v>28</v>
      </c>
      <c r="M24" t="b">
        <v>1</v>
      </c>
      <c r="N24" t="s">
        <v>8270</v>
      </c>
      <c r="O24">
        <v>1.0135000000000001</v>
      </c>
      <c r="P24">
        <v>72.39</v>
      </c>
      <c r="Q24" t="s">
        <v>8315</v>
      </c>
      <c r="R24" t="s">
        <v>8316</v>
      </c>
      <c r="S24" s="14">
        <v>42037.390625</v>
      </c>
      <c r="T24" s="14">
        <v>42067.390625</v>
      </c>
    </row>
    <row r="25" spans="1:20" x14ac:dyDescent="0.55000000000000004">
      <c r="A25">
        <v>3512</v>
      </c>
      <c r="B25" t="s">
        <v>3511</v>
      </c>
      <c r="C25" t="s">
        <v>7622</v>
      </c>
      <c r="D25">
        <v>1000</v>
      </c>
      <c r="E25">
        <v>1000</v>
      </c>
      <c r="F25" t="s">
        <v>8218</v>
      </c>
      <c r="G25" t="s">
        <v>8224</v>
      </c>
      <c r="H25" t="s">
        <v>8246</v>
      </c>
      <c r="I25">
        <v>1429789992</v>
      </c>
      <c r="J25">
        <v>1424609592</v>
      </c>
      <c r="K25" t="b">
        <v>0</v>
      </c>
      <c r="L25">
        <v>17</v>
      </c>
      <c r="M25" t="b">
        <v>1</v>
      </c>
      <c r="N25" t="s">
        <v>8270</v>
      </c>
      <c r="O25">
        <v>1</v>
      </c>
      <c r="P25">
        <v>58.82</v>
      </c>
      <c r="Q25" t="s">
        <v>8315</v>
      </c>
      <c r="R25" t="s">
        <v>8316</v>
      </c>
      <c r="S25" s="14">
        <v>42057.328611111108</v>
      </c>
      <c r="T25" s="14">
        <v>42117.286944444444</v>
      </c>
    </row>
    <row r="26" spans="1:20" x14ac:dyDescent="0.55000000000000004">
      <c r="A26">
        <v>3500</v>
      </c>
      <c r="B26" t="s">
        <v>3499</v>
      </c>
      <c r="C26" t="s">
        <v>7610</v>
      </c>
      <c r="D26">
        <v>1000</v>
      </c>
      <c r="E26">
        <v>1063</v>
      </c>
      <c r="F26" t="s">
        <v>8218</v>
      </c>
      <c r="G26" t="s">
        <v>8223</v>
      </c>
      <c r="H26" t="s">
        <v>8245</v>
      </c>
      <c r="I26">
        <v>1457326740</v>
      </c>
      <c r="J26">
        <v>1455919438</v>
      </c>
      <c r="K26" t="b">
        <v>0</v>
      </c>
      <c r="L26">
        <v>42</v>
      </c>
      <c r="M26" t="b">
        <v>1</v>
      </c>
      <c r="N26" t="s">
        <v>8270</v>
      </c>
      <c r="O26">
        <v>1.0629999999999999</v>
      </c>
      <c r="P26">
        <v>25.31</v>
      </c>
      <c r="Q26" t="s">
        <v>8315</v>
      </c>
      <c r="R26" t="s">
        <v>8316</v>
      </c>
      <c r="S26" s="14">
        <v>42419.711087962962</v>
      </c>
      <c r="T26" s="14">
        <v>42435.999305555553</v>
      </c>
    </row>
    <row r="27" spans="1:20" x14ac:dyDescent="0.55000000000000004">
      <c r="A27">
        <v>3478</v>
      </c>
      <c r="B27" t="s">
        <v>3477</v>
      </c>
      <c r="C27" t="s">
        <v>7588</v>
      </c>
      <c r="D27">
        <v>2000</v>
      </c>
      <c r="E27">
        <v>2257</v>
      </c>
      <c r="F27" t="s">
        <v>8218</v>
      </c>
      <c r="G27" t="s">
        <v>8223</v>
      </c>
      <c r="H27" t="s">
        <v>8245</v>
      </c>
      <c r="I27">
        <v>1426539600</v>
      </c>
      <c r="J27">
        <v>1424296822</v>
      </c>
      <c r="K27" t="b">
        <v>0</v>
      </c>
      <c r="L27">
        <v>57</v>
      </c>
      <c r="M27" t="b">
        <v>1</v>
      </c>
      <c r="N27" t="s">
        <v>8270</v>
      </c>
      <c r="O27">
        <v>1.1285000000000001</v>
      </c>
      <c r="P27">
        <v>39.6</v>
      </c>
      <c r="Q27" t="s">
        <v>8315</v>
      </c>
      <c r="R27" t="s">
        <v>8316</v>
      </c>
      <c r="S27" s="14">
        <v>42053.708587962959</v>
      </c>
      <c r="T27" s="14">
        <v>42079.666666666664</v>
      </c>
    </row>
    <row r="28" spans="1:20" x14ac:dyDescent="0.55000000000000004">
      <c r="A28">
        <v>3473</v>
      </c>
      <c r="B28" t="s">
        <v>3472</v>
      </c>
      <c r="C28" t="s">
        <v>7583</v>
      </c>
      <c r="D28">
        <v>4900</v>
      </c>
      <c r="E28">
        <v>4900</v>
      </c>
      <c r="F28" t="s">
        <v>8218</v>
      </c>
      <c r="G28" t="s">
        <v>8223</v>
      </c>
      <c r="H28" t="s">
        <v>8245</v>
      </c>
      <c r="I28">
        <v>1426883220</v>
      </c>
      <c r="J28">
        <v>1425067296</v>
      </c>
      <c r="K28" t="b">
        <v>0</v>
      </c>
      <c r="L28">
        <v>33</v>
      </c>
      <c r="M28" t="b">
        <v>1</v>
      </c>
      <c r="N28" t="s">
        <v>8270</v>
      </c>
      <c r="O28">
        <v>1</v>
      </c>
      <c r="P28">
        <v>148.47999999999999</v>
      </c>
      <c r="Q28" t="s">
        <v>8315</v>
      </c>
      <c r="R28" t="s">
        <v>8316</v>
      </c>
      <c r="S28" s="14">
        <v>42062.626111111109</v>
      </c>
      <c r="T28" s="14">
        <v>42083.643750000003</v>
      </c>
    </row>
    <row r="29" spans="1:20" x14ac:dyDescent="0.55000000000000004">
      <c r="A29">
        <v>3467</v>
      </c>
      <c r="B29" t="s">
        <v>3466</v>
      </c>
      <c r="C29" t="s">
        <v>7577</v>
      </c>
      <c r="D29">
        <v>3000</v>
      </c>
      <c r="E29">
        <v>3030</v>
      </c>
      <c r="F29" t="s">
        <v>8218</v>
      </c>
      <c r="G29" t="s">
        <v>8223</v>
      </c>
      <c r="H29" t="s">
        <v>8245</v>
      </c>
      <c r="I29">
        <v>1426864032</v>
      </c>
      <c r="J29">
        <v>1424275632</v>
      </c>
      <c r="K29" t="b">
        <v>0</v>
      </c>
      <c r="L29">
        <v>47</v>
      </c>
      <c r="M29" t="b">
        <v>1</v>
      </c>
      <c r="N29" t="s">
        <v>8270</v>
      </c>
      <c r="O29">
        <v>1.01</v>
      </c>
      <c r="P29">
        <v>64.47</v>
      </c>
      <c r="Q29" t="s">
        <v>8315</v>
      </c>
      <c r="R29" t="s">
        <v>8316</v>
      </c>
      <c r="S29" s="14">
        <v>42053.463333333333</v>
      </c>
      <c r="T29" s="14">
        <v>42083.421666666669</v>
      </c>
    </row>
    <row r="30" spans="1:20" x14ac:dyDescent="0.55000000000000004">
      <c r="A30">
        <v>3466</v>
      </c>
      <c r="B30" t="s">
        <v>3465</v>
      </c>
      <c r="C30" t="s">
        <v>7576</v>
      </c>
      <c r="D30">
        <v>3500</v>
      </c>
      <c r="E30">
        <v>4450</v>
      </c>
      <c r="F30" t="s">
        <v>8218</v>
      </c>
      <c r="G30" t="s">
        <v>8223</v>
      </c>
      <c r="H30" t="s">
        <v>8245</v>
      </c>
      <c r="I30">
        <v>1461108450</v>
      </c>
      <c r="J30">
        <v>1455928050</v>
      </c>
      <c r="K30" t="b">
        <v>0</v>
      </c>
      <c r="L30">
        <v>61</v>
      </c>
      <c r="M30" t="b">
        <v>1</v>
      </c>
      <c r="N30" t="s">
        <v>8270</v>
      </c>
      <c r="O30">
        <v>1.2714285714285714</v>
      </c>
      <c r="P30">
        <v>72.95</v>
      </c>
      <c r="Q30" t="s">
        <v>8315</v>
      </c>
      <c r="R30" t="s">
        <v>8316</v>
      </c>
      <c r="S30" s="14">
        <v>42419.810763888891</v>
      </c>
      <c r="T30" s="14">
        <v>42479.769097222219</v>
      </c>
    </row>
    <row r="31" spans="1:20" x14ac:dyDescent="0.55000000000000004">
      <c r="A31">
        <v>3450</v>
      </c>
      <c r="B31" t="s">
        <v>3449</v>
      </c>
      <c r="C31" t="s">
        <v>7560</v>
      </c>
      <c r="D31">
        <v>500</v>
      </c>
      <c r="E31">
        <v>760</v>
      </c>
      <c r="F31" t="s">
        <v>8218</v>
      </c>
      <c r="G31" t="s">
        <v>8224</v>
      </c>
      <c r="H31" t="s">
        <v>8246</v>
      </c>
      <c r="I31">
        <v>1427990071</v>
      </c>
      <c r="J31">
        <v>1422809671</v>
      </c>
      <c r="K31" t="b">
        <v>0</v>
      </c>
      <c r="L31">
        <v>39</v>
      </c>
      <c r="M31" t="b">
        <v>1</v>
      </c>
      <c r="N31" t="s">
        <v>8270</v>
      </c>
      <c r="O31">
        <v>1.52</v>
      </c>
      <c r="P31">
        <v>19.489999999999998</v>
      </c>
      <c r="Q31" t="s">
        <v>8315</v>
      </c>
      <c r="R31" t="s">
        <v>8316</v>
      </c>
      <c r="S31" s="14">
        <v>42036.496192129627</v>
      </c>
      <c r="T31" s="14">
        <v>42096.454525462963</v>
      </c>
    </row>
    <row r="32" spans="1:20" x14ac:dyDescent="0.55000000000000004">
      <c r="A32">
        <v>3447</v>
      </c>
      <c r="B32" t="s">
        <v>3446</v>
      </c>
      <c r="C32" t="s">
        <v>7557</v>
      </c>
      <c r="D32">
        <v>1000</v>
      </c>
      <c r="E32">
        <v>1078</v>
      </c>
      <c r="F32" t="s">
        <v>8218</v>
      </c>
      <c r="G32" t="s">
        <v>8223</v>
      </c>
      <c r="H32" t="s">
        <v>8245</v>
      </c>
      <c r="I32">
        <v>1458332412</v>
      </c>
      <c r="J32">
        <v>1454448012</v>
      </c>
      <c r="K32" t="b">
        <v>0</v>
      </c>
      <c r="L32">
        <v>14</v>
      </c>
      <c r="M32" t="b">
        <v>1</v>
      </c>
      <c r="N32" t="s">
        <v>8270</v>
      </c>
      <c r="O32">
        <v>1.0780000000000001</v>
      </c>
      <c r="P32">
        <v>77</v>
      </c>
      <c r="Q32" t="s">
        <v>8315</v>
      </c>
      <c r="R32" t="s">
        <v>8316</v>
      </c>
      <c r="S32" s="14">
        <v>42402.680694444447</v>
      </c>
      <c r="T32" s="14">
        <v>42447.639027777775</v>
      </c>
    </row>
    <row r="33" spans="1:20" x14ac:dyDescent="0.55000000000000004">
      <c r="A33">
        <v>3428</v>
      </c>
      <c r="B33" t="s">
        <v>3427</v>
      </c>
      <c r="C33" t="s">
        <v>7538</v>
      </c>
      <c r="D33">
        <v>2000</v>
      </c>
      <c r="E33">
        <v>2055</v>
      </c>
      <c r="F33" t="s">
        <v>8218</v>
      </c>
      <c r="G33" t="s">
        <v>8224</v>
      </c>
      <c r="H33" t="s">
        <v>8246</v>
      </c>
      <c r="I33">
        <v>1425142800</v>
      </c>
      <c r="J33">
        <v>1422983847</v>
      </c>
      <c r="K33" t="b">
        <v>0</v>
      </c>
      <c r="L33">
        <v>51</v>
      </c>
      <c r="M33" t="b">
        <v>1</v>
      </c>
      <c r="N33" t="s">
        <v>8270</v>
      </c>
      <c r="O33">
        <v>1.0275000000000001</v>
      </c>
      <c r="P33">
        <v>40.29</v>
      </c>
      <c r="Q33" t="s">
        <v>8315</v>
      </c>
      <c r="R33" t="s">
        <v>8316</v>
      </c>
      <c r="S33" s="14">
        <v>42038.512118055558</v>
      </c>
      <c r="T33" s="14">
        <v>42063.5</v>
      </c>
    </row>
    <row r="34" spans="1:20" x14ac:dyDescent="0.55000000000000004">
      <c r="A34">
        <v>3421</v>
      </c>
      <c r="B34" t="s">
        <v>3420</v>
      </c>
      <c r="C34" t="s">
        <v>7531</v>
      </c>
      <c r="D34">
        <v>10000</v>
      </c>
      <c r="E34">
        <v>10115</v>
      </c>
      <c r="F34" t="s">
        <v>8218</v>
      </c>
      <c r="G34" t="s">
        <v>8223</v>
      </c>
      <c r="H34" t="s">
        <v>8245</v>
      </c>
      <c r="I34">
        <v>1425495563</v>
      </c>
      <c r="J34">
        <v>1422903563</v>
      </c>
      <c r="K34" t="b">
        <v>0</v>
      </c>
      <c r="L34">
        <v>98</v>
      </c>
      <c r="M34" t="b">
        <v>1</v>
      </c>
      <c r="N34" t="s">
        <v>8270</v>
      </c>
      <c r="O34">
        <v>1.0115000000000001</v>
      </c>
      <c r="P34">
        <v>103.21</v>
      </c>
      <c r="Q34" t="s">
        <v>8315</v>
      </c>
      <c r="R34" t="s">
        <v>8316</v>
      </c>
      <c r="S34" s="14">
        <v>42037.582905092589</v>
      </c>
      <c r="T34" s="14">
        <v>42067.582905092589</v>
      </c>
    </row>
    <row r="35" spans="1:20" x14ac:dyDescent="0.55000000000000004">
      <c r="A35">
        <v>3420</v>
      </c>
      <c r="B35" t="s">
        <v>3419</v>
      </c>
      <c r="C35" t="s">
        <v>7530</v>
      </c>
      <c r="D35">
        <v>700</v>
      </c>
      <c r="E35">
        <v>966</v>
      </c>
      <c r="F35" t="s">
        <v>8218</v>
      </c>
      <c r="G35" t="s">
        <v>8224</v>
      </c>
      <c r="H35" t="s">
        <v>8246</v>
      </c>
      <c r="I35">
        <v>1455408000</v>
      </c>
      <c r="J35">
        <v>1454638202</v>
      </c>
      <c r="K35" t="b">
        <v>0</v>
      </c>
      <c r="L35">
        <v>34</v>
      </c>
      <c r="M35" t="b">
        <v>1</v>
      </c>
      <c r="N35" t="s">
        <v>8270</v>
      </c>
      <c r="O35">
        <v>1.38</v>
      </c>
      <c r="P35">
        <v>28.41</v>
      </c>
      <c r="Q35" t="s">
        <v>8315</v>
      </c>
      <c r="R35" t="s">
        <v>8316</v>
      </c>
      <c r="S35" s="14">
        <v>42404.881967592592</v>
      </c>
      <c r="T35" s="14">
        <v>42413.791666666664</v>
      </c>
    </row>
    <row r="36" spans="1:20" x14ac:dyDescent="0.55000000000000004">
      <c r="A36">
        <v>3413</v>
      </c>
      <c r="B36" t="s">
        <v>3412</v>
      </c>
      <c r="C36" t="s">
        <v>7523</v>
      </c>
      <c r="D36">
        <v>500</v>
      </c>
      <c r="E36">
        <v>650</v>
      </c>
      <c r="F36" t="s">
        <v>8218</v>
      </c>
      <c r="G36" t="s">
        <v>8223</v>
      </c>
      <c r="H36" t="s">
        <v>8245</v>
      </c>
      <c r="I36">
        <v>1425099540</v>
      </c>
      <c r="J36">
        <v>1424280938</v>
      </c>
      <c r="K36" t="b">
        <v>0</v>
      </c>
      <c r="L36">
        <v>14</v>
      </c>
      <c r="M36" t="b">
        <v>1</v>
      </c>
      <c r="N36" t="s">
        <v>8270</v>
      </c>
      <c r="O36">
        <v>1.3</v>
      </c>
      <c r="P36">
        <v>46.43</v>
      </c>
      <c r="Q36" t="s">
        <v>8315</v>
      </c>
      <c r="R36" t="s">
        <v>8316</v>
      </c>
      <c r="S36" s="14">
        <v>42053.524745370371</v>
      </c>
      <c r="T36" s="14">
        <v>42062.999305555553</v>
      </c>
    </row>
    <row r="37" spans="1:20" x14ac:dyDescent="0.55000000000000004">
      <c r="A37">
        <v>3405</v>
      </c>
      <c r="B37" t="s">
        <v>3404</v>
      </c>
      <c r="C37" t="s">
        <v>7515</v>
      </c>
      <c r="D37">
        <v>350</v>
      </c>
      <c r="E37">
        <v>481.5</v>
      </c>
      <c r="F37" t="s">
        <v>8218</v>
      </c>
      <c r="G37" t="s">
        <v>8224</v>
      </c>
      <c r="H37" t="s">
        <v>8246</v>
      </c>
      <c r="I37">
        <v>1456876740</v>
      </c>
      <c r="J37">
        <v>1455063886</v>
      </c>
      <c r="K37" t="b">
        <v>0</v>
      </c>
      <c r="L37">
        <v>17</v>
      </c>
      <c r="M37" t="b">
        <v>1</v>
      </c>
      <c r="N37" t="s">
        <v>8270</v>
      </c>
      <c r="O37">
        <v>1.3757142857142857</v>
      </c>
      <c r="P37">
        <v>28.32</v>
      </c>
      <c r="Q37" t="s">
        <v>8315</v>
      </c>
      <c r="R37" t="s">
        <v>8316</v>
      </c>
      <c r="S37" s="14">
        <v>42409.808865740742</v>
      </c>
      <c r="T37" s="14">
        <v>42430.790972222225</v>
      </c>
    </row>
    <row r="38" spans="1:20" x14ac:dyDescent="0.55000000000000004">
      <c r="A38">
        <v>3381</v>
      </c>
      <c r="B38" t="s">
        <v>3380</v>
      </c>
      <c r="C38" t="s">
        <v>7491</v>
      </c>
      <c r="D38">
        <v>4000</v>
      </c>
      <c r="E38">
        <v>4090</v>
      </c>
      <c r="F38" t="s">
        <v>8218</v>
      </c>
      <c r="G38" t="s">
        <v>8223</v>
      </c>
      <c r="H38" t="s">
        <v>8245</v>
      </c>
      <c r="I38">
        <v>1426044383</v>
      </c>
      <c r="J38">
        <v>1423455983</v>
      </c>
      <c r="K38" t="b">
        <v>0</v>
      </c>
      <c r="L38">
        <v>48</v>
      </c>
      <c r="M38" t="b">
        <v>1</v>
      </c>
      <c r="N38" t="s">
        <v>8270</v>
      </c>
      <c r="O38">
        <v>1.0225</v>
      </c>
      <c r="P38">
        <v>85.21</v>
      </c>
      <c r="Q38" t="s">
        <v>8315</v>
      </c>
      <c r="R38" t="s">
        <v>8316</v>
      </c>
      <c r="S38" s="14">
        <v>42043.976655092592</v>
      </c>
      <c r="T38" s="14">
        <v>42073.934988425928</v>
      </c>
    </row>
    <row r="39" spans="1:20" x14ac:dyDescent="0.55000000000000004">
      <c r="A39">
        <v>3377</v>
      </c>
      <c r="B39" t="s">
        <v>3376</v>
      </c>
      <c r="C39" t="s">
        <v>7487</v>
      </c>
      <c r="D39">
        <v>8000</v>
      </c>
      <c r="E39">
        <v>8084</v>
      </c>
      <c r="F39" t="s">
        <v>8218</v>
      </c>
      <c r="G39" t="s">
        <v>8224</v>
      </c>
      <c r="H39" t="s">
        <v>8246</v>
      </c>
      <c r="I39">
        <v>1426870560</v>
      </c>
      <c r="J39">
        <v>1424280899</v>
      </c>
      <c r="K39" t="b">
        <v>0</v>
      </c>
      <c r="L39">
        <v>77</v>
      </c>
      <c r="M39" t="b">
        <v>1</v>
      </c>
      <c r="N39" t="s">
        <v>8270</v>
      </c>
      <c r="O39">
        <v>1.0105</v>
      </c>
      <c r="P39">
        <v>104.99</v>
      </c>
      <c r="Q39" t="s">
        <v>8315</v>
      </c>
      <c r="R39" t="s">
        <v>8316</v>
      </c>
      <c r="S39" s="14">
        <v>42053.524293981478</v>
      </c>
      <c r="T39" s="14">
        <v>42083.49722222222</v>
      </c>
    </row>
    <row r="40" spans="1:20" x14ac:dyDescent="0.55000000000000004">
      <c r="A40">
        <v>3376</v>
      </c>
      <c r="B40" t="s">
        <v>3375</v>
      </c>
      <c r="C40" t="s">
        <v>7486</v>
      </c>
      <c r="D40">
        <v>8000</v>
      </c>
      <c r="E40">
        <v>8001</v>
      </c>
      <c r="F40" t="s">
        <v>8218</v>
      </c>
      <c r="G40" t="s">
        <v>8223</v>
      </c>
      <c r="H40" t="s">
        <v>8245</v>
      </c>
      <c r="I40">
        <v>1429976994</v>
      </c>
      <c r="J40">
        <v>1424796594</v>
      </c>
      <c r="K40" t="b">
        <v>0</v>
      </c>
      <c r="L40">
        <v>19</v>
      </c>
      <c r="M40" t="b">
        <v>1</v>
      </c>
      <c r="N40" t="s">
        <v>8270</v>
      </c>
      <c r="O40">
        <v>1.0001249999999999</v>
      </c>
      <c r="P40">
        <v>421.11</v>
      </c>
      <c r="Q40" t="s">
        <v>8315</v>
      </c>
      <c r="R40" t="s">
        <v>8316</v>
      </c>
      <c r="S40" s="14">
        <v>42059.492986111109</v>
      </c>
      <c r="T40" s="14">
        <v>42119.451319444444</v>
      </c>
    </row>
    <row r="41" spans="1:20" x14ac:dyDescent="0.55000000000000004">
      <c r="A41">
        <v>3364</v>
      </c>
      <c r="B41" t="s">
        <v>3363</v>
      </c>
      <c r="C41" t="s">
        <v>7474</v>
      </c>
      <c r="D41">
        <v>3000</v>
      </c>
      <c r="E41">
        <v>3178</v>
      </c>
      <c r="F41" t="s">
        <v>8218</v>
      </c>
      <c r="G41" t="s">
        <v>8224</v>
      </c>
      <c r="H41" t="s">
        <v>8246</v>
      </c>
      <c r="I41">
        <v>1458075600</v>
      </c>
      <c r="J41">
        <v>1456183649</v>
      </c>
      <c r="K41" t="b">
        <v>0</v>
      </c>
      <c r="L41">
        <v>72</v>
      </c>
      <c r="M41" t="b">
        <v>1</v>
      </c>
      <c r="N41" t="s">
        <v>8270</v>
      </c>
      <c r="O41">
        <v>1.0593333333333332</v>
      </c>
      <c r="P41">
        <v>44.14</v>
      </c>
      <c r="Q41" t="s">
        <v>8315</v>
      </c>
      <c r="R41" t="s">
        <v>8316</v>
      </c>
      <c r="S41" s="14">
        <v>42422.769085648149</v>
      </c>
      <c r="T41" s="14">
        <v>42444.666666666664</v>
      </c>
    </row>
    <row r="42" spans="1:20" x14ac:dyDescent="0.55000000000000004">
      <c r="A42">
        <v>3362</v>
      </c>
      <c r="B42" t="s">
        <v>3361</v>
      </c>
      <c r="C42" t="s">
        <v>7472</v>
      </c>
      <c r="D42">
        <v>500</v>
      </c>
      <c r="E42">
        <v>1090</v>
      </c>
      <c r="F42" t="s">
        <v>8218</v>
      </c>
      <c r="G42" t="s">
        <v>8223</v>
      </c>
      <c r="H42" t="s">
        <v>8245</v>
      </c>
      <c r="I42">
        <v>1425704100</v>
      </c>
      <c r="J42">
        <v>1424484717</v>
      </c>
      <c r="K42" t="b">
        <v>0</v>
      </c>
      <c r="L42">
        <v>20</v>
      </c>
      <c r="M42" t="b">
        <v>1</v>
      </c>
      <c r="N42" t="s">
        <v>8270</v>
      </c>
      <c r="O42">
        <v>2.1800000000000002</v>
      </c>
      <c r="P42">
        <v>54.5</v>
      </c>
      <c r="Q42" t="s">
        <v>8315</v>
      </c>
      <c r="R42" t="s">
        <v>8316</v>
      </c>
      <c r="S42" s="14">
        <v>42055.883298611108</v>
      </c>
      <c r="T42" s="14">
        <v>42069.996527777781</v>
      </c>
    </row>
    <row r="43" spans="1:20" x14ac:dyDescent="0.55000000000000004">
      <c r="A43">
        <v>3346</v>
      </c>
      <c r="B43" t="s">
        <v>3346</v>
      </c>
      <c r="C43" t="s">
        <v>7456</v>
      </c>
      <c r="D43">
        <v>1500</v>
      </c>
      <c r="E43">
        <v>1650</v>
      </c>
      <c r="F43" t="s">
        <v>8218</v>
      </c>
      <c r="G43" t="s">
        <v>8223</v>
      </c>
      <c r="H43" t="s">
        <v>8245</v>
      </c>
      <c r="I43">
        <v>1424910910</v>
      </c>
      <c r="J43">
        <v>1424306110</v>
      </c>
      <c r="K43" t="b">
        <v>0</v>
      </c>
      <c r="L43">
        <v>18</v>
      </c>
      <c r="M43" t="b">
        <v>1</v>
      </c>
      <c r="N43" t="s">
        <v>8270</v>
      </c>
      <c r="O43">
        <v>1.1000000000000001</v>
      </c>
      <c r="P43">
        <v>91.67</v>
      </c>
      <c r="Q43" t="s">
        <v>8315</v>
      </c>
      <c r="R43" t="s">
        <v>8316</v>
      </c>
      <c r="S43" s="14">
        <v>42053.816087962965</v>
      </c>
      <c r="T43" s="14">
        <v>42060.816087962965</v>
      </c>
    </row>
    <row r="44" spans="1:20" x14ac:dyDescent="0.55000000000000004">
      <c r="A44">
        <v>3345</v>
      </c>
      <c r="B44" t="s">
        <v>3345</v>
      </c>
      <c r="C44" t="s">
        <v>7455</v>
      </c>
      <c r="D44">
        <v>500</v>
      </c>
      <c r="E44">
        <v>650</v>
      </c>
      <c r="F44" t="s">
        <v>8218</v>
      </c>
      <c r="G44" t="s">
        <v>8223</v>
      </c>
      <c r="H44" t="s">
        <v>8245</v>
      </c>
      <c r="I44">
        <v>1429317420</v>
      </c>
      <c r="J44">
        <v>1424226768</v>
      </c>
      <c r="K44" t="b">
        <v>0</v>
      </c>
      <c r="L44">
        <v>13</v>
      </c>
      <c r="M44" t="b">
        <v>1</v>
      </c>
      <c r="N44" t="s">
        <v>8270</v>
      </c>
      <c r="O44">
        <v>1.3</v>
      </c>
      <c r="P44">
        <v>50</v>
      </c>
      <c r="Q44" t="s">
        <v>8315</v>
      </c>
      <c r="R44" t="s">
        <v>8316</v>
      </c>
      <c r="S44" s="14">
        <v>42052.897777777776</v>
      </c>
      <c r="T44" s="14">
        <v>42111.817361111112</v>
      </c>
    </row>
    <row r="45" spans="1:20" x14ac:dyDescent="0.55000000000000004">
      <c r="A45">
        <v>3342</v>
      </c>
      <c r="B45" t="s">
        <v>3342</v>
      </c>
      <c r="C45" t="s">
        <v>7452</v>
      </c>
      <c r="D45">
        <v>6000</v>
      </c>
      <c r="E45">
        <v>6100</v>
      </c>
      <c r="F45" t="s">
        <v>8218</v>
      </c>
      <c r="G45" t="s">
        <v>8223</v>
      </c>
      <c r="H45" t="s">
        <v>8245</v>
      </c>
      <c r="I45">
        <v>1427864340</v>
      </c>
      <c r="J45">
        <v>1425020810</v>
      </c>
      <c r="K45" t="b">
        <v>0</v>
      </c>
      <c r="L45">
        <v>78</v>
      </c>
      <c r="M45" t="b">
        <v>1</v>
      </c>
      <c r="N45" t="s">
        <v>8270</v>
      </c>
      <c r="O45">
        <v>1.0166666666666666</v>
      </c>
      <c r="P45">
        <v>78.209999999999994</v>
      </c>
      <c r="Q45" t="s">
        <v>8315</v>
      </c>
      <c r="R45" t="s">
        <v>8316</v>
      </c>
      <c r="S45" s="14">
        <v>42062.088078703702</v>
      </c>
      <c r="T45" s="14">
        <v>42094.999305555553</v>
      </c>
    </row>
    <row r="46" spans="1:20" x14ac:dyDescent="0.55000000000000004">
      <c r="A46">
        <v>3338</v>
      </c>
      <c r="B46" t="s">
        <v>3338</v>
      </c>
      <c r="C46" t="s">
        <v>7448</v>
      </c>
      <c r="D46">
        <v>15000</v>
      </c>
      <c r="E46">
        <v>15327</v>
      </c>
      <c r="F46" t="s">
        <v>8218</v>
      </c>
      <c r="G46" t="s">
        <v>8223</v>
      </c>
      <c r="H46" t="s">
        <v>8245</v>
      </c>
      <c r="I46">
        <v>1487944080</v>
      </c>
      <c r="J46">
        <v>1486129680</v>
      </c>
      <c r="K46" t="b">
        <v>0</v>
      </c>
      <c r="L46">
        <v>112</v>
      </c>
      <c r="M46" t="b">
        <v>1</v>
      </c>
      <c r="N46" t="s">
        <v>8270</v>
      </c>
      <c r="O46">
        <v>1.0218</v>
      </c>
      <c r="P46">
        <v>136.85</v>
      </c>
      <c r="Q46" t="s">
        <v>8315</v>
      </c>
      <c r="R46" t="s">
        <v>8316</v>
      </c>
      <c r="S46" s="14">
        <v>42769.366666666669</v>
      </c>
      <c r="T46" s="14">
        <v>42790.366666666669</v>
      </c>
    </row>
    <row r="47" spans="1:20" x14ac:dyDescent="0.55000000000000004">
      <c r="A47">
        <v>3326</v>
      </c>
      <c r="B47" t="s">
        <v>3326</v>
      </c>
      <c r="C47" t="s">
        <v>7436</v>
      </c>
      <c r="D47">
        <v>8000</v>
      </c>
      <c r="E47">
        <v>8110</v>
      </c>
      <c r="F47" t="s">
        <v>8218</v>
      </c>
      <c r="G47" t="s">
        <v>8223</v>
      </c>
      <c r="H47" t="s">
        <v>8245</v>
      </c>
      <c r="I47">
        <v>1425830905</v>
      </c>
      <c r="J47">
        <v>1423242505</v>
      </c>
      <c r="K47" t="b">
        <v>0</v>
      </c>
      <c r="L47">
        <v>57</v>
      </c>
      <c r="M47" t="b">
        <v>1</v>
      </c>
      <c r="N47" t="s">
        <v>8270</v>
      </c>
      <c r="O47">
        <v>1.0137499999999999</v>
      </c>
      <c r="P47">
        <v>142.28</v>
      </c>
      <c r="Q47" t="s">
        <v>8315</v>
      </c>
      <c r="R47" t="s">
        <v>8316</v>
      </c>
      <c r="S47" s="14">
        <v>42041.505844907406</v>
      </c>
      <c r="T47" s="14">
        <v>42071.464178240742</v>
      </c>
    </row>
    <row r="48" spans="1:20" x14ac:dyDescent="0.55000000000000004">
      <c r="A48">
        <v>3303</v>
      </c>
      <c r="B48" t="s">
        <v>3303</v>
      </c>
      <c r="C48" t="s">
        <v>7413</v>
      </c>
      <c r="D48">
        <v>1800</v>
      </c>
      <c r="E48">
        <v>2086</v>
      </c>
      <c r="F48" t="s">
        <v>8218</v>
      </c>
      <c r="G48" t="s">
        <v>8223</v>
      </c>
      <c r="H48" t="s">
        <v>8245</v>
      </c>
      <c r="I48">
        <v>1427553484</v>
      </c>
      <c r="J48">
        <v>1424533084</v>
      </c>
      <c r="K48" t="b">
        <v>0</v>
      </c>
      <c r="L48">
        <v>35</v>
      </c>
      <c r="M48" t="b">
        <v>1</v>
      </c>
      <c r="N48" t="s">
        <v>8270</v>
      </c>
      <c r="O48">
        <v>1.1588888888888889</v>
      </c>
      <c r="P48">
        <v>59.6</v>
      </c>
      <c r="Q48" t="s">
        <v>8315</v>
      </c>
      <c r="R48" t="s">
        <v>8316</v>
      </c>
      <c r="S48" s="14">
        <v>42056.443101851852</v>
      </c>
      <c r="T48" s="14">
        <v>42091.401435185187</v>
      </c>
    </row>
    <row r="49" spans="1:20" x14ac:dyDescent="0.55000000000000004">
      <c r="A49">
        <v>3293</v>
      </c>
      <c r="B49" t="s">
        <v>3293</v>
      </c>
      <c r="C49" t="s">
        <v>7403</v>
      </c>
      <c r="D49">
        <v>4500</v>
      </c>
      <c r="E49">
        <v>7670</v>
      </c>
      <c r="F49" t="s">
        <v>8218</v>
      </c>
      <c r="G49" t="s">
        <v>8227</v>
      </c>
      <c r="H49" t="s">
        <v>8249</v>
      </c>
      <c r="I49">
        <v>1488622352</v>
      </c>
      <c r="J49">
        <v>1486030352</v>
      </c>
      <c r="K49" t="b">
        <v>0</v>
      </c>
      <c r="L49">
        <v>91</v>
      </c>
      <c r="M49" t="b">
        <v>1</v>
      </c>
      <c r="N49" t="s">
        <v>8270</v>
      </c>
      <c r="O49">
        <v>1.7044444444444444</v>
      </c>
      <c r="P49">
        <v>84.29</v>
      </c>
      <c r="Q49" t="s">
        <v>8315</v>
      </c>
      <c r="R49" t="s">
        <v>8316</v>
      </c>
      <c r="S49" s="14">
        <v>42768.217037037037</v>
      </c>
      <c r="T49" s="14">
        <v>42798.217037037037</v>
      </c>
    </row>
    <row r="50" spans="1:20" x14ac:dyDescent="0.55000000000000004">
      <c r="A50">
        <v>3290</v>
      </c>
      <c r="B50" t="s">
        <v>3290</v>
      </c>
      <c r="C50" s="3" t="s">
        <v>7400</v>
      </c>
      <c r="D50">
        <v>2000</v>
      </c>
      <c r="E50">
        <v>2424</v>
      </c>
      <c r="F50" t="s">
        <v>8218</v>
      </c>
      <c r="G50" t="s">
        <v>8224</v>
      </c>
      <c r="H50" t="s">
        <v>8246</v>
      </c>
      <c r="I50">
        <v>1489234891</v>
      </c>
      <c r="J50">
        <v>1486642891</v>
      </c>
      <c r="K50" t="b">
        <v>0</v>
      </c>
      <c r="L50">
        <v>72</v>
      </c>
      <c r="M50" t="b">
        <v>1</v>
      </c>
      <c r="N50" t="s">
        <v>8270</v>
      </c>
      <c r="O50">
        <v>1.212</v>
      </c>
      <c r="P50">
        <v>33.67</v>
      </c>
      <c r="Q50" t="s">
        <v>8315</v>
      </c>
      <c r="R50" t="s">
        <v>8316</v>
      </c>
      <c r="S50" s="14">
        <v>42775.306608796294</v>
      </c>
      <c r="T50" s="14">
        <v>42805.306608796294</v>
      </c>
    </row>
    <row r="51" spans="1:20" x14ac:dyDescent="0.55000000000000004">
      <c r="A51">
        <v>3276</v>
      </c>
      <c r="B51" t="s">
        <v>3276</v>
      </c>
      <c r="C51" t="s">
        <v>7386</v>
      </c>
      <c r="D51">
        <v>4500</v>
      </c>
      <c r="E51">
        <v>5258</v>
      </c>
      <c r="F51" t="s">
        <v>8218</v>
      </c>
      <c r="G51" t="s">
        <v>8228</v>
      </c>
      <c r="H51" t="s">
        <v>8250</v>
      </c>
      <c r="I51">
        <v>1459483140</v>
      </c>
      <c r="J51">
        <v>1456526879</v>
      </c>
      <c r="K51" t="b">
        <v>1</v>
      </c>
      <c r="L51">
        <v>100</v>
      </c>
      <c r="M51" t="b">
        <v>1</v>
      </c>
      <c r="N51" t="s">
        <v>8270</v>
      </c>
      <c r="O51">
        <v>1.1684444444444444</v>
      </c>
      <c r="P51">
        <v>52.58</v>
      </c>
      <c r="Q51" t="s">
        <v>8315</v>
      </c>
      <c r="R51" t="s">
        <v>8316</v>
      </c>
      <c r="S51" s="14">
        <v>42426.741655092592</v>
      </c>
      <c r="T51" s="14">
        <v>42460.957638888889</v>
      </c>
    </row>
    <row r="52" spans="1:20" x14ac:dyDescent="0.55000000000000004">
      <c r="A52">
        <v>3254</v>
      </c>
      <c r="B52" t="s">
        <v>3254</v>
      </c>
      <c r="C52" t="s">
        <v>7364</v>
      </c>
      <c r="D52">
        <v>13000</v>
      </c>
      <c r="E52">
        <v>13163.5</v>
      </c>
      <c r="F52" t="s">
        <v>8218</v>
      </c>
      <c r="G52" t="s">
        <v>8224</v>
      </c>
      <c r="H52" t="s">
        <v>8246</v>
      </c>
      <c r="I52">
        <v>1427331809</v>
      </c>
      <c r="J52">
        <v>1424743409</v>
      </c>
      <c r="K52" t="b">
        <v>1</v>
      </c>
      <c r="L52">
        <v>186</v>
      </c>
      <c r="M52" t="b">
        <v>1</v>
      </c>
      <c r="N52" t="s">
        <v>8270</v>
      </c>
      <c r="O52">
        <v>1.012576923076923</v>
      </c>
      <c r="P52">
        <v>70.77</v>
      </c>
      <c r="Q52" t="s">
        <v>8315</v>
      </c>
      <c r="R52" t="s">
        <v>8316</v>
      </c>
      <c r="S52" s="14">
        <v>42058.877418981479</v>
      </c>
      <c r="T52" s="14">
        <v>42088.835752314815</v>
      </c>
    </row>
    <row r="53" spans="1:20" x14ac:dyDescent="0.55000000000000004">
      <c r="A53">
        <v>3220</v>
      </c>
      <c r="B53" t="s">
        <v>3220</v>
      </c>
      <c r="C53" t="s">
        <v>7330</v>
      </c>
      <c r="D53">
        <v>15000</v>
      </c>
      <c r="E53">
        <v>15126</v>
      </c>
      <c r="F53" t="s">
        <v>8218</v>
      </c>
      <c r="G53" t="s">
        <v>8223</v>
      </c>
      <c r="H53" t="s">
        <v>8245</v>
      </c>
      <c r="I53">
        <v>1489352400</v>
      </c>
      <c r="J53">
        <v>1486411204</v>
      </c>
      <c r="K53" t="b">
        <v>1</v>
      </c>
      <c r="L53">
        <v>59</v>
      </c>
      <c r="M53" t="b">
        <v>1</v>
      </c>
      <c r="N53" t="s">
        <v>8270</v>
      </c>
      <c r="O53">
        <v>1.0084</v>
      </c>
      <c r="P53">
        <v>256.37</v>
      </c>
      <c r="Q53" t="s">
        <v>8315</v>
      </c>
      <c r="R53" t="s">
        <v>8316</v>
      </c>
      <c r="S53" s="14">
        <v>42772.6250462963</v>
      </c>
      <c r="T53" s="14">
        <v>42806.666666666664</v>
      </c>
    </row>
    <row r="54" spans="1:20" x14ac:dyDescent="0.55000000000000004">
      <c r="A54">
        <v>3219</v>
      </c>
      <c r="B54" t="s">
        <v>3219</v>
      </c>
      <c r="C54" t="s">
        <v>7329</v>
      </c>
      <c r="D54">
        <v>20000</v>
      </c>
      <c r="E54">
        <v>20022</v>
      </c>
      <c r="F54" t="s">
        <v>8218</v>
      </c>
      <c r="G54" t="s">
        <v>8223</v>
      </c>
      <c r="H54" t="s">
        <v>8245</v>
      </c>
      <c r="I54">
        <v>1427063747</v>
      </c>
      <c r="J54">
        <v>1424043347</v>
      </c>
      <c r="K54" t="b">
        <v>1</v>
      </c>
      <c r="L54">
        <v>119</v>
      </c>
      <c r="M54" t="b">
        <v>1</v>
      </c>
      <c r="N54" t="s">
        <v>8270</v>
      </c>
      <c r="O54">
        <v>1.0011000000000001</v>
      </c>
      <c r="P54">
        <v>168.25</v>
      </c>
      <c r="Q54" t="s">
        <v>8315</v>
      </c>
      <c r="R54" t="s">
        <v>8316</v>
      </c>
      <c r="S54" s="14">
        <v>42050.77484953704</v>
      </c>
      <c r="T54" s="14">
        <v>42085.733182870368</v>
      </c>
    </row>
    <row r="55" spans="1:20" x14ac:dyDescent="0.55000000000000004">
      <c r="A55">
        <v>3027</v>
      </c>
      <c r="B55" t="s">
        <v>3027</v>
      </c>
      <c r="C55" t="s">
        <v>7137</v>
      </c>
      <c r="D55">
        <v>40000</v>
      </c>
      <c r="E55">
        <v>52576</v>
      </c>
      <c r="F55" t="s">
        <v>8218</v>
      </c>
      <c r="G55" t="s">
        <v>8223</v>
      </c>
      <c r="H55" t="s">
        <v>8245</v>
      </c>
      <c r="I55">
        <v>1426866851</v>
      </c>
      <c r="J55">
        <v>1424278451</v>
      </c>
      <c r="K55" t="b">
        <v>0</v>
      </c>
      <c r="L55">
        <v>320</v>
      </c>
      <c r="M55" t="b">
        <v>1</v>
      </c>
      <c r="N55" t="s">
        <v>8302</v>
      </c>
      <c r="O55">
        <v>1.3144</v>
      </c>
      <c r="P55">
        <v>164.3</v>
      </c>
      <c r="Q55" t="s">
        <v>8315</v>
      </c>
      <c r="R55" t="s">
        <v>8355</v>
      </c>
      <c r="S55" s="14">
        <v>42053.49596064815</v>
      </c>
      <c r="T55" s="14">
        <v>42083.454293981478</v>
      </c>
    </row>
    <row r="56" spans="1:20" x14ac:dyDescent="0.55000000000000004">
      <c r="A56">
        <v>3026</v>
      </c>
      <c r="B56" t="s">
        <v>3026</v>
      </c>
      <c r="C56" t="s">
        <v>7136</v>
      </c>
      <c r="D56">
        <v>900</v>
      </c>
      <c r="E56">
        <v>1290</v>
      </c>
      <c r="F56" t="s">
        <v>8218</v>
      </c>
      <c r="G56" t="s">
        <v>8224</v>
      </c>
      <c r="H56" t="s">
        <v>8246</v>
      </c>
      <c r="I56">
        <v>1488538892</v>
      </c>
      <c r="J56">
        <v>1487329292</v>
      </c>
      <c r="K56" t="b">
        <v>0</v>
      </c>
      <c r="L56">
        <v>25</v>
      </c>
      <c r="M56" t="b">
        <v>1</v>
      </c>
      <c r="N56" t="s">
        <v>8302</v>
      </c>
      <c r="O56">
        <v>1.4333333333333333</v>
      </c>
      <c r="P56">
        <v>51.6</v>
      </c>
      <c r="Q56" t="s">
        <v>8315</v>
      </c>
      <c r="R56" t="s">
        <v>8355</v>
      </c>
      <c r="S56" s="14">
        <v>42783.251064814816</v>
      </c>
      <c r="T56" s="14">
        <v>42797.251064814816</v>
      </c>
    </row>
    <row r="57" spans="1:20" x14ac:dyDescent="0.55000000000000004">
      <c r="A57">
        <v>2999</v>
      </c>
      <c r="B57" t="s">
        <v>2999</v>
      </c>
      <c r="C57" t="s">
        <v>7109</v>
      </c>
      <c r="D57">
        <v>1350</v>
      </c>
      <c r="E57">
        <v>1605</v>
      </c>
      <c r="F57" t="s">
        <v>8218</v>
      </c>
      <c r="G57" t="s">
        <v>8223</v>
      </c>
      <c r="H57" t="s">
        <v>8245</v>
      </c>
      <c r="I57">
        <v>1488333600</v>
      </c>
      <c r="J57">
        <v>1487094360</v>
      </c>
      <c r="K57" t="b">
        <v>0</v>
      </c>
      <c r="L57">
        <v>20</v>
      </c>
      <c r="M57" t="b">
        <v>1</v>
      </c>
      <c r="N57" t="s">
        <v>8302</v>
      </c>
      <c r="O57">
        <v>1.1888888888888889</v>
      </c>
      <c r="P57">
        <v>80.25</v>
      </c>
      <c r="Q57" t="s">
        <v>8315</v>
      </c>
      <c r="R57" t="s">
        <v>8355</v>
      </c>
      <c r="S57" s="14">
        <v>42780.531944444447</v>
      </c>
      <c r="T57" s="14">
        <v>42794.875</v>
      </c>
    </row>
    <row r="58" spans="1:20" x14ac:dyDescent="0.55000000000000004">
      <c r="A58">
        <v>2997</v>
      </c>
      <c r="B58" t="s">
        <v>2997</v>
      </c>
      <c r="C58" t="s">
        <v>7107</v>
      </c>
      <c r="D58">
        <v>10000</v>
      </c>
      <c r="E58">
        <v>10373</v>
      </c>
      <c r="F58" t="s">
        <v>8218</v>
      </c>
      <c r="G58" t="s">
        <v>8223</v>
      </c>
      <c r="H58" t="s">
        <v>8245</v>
      </c>
      <c r="I58">
        <v>1488171540</v>
      </c>
      <c r="J58">
        <v>1486661793</v>
      </c>
      <c r="K58" t="b">
        <v>0</v>
      </c>
      <c r="L58">
        <v>115</v>
      </c>
      <c r="M58" t="b">
        <v>1</v>
      </c>
      <c r="N58" t="s">
        <v>8302</v>
      </c>
      <c r="O58">
        <v>1.0373000000000001</v>
      </c>
      <c r="P58">
        <v>90.2</v>
      </c>
      <c r="Q58" t="s">
        <v>8315</v>
      </c>
      <c r="R58" t="s">
        <v>8355</v>
      </c>
      <c r="S58" s="14">
        <v>42775.525381944448</v>
      </c>
      <c r="T58" s="14">
        <v>42792.999305555553</v>
      </c>
    </row>
    <row r="59" spans="1:20" x14ac:dyDescent="0.55000000000000004">
      <c r="A59">
        <v>2976</v>
      </c>
      <c r="B59" t="s">
        <v>2976</v>
      </c>
      <c r="C59" t="s">
        <v>7086</v>
      </c>
      <c r="D59">
        <v>70</v>
      </c>
      <c r="E59">
        <v>120</v>
      </c>
      <c r="F59" t="s">
        <v>8218</v>
      </c>
      <c r="G59" t="s">
        <v>8224</v>
      </c>
      <c r="H59" t="s">
        <v>8246</v>
      </c>
      <c r="I59">
        <v>1457870400</v>
      </c>
      <c r="J59">
        <v>1456421530</v>
      </c>
      <c r="K59" t="b">
        <v>0</v>
      </c>
      <c r="L59">
        <v>14</v>
      </c>
      <c r="M59" t="b">
        <v>1</v>
      </c>
      <c r="N59" t="s">
        <v>8270</v>
      </c>
      <c r="O59">
        <v>1.7142857142857142</v>
      </c>
      <c r="P59">
        <v>8.57</v>
      </c>
      <c r="Q59" t="s">
        <v>8315</v>
      </c>
      <c r="R59" t="s">
        <v>8316</v>
      </c>
      <c r="S59" s="14">
        <v>42425.522337962961</v>
      </c>
      <c r="T59" s="14">
        <v>42442.291666666664</v>
      </c>
    </row>
    <row r="60" spans="1:20" x14ac:dyDescent="0.55000000000000004">
      <c r="A60">
        <v>2967</v>
      </c>
      <c r="B60" t="s">
        <v>2967</v>
      </c>
      <c r="C60" t="s">
        <v>7077</v>
      </c>
      <c r="D60">
        <v>5000</v>
      </c>
      <c r="E60">
        <v>5696</v>
      </c>
      <c r="F60" t="s">
        <v>8218</v>
      </c>
      <c r="G60" t="s">
        <v>8223</v>
      </c>
      <c r="H60" t="s">
        <v>8245</v>
      </c>
      <c r="I60">
        <v>1425872692</v>
      </c>
      <c r="J60">
        <v>1423284292</v>
      </c>
      <c r="K60" t="b">
        <v>0</v>
      </c>
      <c r="L60">
        <v>71</v>
      </c>
      <c r="M60" t="b">
        <v>1</v>
      </c>
      <c r="N60" t="s">
        <v>8270</v>
      </c>
      <c r="O60">
        <v>1.1392</v>
      </c>
      <c r="P60">
        <v>80.23</v>
      </c>
      <c r="Q60" t="s">
        <v>8315</v>
      </c>
      <c r="R60" t="s">
        <v>8316</v>
      </c>
      <c r="S60" s="14">
        <v>42041.989490740743</v>
      </c>
      <c r="T60" s="14">
        <v>42071.947824074072</v>
      </c>
    </row>
    <row r="61" spans="1:20" x14ac:dyDescent="0.55000000000000004">
      <c r="A61">
        <v>2962</v>
      </c>
      <c r="B61" t="s">
        <v>2962</v>
      </c>
      <c r="C61" t="s">
        <v>7072</v>
      </c>
      <c r="D61">
        <v>1000</v>
      </c>
      <c r="E61">
        <v>1218</v>
      </c>
      <c r="F61" t="s">
        <v>8218</v>
      </c>
      <c r="G61" t="s">
        <v>8223</v>
      </c>
      <c r="H61" t="s">
        <v>8245</v>
      </c>
      <c r="I61">
        <v>1425193140</v>
      </c>
      <c r="J61">
        <v>1422769906</v>
      </c>
      <c r="K61" t="b">
        <v>0</v>
      </c>
      <c r="L61">
        <v>20</v>
      </c>
      <c r="M61" t="b">
        <v>1</v>
      </c>
      <c r="N61" t="s">
        <v>8270</v>
      </c>
      <c r="O61">
        <v>1.218</v>
      </c>
      <c r="P61">
        <v>60.9</v>
      </c>
      <c r="Q61" t="s">
        <v>8315</v>
      </c>
      <c r="R61" t="s">
        <v>8316</v>
      </c>
      <c r="S61" s="14">
        <v>42036.035949074074</v>
      </c>
      <c r="T61" s="14">
        <v>42064.082638888889</v>
      </c>
    </row>
    <row r="62" spans="1:20" x14ac:dyDescent="0.55000000000000004">
      <c r="A62">
        <v>2961</v>
      </c>
      <c r="B62" t="s">
        <v>2961</v>
      </c>
      <c r="C62" t="s">
        <v>7071</v>
      </c>
      <c r="D62">
        <v>5000</v>
      </c>
      <c r="E62">
        <v>5481</v>
      </c>
      <c r="F62" t="s">
        <v>8218</v>
      </c>
      <c r="G62" t="s">
        <v>8223</v>
      </c>
      <c r="H62" t="s">
        <v>8245</v>
      </c>
      <c r="I62">
        <v>1427342400</v>
      </c>
      <c r="J62">
        <v>1424927159</v>
      </c>
      <c r="K62" t="b">
        <v>0</v>
      </c>
      <c r="L62">
        <v>108</v>
      </c>
      <c r="M62" t="b">
        <v>1</v>
      </c>
      <c r="N62" t="s">
        <v>8270</v>
      </c>
      <c r="O62">
        <v>1.0962000000000001</v>
      </c>
      <c r="P62">
        <v>50.75</v>
      </c>
      <c r="Q62" t="s">
        <v>8315</v>
      </c>
      <c r="R62" t="s">
        <v>8316</v>
      </c>
      <c r="S62" s="14">
        <v>42061.004155092596</v>
      </c>
      <c r="T62" s="14">
        <v>42088.958333333336</v>
      </c>
    </row>
    <row r="63" spans="1:20" x14ac:dyDescent="0.55000000000000004">
      <c r="A63">
        <v>2928</v>
      </c>
      <c r="B63" t="s">
        <v>2928</v>
      </c>
      <c r="C63" t="s">
        <v>7038</v>
      </c>
      <c r="D63">
        <v>1000</v>
      </c>
      <c r="E63">
        <v>1000</v>
      </c>
      <c r="F63" t="s">
        <v>8218</v>
      </c>
      <c r="G63" t="s">
        <v>8223</v>
      </c>
      <c r="H63" t="s">
        <v>8245</v>
      </c>
      <c r="I63">
        <v>1457135846</v>
      </c>
      <c r="J63">
        <v>1454543846</v>
      </c>
      <c r="K63" t="b">
        <v>0</v>
      </c>
      <c r="L63">
        <v>24</v>
      </c>
      <c r="M63" t="b">
        <v>1</v>
      </c>
      <c r="N63" t="s">
        <v>8304</v>
      </c>
      <c r="O63">
        <v>1</v>
      </c>
      <c r="P63">
        <v>41.67</v>
      </c>
      <c r="Q63" t="s">
        <v>8315</v>
      </c>
      <c r="R63" t="s">
        <v>8357</v>
      </c>
      <c r="S63" s="14">
        <v>42403.789884259262</v>
      </c>
      <c r="T63" s="14">
        <v>42433.789884259262</v>
      </c>
    </row>
    <row r="64" spans="1:20" x14ac:dyDescent="0.55000000000000004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v>1.5473333333333332</v>
      </c>
      <c r="P64">
        <v>96.71</v>
      </c>
      <c r="Q64" t="s">
        <v>8308</v>
      </c>
      <c r="R64" t="s">
        <v>8310</v>
      </c>
      <c r="S64" s="14">
        <v>41311.591180555559</v>
      </c>
      <c r="T64" s="14">
        <v>41336.591180555559</v>
      </c>
    </row>
    <row r="65" spans="1:20" x14ac:dyDescent="0.55000000000000004">
      <c r="A65">
        <v>2926</v>
      </c>
      <c r="B65" t="s">
        <v>2926</v>
      </c>
      <c r="C65" t="s">
        <v>7036</v>
      </c>
      <c r="D65">
        <v>3000</v>
      </c>
      <c r="E65">
        <v>3750</v>
      </c>
      <c r="F65" t="s">
        <v>8218</v>
      </c>
      <c r="G65" t="s">
        <v>8223</v>
      </c>
      <c r="H65" t="s">
        <v>8245</v>
      </c>
      <c r="I65">
        <v>1424715779</v>
      </c>
      <c r="J65">
        <v>1423506179</v>
      </c>
      <c r="K65" t="b">
        <v>0</v>
      </c>
      <c r="L65">
        <v>50</v>
      </c>
      <c r="M65" t="b">
        <v>1</v>
      </c>
      <c r="N65" t="s">
        <v>8304</v>
      </c>
      <c r="O65">
        <v>1.25</v>
      </c>
      <c r="P65">
        <v>75</v>
      </c>
      <c r="Q65" t="s">
        <v>8315</v>
      </c>
      <c r="R65" t="s">
        <v>8357</v>
      </c>
      <c r="S65" s="14">
        <v>42044.557627314818</v>
      </c>
      <c r="T65" s="14">
        <v>42058.557627314818</v>
      </c>
    </row>
    <row r="66" spans="1:20" x14ac:dyDescent="0.55000000000000004">
      <c r="A66">
        <v>2840</v>
      </c>
      <c r="B66" t="s">
        <v>2840</v>
      </c>
      <c r="C66" t="s">
        <v>6950</v>
      </c>
      <c r="D66">
        <v>2500</v>
      </c>
      <c r="E66">
        <v>2600</v>
      </c>
      <c r="F66" t="s">
        <v>8218</v>
      </c>
      <c r="G66" t="s">
        <v>8224</v>
      </c>
      <c r="H66" t="s">
        <v>8246</v>
      </c>
      <c r="I66">
        <v>1426698000</v>
      </c>
      <c r="J66">
        <v>1424825479</v>
      </c>
      <c r="K66" t="b">
        <v>0</v>
      </c>
      <c r="L66">
        <v>132</v>
      </c>
      <c r="M66" t="b">
        <v>1</v>
      </c>
      <c r="N66" t="s">
        <v>8270</v>
      </c>
      <c r="O66">
        <v>1.04</v>
      </c>
      <c r="P66">
        <v>19.7</v>
      </c>
      <c r="Q66" t="s">
        <v>8315</v>
      </c>
      <c r="R66" t="s">
        <v>8316</v>
      </c>
      <c r="S66" s="14">
        <v>42059.827303240738</v>
      </c>
      <c r="T66" s="14">
        <v>42081.5</v>
      </c>
    </row>
    <row r="67" spans="1:20" x14ac:dyDescent="0.55000000000000004">
      <c r="A67">
        <v>2822</v>
      </c>
      <c r="B67" t="s">
        <v>2822</v>
      </c>
      <c r="C67" t="s">
        <v>6932</v>
      </c>
      <c r="D67">
        <v>6000</v>
      </c>
      <c r="E67">
        <v>6000</v>
      </c>
      <c r="F67" t="s">
        <v>8218</v>
      </c>
      <c r="G67" t="s">
        <v>8223</v>
      </c>
      <c r="H67" t="s">
        <v>8245</v>
      </c>
      <c r="I67">
        <v>1427469892</v>
      </c>
      <c r="J67">
        <v>1424881492</v>
      </c>
      <c r="K67" t="b">
        <v>0</v>
      </c>
      <c r="L67">
        <v>94</v>
      </c>
      <c r="M67" t="b">
        <v>1</v>
      </c>
      <c r="N67" t="s">
        <v>8270</v>
      </c>
      <c r="O67">
        <v>1</v>
      </c>
      <c r="P67">
        <v>63.83</v>
      </c>
      <c r="Q67" t="s">
        <v>8315</v>
      </c>
      <c r="R67" t="s">
        <v>8316</v>
      </c>
      <c r="S67" s="14">
        <v>42060.475601851853</v>
      </c>
      <c r="T67" s="14">
        <v>42090.433935185189</v>
      </c>
    </row>
    <row r="68" spans="1:20" x14ac:dyDescent="0.55000000000000004">
      <c r="A68">
        <v>2820</v>
      </c>
      <c r="B68" t="s">
        <v>2820</v>
      </c>
      <c r="C68" t="s">
        <v>6930</v>
      </c>
      <c r="D68">
        <v>200</v>
      </c>
      <c r="E68">
        <v>272</v>
      </c>
      <c r="F68" t="s">
        <v>8218</v>
      </c>
      <c r="G68" t="s">
        <v>8224</v>
      </c>
      <c r="H68" t="s">
        <v>8246</v>
      </c>
      <c r="I68">
        <v>1456444800</v>
      </c>
      <c r="J68">
        <v>1454337589</v>
      </c>
      <c r="K68" t="b">
        <v>0</v>
      </c>
      <c r="L68">
        <v>20</v>
      </c>
      <c r="M68" t="b">
        <v>1</v>
      </c>
      <c r="N68" t="s">
        <v>8270</v>
      </c>
      <c r="O68">
        <v>1.36</v>
      </c>
      <c r="P68">
        <v>13.6</v>
      </c>
      <c r="Q68" t="s">
        <v>8315</v>
      </c>
      <c r="R68" t="s">
        <v>8316</v>
      </c>
      <c r="S68" s="14">
        <v>42401.402650462966</v>
      </c>
      <c r="T68" s="14">
        <v>42425.791666666664</v>
      </c>
    </row>
    <row r="69" spans="1:20" x14ac:dyDescent="0.55000000000000004">
      <c r="A69">
        <v>2812</v>
      </c>
      <c r="B69" t="s">
        <v>2812</v>
      </c>
      <c r="C69" t="s">
        <v>6922</v>
      </c>
      <c r="D69">
        <v>5000</v>
      </c>
      <c r="E69">
        <v>5665</v>
      </c>
      <c r="F69" t="s">
        <v>8218</v>
      </c>
      <c r="G69" t="s">
        <v>8228</v>
      </c>
      <c r="H69" t="s">
        <v>8250</v>
      </c>
      <c r="I69">
        <v>1428292800</v>
      </c>
      <c r="J69">
        <v>1424368298</v>
      </c>
      <c r="K69" t="b">
        <v>0</v>
      </c>
      <c r="L69">
        <v>83</v>
      </c>
      <c r="M69" t="b">
        <v>1</v>
      </c>
      <c r="N69" t="s">
        <v>8270</v>
      </c>
      <c r="O69">
        <v>1.133</v>
      </c>
      <c r="P69">
        <v>68.25</v>
      </c>
      <c r="Q69" t="s">
        <v>8315</v>
      </c>
      <c r="R69" t="s">
        <v>8316</v>
      </c>
      <c r="S69" s="14">
        <v>42054.535856481481</v>
      </c>
      <c r="T69" s="14">
        <v>42099.958333333336</v>
      </c>
    </row>
    <row r="70" spans="1:20" x14ac:dyDescent="0.55000000000000004">
      <c r="A70">
        <v>2794</v>
      </c>
      <c r="B70" t="s">
        <v>2794</v>
      </c>
      <c r="C70" t="s">
        <v>6904</v>
      </c>
      <c r="D70">
        <v>50</v>
      </c>
      <c r="E70">
        <v>75</v>
      </c>
      <c r="F70" t="s">
        <v>8218</v>
      </c>
      <c r="G70" t="s">
        <v>8224</v>
      </c>
      <c r="H70" t="s">
        <v>8246</v>
      </c>
      <c r="I70">
        <v>1457031600</v>
      </c>
      <c r="J70">
        <v>1455640559</v>
      </c>
      <c r="K70" t="b">
        <v>0</v>
      </c>
      <c r="L70">
        <v>3</v>
      </c>
      <c r="M70" t="b">
        <v>1</v>
      </c>
      <c r="N70" t="s">
        <v>8270</v>
      </c>
      <c r="O70">
        <v>1.5</v>
      </c>
      <c r="P70">
        <v>25</v>
      </c>
      <c r="Q70" t="s">
        <v>8315</v>
      </c>
      <c r="R70" t="s">
        <v>8316</v>
      </c>
      <c r="S70" s="14">
        <v>42416.48332175926</v>
      </c>
      <c r="T70" s="14">
        <v>42432.583333333336</v>
      </c>
    </row>
    <row r="71" spans="1:20" x14ac:dyDescent="0.55000000000000004">
      <c r="A71">
        <v>2789</v>
      </c>
      <c r="B71" t="s">
        <v>2789</v>
      </c>
      <c r="C71" t="s">
        <v>6899</v>
      </c>
      <c r="D71">
        <v>3000</v>
      </c>
      <c r="E71">
        <v>3035</v>
      </c>
      <c r="F71" t="s">
        <v>8218</v>
      </c>
      <c r="G71" t="s">
        <v>8223</v>
      </c>
      <c r="H71" t="s">
        <v>8245</v>
      </c>
      <c r="I71">
        <v>1426132800</v>
      </c>
      <c r="J71">
        <v>1424477934</v>
      </c>
      <c r="K71" t="b">
        <v>0</v>
      </c>
      <c r="L71">
        <v>24</v>
      </c>
      <c r="M71" t="b">
        <v>1</v>
      </c>
      <c r="N71" t="s">
        <v>8270</v>
      </c>
      <c r="O71">
        <v>1.0116666666666667</v>
      </c>
      <c r="P71">
        <v>126.46</v>
      </c>
      <c r="Q71" t="s">
        <v>8315</v>
      </c>
      <c r="R71" t="s">
        <v>8316</v>
      </c>
      <c r="S71" s="14">
        <v>42055.804791666669</v>
      </c>
      <c r="T71" s="14">
        <v>42074.958333333336</v>
      </c>
    </row>
    <row r="72" spans="1:20" x14ac:dyDescent="0.55000000000000004">
      <c r="A72">
        <v>2740</v>
      </c>
      <c r="B72" t="s">
        <v>2740</v>
      </c>
      <c r="C72" t="s">
        <v>6850</v>
      </c>
      <c r="D72">
        <v>300</v>
      </c>
      <c r="E72">
        <v>310</v>
      </c>
      <c r="F72" t="s">
        <v>8218</v>
      </c>
      <c r="G72" t="s">
        <v>8223</v>
      </c>
      <c r="H72" t="s">
        <v>8245</v>
      </c>
      <c r="I72">
        <v>1426117552</v>
      </c>
      <c r="J72">
        <v>1423529152</v>
      </c>
      <c r="K72" t="b">
        <v>0</v>
      </c>
      <c r="L72">
        <v>17</v>
      </c>
      <c r="M72" t="b">
        <v>1</v>
      </c>
      <c r="N72" t="s">
        <v>8294</v>
      </c>
      <c r="O72">
        <v>1.0333333333333334</v>
      </c>
      <c r="P72">
        <v>18.239999999999998</v>
      </c>
      <c r="Q72" t="s">
        <v>8317</v>
      </c>
      <c r="R72" t="s">
        <v>8347</v>
      </c>
      <c r="S72" s="14">
        <v>42044.823518518519</v>
      </c>
      <c r="T72" s="14">
        <v>42074.781851851854</v>
      </c>
    </row>
    <row r="73" spans="1:20" x14ac:dyDescent="0.55000000000000004">
      <c r="A73">
        <v>2735</v>
      </c>
      <c r="B73" t="s">
        <v>2735</v>
      </c>
      <c r="C73" t="s">
        <v>6845</v>
      </c>
      <c r="D73">
        <v>750</v>
      </c>
      <c r="E73">
        <v>7336.01</v>
      </c>
      <c r="F73" t="s">
        <v>8218</v>
      </c>
      <c r="G73" t="s">
        <v>8224</v>
      </c>
      <c r="H73" t="s">
        <v>8246</v>
      </c>
      <c r="I73">
        <v>1363204800</v>
      </c>
      <c r="J73">
        <v>1360551250</v>
      </c>
      <c r="K73" t="b">
        <v>0</v>
      </c>
      <c r="L73">
        <v>339</v>
      </c>
      <c r="M73" t="b">
        <v>1</v>
      </c>
      <c r="N73" t="s">
        <v>8294</v>
      </c>
      <c r="O73">
        <v>9.7813466666666677</v>
      </c>
      <c r="P73">
        <v>21.64</v>
      </c>
      <c r="Q73" t="s">
        <v>8317</v>
      </c>
      <c r="R73" t="s">
        <v>8347</v>
      </c>
      <c r="S73" s="14">
        <v>41315.912615740737</v>
      </c>
      <c r="T73" s="14">
        <v>41346.625</v>
      </c>
    </row>
    <row r="74" spans="1:20" x14ac:dyDescent="0.55000000000000004">
      <c r="A74">
        <v>2733</v>
      </c>
      <c r="B74" t="s">
        <v>2733</v>
      </c>
      <c r="C74" t="s">
        <v>6843</v>
      </c>
      <c r="D74">
        <v>50000</v>
      </c>
      <c r="E74">
        <v>53769</v>
      </c>
      <c r="F74" t="s">
        <v>8218</v>
      </c>
      <c r="G74" t="s">
        <v>8223</v>
      </c>
      <c r="H74" t="s">
        <v>8245</v>
      </c>
      <c r="I74">
        <v>1428643974</v>
      </c>
      <c r="J74">
        <v>1423463574</v>
      </c>
      <c r="K74" t="b">
        <v>0</v>
      </c>
      <c r="L74">
        <v>119</v>
      </c>
      <c r="M74" t="b">
        <v>1</v>
      </c>
      <c r="N74" t="s">
        <v>8294</v>
      </c>
      <c r="O74">
        <v>1.07538</v>
      </c>
      <c r="P74">
        <v>451.84</v>
      </c>
      <c r="Q74" t="s">
        <v>8317</v>
      </c>
      <c r="R74" t="s">
        <v>8347</v>
      </c>
      <c r="S74" s="14">
        <v>42044.064513888887</v>
      </c>
      <c r="T74" s="14">
        <v>42104.022847222222</v>
      </c>
    </row>
    <row r="75" spans="1:20" x14ac:dyDescent="0.55000000000000004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v>1</v>
      </c>
      <c r="P75">
        <v>50</v>
      </c>
      <c r="Q75" t="s">
        <v>8308</v>
      </c>
      <c r="R75" t="s">
        <v>8310</v>
      </c>
      <c r="S75" s="14">
        <v>40587.548425925925</v>
      </c>
      <c r="T75" s="14">
        <v>40665.957638888889</v>
      </c>
    </row>
    <row r="76" spans="1:20" x14ac:dyDescent="0.55000000000000004">
      <c r="A76">
        <v>2719</v>
      </c>
      <c r="B76" t="s">
        <v>2719</v>
      </c>
      <c r="C76" t="s">
        <v>6829</v>
      </c>
      <c r="D76">
        <v>6000</v>
      </c>
      <c r="E76">
        <v>6530</v>
      </c>
      <c r="F76" t="s">
        <v>8218</v>
      </c>
      <c r="G76" t="s">
        <v>8223</v>
      </c>
      <c r="H76" t="s">
        <v>8245</v>
      </c>
      <c r="I76">
        <v>1460936694</v>
      </c>
      <c r="J76">
        <v>1455756294</v>
      </c>
      <c r="K76" t="b">
        <v>0</v>
      </c>
      <c r="L76">
        <v>69</v>
      </c>
      <c r="M76" t="b">
        <v>1</v>
      </c>
      <c r="N76" t="s">
        <v>8302</v>
      </c>
      <c r="O76">
        <v>1.0883333333333334</v>
      </c>
      <c r="P76">
        <v>94.64</v>
      </c>
      <c r="Q76" t="s">
        <v>8315</v>
      </c>
      <c r="R76" t="s">
        <v>8355</v>
      </c>
      <c r="S76" s="14">
        <v>42417.822847222225</v>
      </c>
      <c r="T76" s="14">
        <v>42477.781180555554</v>
      </c>
    </row>
    <row r="77" spans="1:20" x14ac:dyDescent="0.55000000000000004">
      <c r="A77">
        <v>2635</v>
      </c>
      <c r="B77" t="s">
        <v>2635</v>
      </c>
      <c r="C77" t="s">
        <v>6745</v>
      </c>
      <c r="D77">
        <v>11500</v>
      </c>
      <c r="E77">
        <v>11500</v>
      </c>
      <c r="F77" t="s">
        <v>8218</v>
      </c>
      <c r="G77" t="s">
        <v>8228</v>
      </c>
      <c r="H77" t="s">
        <v>8250</v>
      </c>
      <c r="I77">
        <v>1425937761</v>
      </c>
      <c r="J77">
        <v>1422917361</v>
      </c>
      <c r="K77" t="b">
        <v>0</v>
      </c>
      <c r="L77">
        <v>84</v>
      </c>
      <c r="M77" t="b">
        <v>1</v>
      </c>
      <c r="N77" t="s">
        <v>8300</v>
      </c>
      <c r="O77">
        <v>1</v>
      </c>
      <c r="P77">
        <v>136.9</v>
      </c>
      <c r="Q77" t="s">
        <v>8317</v>
      </c>
      <c r="R77" t="s">
        <v>8353</v>
      </c>
      <c r="S77" s="14">
        <v>42037.742604166669</v>
      </c>
      <c r="T77" s="14">
        <v>42072.700937499998</v>
      </c>
    </row>
    <row r="78" spans="1:20" x14ac:dyDescent="0.55000000000000004">
      <c r="A78">
        <v>2608</v>
      </c>
      <c r="B78" t="s">
        <v>2608</v>
      </c>
      <c r="C78" t="s">
        <v>6718</v>
      </c>
      <c r="D78">
        <v>8000</v>
      </c>
      <c r="E78">
        <v>17914</v>
      </c>
      <c r="F78" t="s">
        <v>8218</v>
      </c>
      <c r="G78" t="s">
        <v>8223</v>
      </c>
      <c r="H78" t="s">
        <v>8245</v>
      </c>
      <c r="I78">
        <v>1489536000</v>
      </c>
      <c r="J78">
        <v>1485976468</v>
      </c>
      <c r="K78" t="b">
        <v>1</v>
      </c>
      <c r="L78">
        <v>304</v>
      </c>
      <c r="M78" t="b">
        <v>1</v>
      </c>
      <c r="N78" t="s">
        <v>8300</v>
      </c>
      <c r="O78">
        <v>2.2392500000000002</v>
      </c>
      <c r="P78">
        <v>58.93</v>
      </c>
      <c r="Q78" t="s">
        <v>8317</v>
      </c>
      <c r="R78" t="s">
        <v>8353</v>
      </c>
      <c r="S78" s="14">
        <v>42767.59337962963</v>
      </c>
      <c r="T78" s="14">
        <v>42808.791666666664</v>
      </c>
    </row>
    <row r="79" spans="1:20" x14ac:dyDescent="0.55000000000000004">
      <c r="A79">
        <v>2560</v>
      </c>
      <c r="B79" t="s">
        <v>2560</v>
      </c>
      <c r="C79" t="s">
        <v>6670</v>
      </c>
      <c r="D79">
        <v>3000</v>
      </c>
      <c r="E79">
        <v>3003</v>
      </c>
      <c r="F79" t="s">
        <v>8218</v>
      </c>
      <c r="G79" t="s">
        <v>8224</v>
      </c>
      <c r="H79" t="s">
        <v>8246</v>
      </c>
      <c r="I79">
        <v>1425682174</v>
      </c>
      <c r="J79">
        <v>1423090174</v>
      </c>
      <c r="K79" t="b">
        <v>0</v>
      </c>
      <c r="L79">
        <v>21</v>
      </c>
      <c r="M79" t="b">
        <v>1</v>
      </c>
      <c r="N79" t="s">
        <v>8299</v>
      </c>
      <c r="O79">
        <v>1.0009999999999999</v>
      </c>
      <c r="P79">
        <v>143</v>
      </c>
      <c r="Q79" t="s">
        <v>8323</v>
      </c>
      <c r="R79" t="s">
        <v>8352</v>
      </c>
      <c r="S79" s="14">
        <v>42039.742754629631</v>
      </c>
      <c r="T79" s="14">
        <v>42069.742754629631</v>
      </c>
    </row>
    <row r="80" spans="1:20" x14ac:dyDescent="0.55000000000000004">
      <c r="A80">
        <v>2552</v>
      </c>
      <c r="B80" t="s">
        <v>2552</v>
      </c>
      <c r="C80" t="s">
        <v>6662</v>
      </c>
      <c r="D80">
        <v>3000</v>
      </c>
      <c r="E80">
        <v>3195</v>
      </c>
      <c r="F80" t="s">
        <v>8218</v>
      </c>
      <c r="G80" t="s">
        <v>8223</v>
      </c>
      <c r="H80" t="s">
        <v>8245</v>
      </c>
      <c r="I80">
        <v>1488741981</v>
      </c>
      <c r="J80">
        <v>1486149981</v>
      </c>
      <c r="K80" t="b">
        <v>0</v>
      </c>
      <c r="L80">
        <v>18</v>
      </c>
      <c r="M80" t="b">
        <v>1</v>
      </c>
      <c r="N80" t="s">
        <v>8299</v>
      </c>
      <c r="O80">
        <v>1.0649999999999999</v>
      </c>
      <c r="P80">
        <v>177.5</v>
      </c>
      <c r="Q80" t="s">
        <v>8323</v>
      </c>
      <c r="R80" t="s">
        <v>8352</v>
      </c>
      <c r="S80" s="14">
        <v>42769.601631944446</v>
      </c>
      <c r="T80" s="14">
        <v>42799.601631944446</v>
      </c>
    </row>
    <row r="81" spans="1:20" x14ac:dyDescent="0.55000000000000004">
      <c r="A81">
        <v>2551</v>
      </c>
      <c r="B81" t="s">
        <v>2551</v>
      </c>
      <c r="C81" t="s">
        <v>6661</v>
      </c>
      <c r="D81">
        <v>3675</v>
      </c>
      <c r="E81">
        <v>3775.5</v>
      </c>
      <c r="F81" t="s">
        <v>8218</v>
      </c>
      <c r="G81" t="s">
        <v>8223</v>
      </c>
      <c r="H81" t="s">
        <v>8245</v>
      </c>
      <c r="I81">
        <v>1332362880</v>
      </c>
      <c r="J81">
        <v>1329890585</v>
      </c>
      <c r="K81" t="b">
        <v>0</v>
      </c>
      <c r="L81">
        <v>56</v>
      </c>
      <c r="M81" t="b">
        <v>1</v>
      </c>
      <c r="N81" t="s">
        <v>8299</v>
      </c>
      <c r="O81">
        <v>1.0273469387755103</v>
      </c>
      <c r="P81">
        <v>67.42</v>
      </c>
      <c r="Q81" t="s">
        <v>8323</v>
      </c>
      <c r="R81" t="s">
        <v>8352</v>
      </c>
      <c r="S81" s="14">
        <v>40961.043807870374</v>
      </c>
      <c r="T81" s="14">
        <v>40989.658333333333</v>
      </c>
    </row>
    <row r="82" spans="1:20" x14ac:dyDescent="0.55000000000000004">
      <c r="A82">
        <v>2529</v>
      </c>
      <c r="B82" t="s">
        <v>2529</v>
      </c>
      <c r="C82" t="s">
        <v>6639</v>
      </c>
      <c r="D82">
        <v>6000</v>
      </c>
      <c r="E82">
        <v>6257</v>
      </c>
      <c r="F82" t="s">
        <v>8218</v>
      </c>
      <c r="G82" t="s">
        <v>8223</v>
      </c>
      <c r="H82" t="s">
        <v>8245</v>
      </c>
      <c r="I82">
        <v>1332636975</v>
      </c>
      <c r="J82">
        <v>1328752575</v>
      </c>
      <c r="K82" t="b">
        <v>0</v>
      </c>
      <c r="L82">
        <v>76</v>
      </c>
      <c r="M82" t="b">
        <v>1</v>
      </c>
      <c r="N82" t="s">
        <v>8299</v>
      </c>
      <c r="O82">
        <v>1.0428333333333333</v>
      </c>
      <c r="P82">
        <v>82.33</v>
      </c>
      <c r="Q82" t="s">
        <v>8323</v>
      </c>
      <c r="R82" t="s">
        <v>8352</v>
      </c>
      <c r="S82" s="14">
        <v>40947.872395833336</v>
      </c>
      <c r="T82" s="14">
        <v>40992.830729166664</v>
      </c>
    </row>
    <row r="83" spans="1:20" x14ac:dyDescent="0.55000000000000004">
      <c r="A83">
        <v>2496</v>
      </c>
      <c r="B83" t="s">
        <v>2496</v>
      </c>
      <c r="C83" t="s">
        <v>6606</v>
      </c>
      <c r="D83">
        <v>6000</v>
      </c>
      <c r="E83">
        <v>6000</v>
      </c>
      <c r="F83" t="s">
        <v>8218</v>
      </c>
      <c r="G83" t="s">
        <v>8223</v>
      </c>
      <c r="H83" t="s">
        <v>8245</v>
      </c>
      <c r="I83">
        <v>1364597692</v>
      </c>
      <c r="J83">
        <v>1361577292</v>
      </c>
      <c r="K83" t="b">
        <v>0</v>
      </c>
      <c r="L83">
        <v>10</v>
      </c>
      <c r="M83" t="b">
        <v>1</v>
      </c>
      <c r="N83" t="s">
        <v>8278</v>
      </c>
      <c r="O83">
        <v>1</v>
      </c>
      <c r="P83">
        <v>600</v>
      </c>
      <c r="Q83" t="s">
        <v>8323</v>
      </c>
      <c r="R83" t="s">
        <v>8327</v>
      </c>
      <c r="S83" s="14">
        <v>41327.788101851853</v>
      </c>
      <c r="T83" s="14">
        <v>41362.746435185189</v>
      </c>
    </row>
    <row r="84" spans="1:20" x14ac:dyDescent="0.55000000000000004">
      <c r="A84">
        <v>2459</v>
      </c>
      <c r="B84" t="s">
        <v>2460</v>
      </c>
      <c r="C84" t="s">
        <v>6569</v>
      </c>
      <c r="D84">
        <v>30000</v>
      </c>
      <c r="E84">
        <v>30675</v>
      </c>
      <c r="F84" t="s">
        <v>8218</v>
      </c>
      <c r="G84" t="s">
        <v>8223</v>
      </c>
      <c r="H84" t="s">
        <v>8245</v>
      </c>
      <c r="I84">
        <v>1458742685</v>
      </c>
      <c r="J84">
        <v>1454858285</v>
      </c>
      <c r="K84" t="b">
        <v>0</v>
      </c>
      <c r="L84">
        <v>282</v>
      </c>
      <c r="M84" t="b">
        <v>1</v>
      </c>
      <c r="N84" t="s">
        <v>8297</v>
      </c>
      <c r="O84">
        <v>1.0225</v>
      </c>
      <c r="P84">
        <v>108.78</v>
      </c>
      <c r="Q84" t="s">
        <v>8334</v>
      </c>
      <c r="R84" t="s">
        <v>8350</v>
      </c>
      <c r="S84" s="14">
        <v>42407.429224537038</v>
      </c>
      <c r="T84" s="14">
        <v>42452.387557870374</v>
      </c>
    </row>
    <row r="85" spans="1:20" x14ac:dyDescent="0.55000000000000004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v>1.0249999999999999</v>
      </c>
      <c r="P85">
        <v>15.77</v>
      </c>
      <c r="Q85" t="s">
        <v>8308</v>
      </c>
      <c r="R85" t="s">
        <v>8310</v>
      </c>
      <c r="S85" s="14">
        <v>42042.407280092593</v>
      </c>
      <c r="T85" s="14">
        <v>42057.270833333336</v>
      </c>
    </row>
    <row r="86" spans="1:20" x14ac:dyDescent="0.55000000000000004">
      <c r="A86">
        <v>2457</v>
      </c>
      <c r="B86" t="s">
        <v>2458</v>
      </c>
      <c r="C86" t="s">
        <v>6567</v>
      </c>
      <c r="D86">
        <v>23000</v>
      </c>
      <c r="E86">
        <v>23530</v>
      </c>
      <c r="F86" t="s">
        <v>8218</v>
      </c>
      <c r="G86" t="s">
        <v>8223</v>
      </c>
      <c r="H86" t="s">
        <v>8245</v>
      </c>
      <c r="I86">
        <v>1458826056</v>
      </c>
      <c r="J86">
        <v>1456237656</v>
      </c>
      <c r="K86" t="b">
        <v>0</v>
      </c>
      <c r="L86">
        <v>124</v>
      </c>
      <c r="M86" t="b">
        <v>1</v>
      </c>
      <c r="N86" t="s">
        <v>8297</v>
      </c>
      <c r="O86">
        <v>1.0230434782608695</v>
      </c>
      <c r="P86">
        <v>189.76</v>
      </c>
      <c r="Q86" t="s">
        <v>8334</v>
      </c>
      <c r="R86" t="s">
        <v>8350</v>
      </c>
      <c r="S86" s="14">
        <v>42423.394166666665</v>
      </c>
      <c r="T86" s="14">
        <v>42453.352500000001</v>
      </c>
    </row>
    <row r="87" spans="1:20" x14ac:dyDescent="0.55000000000000004">
      <c r="A87">
        <v>2454</v>
      </c>
      <c r="B87" t="s">
        <v>2455</v>
      </c>
      <c r="C87" t="s">
        <v>6564</v>
      </c>
      <c r="D87">
        <v>35000</v>
      </c>
      <c r="E87">
        <v>35296</v>
      </c>
      <c r="F87" t="s">
        <v>8218</v>
      </c>
      <c r="G87" t="s">
        <v>8223</v>
      </c>
      <c r="H87" t="s">
        <v>8245</v>
      </c>
      <c r="I87">
        <v>1489207808</v>
      </c>
      <c r="J87">
        <v>1486183808</v>
      </c>
      <c r="K87" t="b">
        <v>0</v>
      </c>
      <c r="L87">
        <v>130</v>
      </c>
      <c r="M87" t="b">
        <v>1</v>
      </c>
      <c r="N87" t="s">
        <v>8297</v>
      </c>
      <c r="O87">
        <v>1.0084571428571429</v>
      </c>
      <c r="P87">
        <v>271.51</v>
      </c>
      <c r="Q87" t="s">
        <v>8334</v>
      </c>
      <c r="R87" t="s">
        <v>8350</v>
      </c>
      <c r="S87" s="14">
        <v>42769.993148148147</v>
      </c>
      <c r="T87" s="14">
        <v>42804.993148148147</v>
      </c>
    </row>
    <row r="88" spans="1:20" x14ac:dyDescent="0.55000000000000004">
      <c r="A88">
        <v>2451</v>
      </c>
      <c r="B88" t="s">
        <v>2452</v>
      </c>
      <c r="C88" t="s">
        <v>6561</v>
      </c>
      <c r="D88">
        <v>10000</v>
      </c>
      <c r="E88">
        <v>11545</v>
      </c>
      <c r="F88" t="s">
        <v>8218</v>
      </c>
      <c r="G88" t="s">
        <v>8223</v>
      </c>
      <c r="H88" t="s">
        <v>8245</v>
      </c>
      <c r="I88">
        <v>1488750490</v>
      </c>
      <c r="J88">
        <v>1487022490</v>
      </c>
      <c r="K88" t="b">
        <v>0</v>
      </c>
      <c r="L88">
        <v>186</v>
      </c>
      <c r="M88" t="b">
        <v>1</v>
      </c>
      <c r="N88" t="s">
        <v>8297</v>
      </c>
      <c r="O88">
        <v>1.1545000000000001</v>
      </c>
      <c r="P88">
        <v>62.07</v>
      </c>
      <c r="Q88" t="s">
        <v>8334</v>
      </c>
      <c r="R88" t="s">
        <v>8350</v>
      </c>
      <c r="S88" s="14">
        <v>42779.700115740743</v>
      </c>
      <c r="T88" s="14">
        <v>42799.700115740743</v>
      </c>
    </row>
    <row r="89" spans="1:20" x14ac:dyDescent="0.55000000000000004">
      <c r="A89">
        <v>2442</v>
      </c>
      <c r="B89" t="s">
        <v>2443</v>
      </c>
      <c r="C89" t="s">
        <v>6552</v>
      </c>
      <c r="D89">
        <v>24000</v>
      </c>
      <c r="E89">
        <v>30226</v>
      </c>
      <c r="F89" t="s">
        <v>8218</v>
      </c>
      <c r="G89" t="s">
        <v>8223</v>
      </c>
      <c r="H89" t="s">
        <v>8245</v>
      </c>
      <c r="I89">
        <v>1426777228</v>
      </c>
      <c r="J89">
        <v>1424188828</v>
      </c>
      <c r="K89" t="b">
        <v>0</v>
      </c>
      <c r="L89">
        <v>372</v>
      </c>
      <c r="M89" t="b">
        <v>1</v>
      </c>
      <c r="N89" t="s">
        <v>8297</v>
      </c>
      <c r="O89">
        <v>1.2594166666666666</v>
      </c>
      <c r="P89">
        <v>81.25</v>
      </c>
      <c r="Q89" t="s">
        <v>8334</v>
      </c>
      <c r="R89" t="s">
        <v>8350</v>
      </c>
      <c r="S89" s="14">
        <v>42052.458657407406</v>
      </c>
      <c r="T89" s="14">
        <v>42082.416990740741</v>
      </c>
    </row>
    <row r="90" spans="1:20" x14ac:dyDescent="0.55000000000000004">
      <c r="A90">
        <v>2320</v>
      </c>
      <c r="B90" t="s">
        <v>2321</v>
      </c>
      <c r="C90" t="s">
        <v>6430</v>
      </c>
      <c r="D90">
        <v>5000</v>
      </c>
      <c r="E90">
        <v>5433</v>
      </c>
      <c r="F90" t="s">
        <v>8218</v>
      </c>
      <c r="G90" t="s">
        <v>8223</v>
      </c>
      <c r="H90" t="s">
        <v>8245</v>
      </c>
      <c r="I90">
        <v>1396463800</v>
      </c>
      <c r="J90">
        <v>1393443400</v>
      </c>
      <c r="K90" t="b">
        <v>1</v>
      </c>
      <c r="L90">
        <v>89</v>
      </c>
      <c r="M90" t="b">
        <v>1</v>
      </c>
      <c r="N90" t="s">
        <v>8278</v>
      </c>
      <c r="O90">
        <v>1.0866</v>
      </c>
      <c r="P90">
        <v>61.04</v>
      </c>
      <c r="Q90" t="s">
        <v>8323</v>
      </c>
      <c r="R90" t="s">
        <v>8327</v>
      </c>
      <c r="S90" s="14">
        <v>41696.608796296299</v>
      </c>
      <c r="T90" s="14">
        <v>41731.567129629628</v>
      </c>
    </row>
    <row r="91" spans="1:20" x14ac:dyDescent="0.55000000000000004">
      <c r="A91">
        <v>2310</v>
      </c>
      <c r="B91" t="s">
        <v>2311</v>
      </c>
      <c r="C91" t="s">
        <v>6420</v>
      </c>
      <c r="D91">
        <v>18500</v>
      </c>
      <c r="E91">
        <v>79335.360000000001</v>
      </c>
      <c r="F91" t="s">
        <v>8218</v>
      </c>
      <c r="G91" t="s">
        <v>8223</v>
      </c>
      <c r="H91" t="s">
        <v>8245</v>
      </c>
      <c r="I91">
        <v>1363889015</v>
      </c>
      <c r="J91">
        <v>1361300615</v>
      </c>
      <c r="K91" t="b">
        <v>1</v>
      </c>
      <c r="L91">
        <v>1224</v>
      </c>
      <c r="M91" t="b">
        <v>1</v>
      </c>
      <c r="N91" t="s">
        <v>8278</v>
      </c>
      <c r="O91">
        <v>4.288397837837838</v>
      </c>
      <c r="P91">
        <v>64.819999999999993</v>
      </c>
      <c r="Q91" t="s">
        <v>8323</v>
      </c>
      <c r="R91" t="s">
        <v>8327</v>
      </c>
      <c r="S91" s="14">
        <v>41324.585821759261</v>
      </c>
      <c r="T91" s="14">
        <v>41354.54415509259</v>
      </c>
    </row>
    <row r="92" spans="1:20" x14ac:dyDescent="0.55000000000000004">
      <c r="A92">
        <v>2309</v>
      </c>
      <c r="B92" t="s">
        <v>2310</v>
      </c>
      <c r="C92" t="s">
        <v>6419</v>
      </c>
      <c r="D92">
        <v>6000</v>
      </c>
      <c r="E92">
        <v>6400.47</v>
      </c>
      <c r="F92" t="s">
        <v>8218</v>
      </c>
      <c r="G92" t="s">
        <v>8223</v>
      </c>
      <c r="H92" t="s">
        <v>8245</v>
      </c>
      <c r="I92">
        <v>1362872537</v>
      </c>
      <c r="J92">
        <v>1359848537</v>
      </c>
      <c r="K92" t="b">
        <v>1</v>
      </c>
      <c r="L92">
        <v>107</v>
      </c>
      <c r="M92" t="b">
        <v>1</v>
      </c>
      <c r="N92" t="s">
        <v>8278</v>
      </c>
      <c r="O92">
        <v>1.0667450000000001</v>
      </c>
      <c r="P92">
        <v>59.82</v>
      </c>
      <c r="Q92" t="s">
        <v>8323</v>
      </c>
      <c r="R92" t="s">
        <v>8327</v>
      </c>
      <c r="S92" s="14">
        <v>41307.779363425929</v>
      </c>
      <c r="T92" s="14">
        <v>41342.779363425929</v>
      </c>
    </row>
    <row r="93" spans="1:20" x14ac:dyDescent="0.55000000000000004">
      <c r="A93">
        <v>2306</v>
      </c>
      <c r="B93" t="s">
        <v>2307</v>
      </c>
      <c r="C93" t="s">
        <v>6416</v>
      </c>
      <c r="D93">
        <v>3500</v>
      </c>
      <c r="E93">
        <v>3736.55</v>
      </c>
      <c r="F93" t="s">
        <v>8218</v>
      </c>
      <c r="G93" t="s">
        <v>8223</v>
      </c>
      <c r="H93" t="s">
        <v>8245</v>
      </c>
      <c r="I93">
        <v>1331352129</v>
      </c>
      <c r="J93">
        <v>1328760129</v>
      </c>
      <c r="K93" t="b">
        <v>1</v>
      </c>
      <c r="L93">
        <v>73</v>
      </c>
      <c r="M93" t="b">
        <v>1</v>
      </c>
      <c r="N93" t="s">
        <v>8278</v>
      </c>
      <c r="O93">
        <v>1.0675857142857144</v>
      </c>
      <c r="P93">
        <v>51.19</v>
      </c>
      <c r="Q93" t="s">
        <v>8323</v>
      </c>
      <c r="R93" t="s">
        <v>8327</v>
      </c>
      <c r="S93" s="14">
        <v>40947.959826388891</v>
      </c>
      <c r="T93" s="14">
        <v>40977.959826388891</v>
      </c>
    </row>
    <row r="94" spans="1:20" x14ac:dyDescent="0.55000000000000004">
      <c r="A94">
        <v>2298</v>
      </c>
      <c r="B94" t="s">
        <v>2299</v>
      </c>
      <c r="C94" t="s">
        <v>6408</v>
      </c>
      <c r="D94">
        <v>30000</v>
      </c>
      <c r="E94">
        <v>31522</v>
      </c>
      <c r="F94" t="s">
        <v>8218</v>
      </c>
      <c r="G94" t="s">
        <v>8223</v>
      </c>
      <c r="H94" t="s">
        <v>8245</v>
      </c>
      <c r="I94">
        <v>1395861033</v>
      </c>
      <c r="J94">
        <v>1393272633</v>
      </c>
      <c r="K94" t="b">
        <v>0</v>
      </c>
      <c r="L94">
        <v>288</v>
      </c>
      <c r="M94" t="b">
        <v>1</v>
      </c>
      <c r="N94" t="s">
        <v>8275</v>
      </c>
      <c r="O94">
        <v>1.0507333333333333</v>
      </c>
      <c r="P94">
        <v>109.45</v>
      </c>
      <c r="Q94" t="s">
        <v>8323</v>
      </c>
      <c r="R94" t="s">
        <v>8324</v>
      </c>
      <c r="S94" s="14">
        <v>41694.632326388892</v>
      </c>
      <c r="T94" s="14">
        <v>41724.59065972222</v>
      </c>
    </row>
    <row r="95" spans="1:20" x14ac:dyDescent="0.55000000000000004">
      <c r="A95">
        <v>2297</v>
      </c>
      <c r="B95" t="s">
        <v>2298</v>
      </c>
      <c r="C95" t="s">
        <v>6407</v>
      </c>
      <c r="D95">
        <v>1000</v>
      </c>
      <c r="E95">
        <v>1006</v>
      </c>
      <c r="F95" t="s">
        <v>8218</v>
      </c>
      <c r="G95" t="s">
        <v>8223</v>
      </c>
      <c r="H95" t="s">
        <v>8245</v>
      </c>
      <c r="I95">
        <v>1331697540</v>
      </c>
      <c r="J95">
        <v>1328749249</v>
      </c>
      <c r="K95" t="b">
        <v>0</v>
      </c>
      <c r="L95">
        <v>19</v>
      </c>
      <c r="M95" t="b">
        <v>1</v>
      </c>
      <c r="N95" t="s">
        <v>8275</v>
      </c>
      <c r="O95">
        <v>1.006</v>
      </c>
      <c r="P95">
        <v>52.95</v>
      </c>
      <c r="Q95" t="s">
        <v>8323</v>
      </c>
      <c r="R95" t="s">
        <v>8324</v>
      </c>
      <c r="S95" s="14">
        <v>40947.83390046296</v>
      </c>
      <c r="T95" s="14">
        <v>40981.957638888889</v>
      </c>
    </row>
    <row r="96" spans="1:20" x14ac:dyDescent="0.55000000000000004">
      <c r="A96">
        <v>2284</v>
      </c>
      <c r="B96" t="s">
        <v>2285</v>
      </c>
      <c r="C96" t="s">
        <v>6394</v>
      </c>
      <c r="D96">
        <v>6000</v>
      </c>
      <c r="E96">
        <v>6373.27</v>
      </c>
      <c r="F96" t="s">
        <v>8218</v>
      </c>
      <c r="G96" t="s">
        <v>8223</v>
      </c>
      <c r="H96" t="s">
        <v>8245</v>
      </c>
      <c r="I96">
        <v>1299902400</v>
      </c>
      <c r="J96">
        <v>1297451245</v>
      </c>
      <c r="K96" t="b">
        <v>0</v>
      </c>
      <c r="L96">
        <v>59</v>
      </c>
      <c r="M96" t="b">
        <v>1</v>
      </c>
      <c r="N96" t="s">
        <v>8275</v>
      </c>
      <c r="O96">
        <v>1.0622116666666668</v>
      </c>
      <c r="P96">
        <v>108.02</v>
      </c>
      <c r="Q96" t="s">
        <v>8323</v>
      </c>
      <c r="R96" t="s">
        <v>8324</v>
      </c>
      <c r="S96" s="14">
        <v>40585.588483796295</v>
      </c>
      <c r="T96" s="14">
        <v>40613.958333333336</v>
      </c>
    </row>
    <row r="97" spans="1:20" x14ac:dyDescent="0.55000000000000004">
      <c r="A97">
        <v>2273</v>
      </c>
      <c r="B97" t="s">
        <v>2274</v>
      </c>
      <c r="C97" t="s">
        <v>6383</v>
      </c>
      <c r="D97">
        <v>2500</v>
      </c>
      <c r="E97">
        <v>5509</v>
      </c>
      <c r="F97" t="s">
        <v>8218</v>
      </c>
      <c r="G97" t="s">
        <v>8228</v>
      </c>
      <c r="H97" t="s">
        <v>8250</v>
      </c>
      <c r="I97">
        <v>1489320642</v>
      </c>
      <c r="J97">
        <v>1487164242</v>
      </c>
      <c r="K97" t="b">
        <v>0</v>
      </c>
      <c r="L97">
        <v>147</v>
      </c>
      <c r="M97" t="b">
        <v>1</v>
      </c>
      <c r="N97" t="s">
        <v>8296</v>
      </c>
      <c r="O97">
        <v>2.2035999999999998</v>
      </c>
      <c r="P97">
        <v>37.479999999999997</v>
      </c>
      <c r="Q97" t="s">
        <v>8331</v>
      </c>
      <c r="R97" t="s">
        <v>8349</v>
      </c>
      <c r="S97" s="14">
        <v>42781.340763888889</v>
      </c>
      <c r="T97" s="14">
        <v>42806.299097222225</v>
      </c>
    </row>
    <row r="98" spans="1:20" x14ac:dyDescent="0.55000000000000004">
      <c r="A98">
        <v>2269</v>
      </c>
      <c r="B98" t="s">
        <v>2270</v>
      </c>
      <c r="C98" t="s">
        <v>6379</v>
      </c>
      <c r="D98">
        <v>2500</v>
      </c>
      <c r="E98">
        <v>45041</v>
      </c>
      <c r="F98" t="s">
        <v>8218</v>
      </c>
      <c r="G98" t="s">
        <v>8223</v>
      </c>
      <c r="H98" t="s">
        <v>8245</v>
      </c>
      <c r="I98">
        <v>1488862800</v>
      </c>
      <c r="J98">
        <v>1486745663</v>
      </c>
      <c r="K98" t="b">
        <v>0</v>
      </c>
      <c r="L98">
        <v>902</v>
      </c>
      <c r="M98" t="b">
        <v>1</v>
      </c>
      <c r="N98" t="s">
        <v>8296</v>
      </c>
      <c r="O98">
        <v>18.016400000000001</v>
      </c>
      <c r="P98">
        <v>49.93</v>
      </c>
      <c r="Q98" t="s">
        <v>8331</v>
      </c>
      <c r="R98" t="s">
        <v>8349</v>
      </c>
      <c r="S98" s="14">
        <v>42776.496099537035</v>
      </c>
      <c r="T98" s="12">
        <v>42801</v>
      </c>
    </row>
    <row r="99" spans="1:20" x14ac:dyDescent="0.55000000000000004">
      <c r="A99">
        <v>2268</v>
      </c>
      <c r="B99" t="s">
        <v>2269</v>
      </c>
      <c r="C99" t="s">
        <v>6378</v>
      </c>
      <c r="D99">
        <v>28000</v>
      </c>
      <c r="E99">
        <v>28728</v>
      </c>
      <c r="F99" t="s">
        <v>8218</v>
      </c>
      <c r="G99" t="s">
        <v>8223</v>
      </c>
      <c r="H99" t="s">
        <v>8245</v>
      </c>
      <c r="I99">
        <v>1489283915</v>
      </c>
      <c r="J99">
        <v>1486691915</v>
      </c>
      <c r="K99" t="b">
        <v>0</v>
      </c>
      <c r="L99">
        <v>194</v>
      </c>
      <c r="M99" t="b">
        <v>1</v>
      </c>
      <c r="N99" t="s">
        <v>8296</v>
      </c>
      <c r="O99">
        <v>1.026</v>
      </c>
      <c r="P99">
        <v>148.08000000000001</v>
      </c>
      <c r="Q99" t="s">
        <v>8331</v>
      </c>
      <c r="R99" t="s">
        <v>8349</v>
      </c>
      <c r="S99" s="14">
        <v>42775.874016203707</v>
      </c>
      <c r="T99" s="14">
        <v>42805.874016203707</v>
      </c>
    </row>
    <row r="100" spans="1:20" x14ac:dyDescent="0.55000000000000004">
      <c r="A100">
        <v>2260</v>
      </c>
      <c r="B100" t="s">
        <v>2261</v>
      </c>
      <c r="C100" t="s">
        <v>6370</v>
      </c>
      <c r="D100">
        <v>2500</v>
      </c>
      <c r="E100">
        <v>8173</v>
      </c>
      <c r="F100" t="s">
        <v>8218</v>
      </c>
      <c r="G100" t="s">
        <v>8223</v>
      </c>
      <c r="H100" t="s">
        <v>8245</v>
      </c>
      <c r="I100">
        <v>1395876250</v>
      </c>
      <c r="J100">
        <v>1393287850</v>
      </c>
      <c r="K100" t="b">
        <v>0</v>
      </c>
      <c r="L100">
        <v>84</v>
      </c>
      <c r="M100" t="b">
        <v>1</v>
      </c>
      <c r="N100" t="s">
        <v>8296</v>
      </c>
      <c r="O100">
        <v>3.2692000000000001</v>
      </c>
      <c r="P100">
        <v>97.3</v>
      </c>
      <c r="Q100" t="s">
        <v>8331</v>
      </c>
      <c r="R100" t="s">
        <v>8349</v>
      </c>
      <c r="S100" s="14">
        <v>41694.808449074073</v>
      </c>
      <c r="T100" s="14">
        <v>41724.766782407409</v>
      </c>
    </row>
    <row r="101" spans="1:20" x14ac:dyDescent="0.55000000000000004">
      <c r="A101">
        <v>2238</v>
      </c>
      <c r="B101" t="s">
        <v>2239</v>
      </c>
      <c r="C101" t="s">
        <v>6348</v>
      </c>
      <c r="D101">
        <v>4000</v>
      </c>
      <c r="E101">
        <v>5496</v>
      </c>
      <c r="F101" t="s">
        <v>8218</v>
      </c>
      <c r="G101" t="s">
        <v>8235</v>
      </c>
      <c r="H101" t="s">
        <v>8248</v>
      </c>
      <c r="I101">
        <v>1489157716</v>
      </c>
      <c r="J101">
        <v>1486565716</v>
      </c>
      <c r="K101" t="b">
        <v>0</v>
      </c>
      <c r="L101">
        <v>79</v>
      </c>
      <c r="M101" t="b">
        <v>1</v>
      </c>
      <c r="N101" t="s">
        <v>8296</v>
      </c>
      <c r="O101">
        <v>1.3740000000000001</v>
      </c>
      <c r="P101">
        <v>69.569999999999993</v>
      </c>
      <c r="Q101" t="s">
        <v>8331</v>
      </c>
      <c r="R101" t="s">
        <v>8349</v>
      </c>
      <c r="S101" s="14">
        <v>42774.41337962963</v>
      </c>
      <c r="T101" s="14">
        <v>42804.41337962963</v>
      </c>
    </row>
    <row r="102" spans="1:20" x14ac:dyDescent="0.55000000000000004">
      <c r="A102">
        <v>2235</v>
      </c>
      <c r="B102" t="s">
        <v>2236</v>
      </c>
      <c r="C102" t="s">
        <v>6345</v>
      </c>
      <c r="D102">
        <v>13000</v>
      </c>
      <c r="E102">
        <v>19931</v>
      </c>
      <c r="F102" t="s">
        <v>8218</v>
      </c>
      <c r="G102" t="s">
        <v>8228</v>
      </c>
      <c r="H102" t="s">
        <v>8250</v>
      </c>
      <c r="I102">
        <v>1427585511</v>
      </c>
      <c r="J102">
        <v>1424997111</v>
      </c>
      <c r="K102" t="b">
        <v>0</v>
      </c>
      <c r="L102">
        <v>147</v>
      </c>
      <c r="M102" t="b">
        <v>1</v>
      </c>
      <c r="N102" t="s">
        <v>8296</v>
      </c>
      <c r="O102">
        <v>1.5331538461538461</v>
      </c>
      <c r="P102">
        <v>135.59</v>
      </c>
      <c r="Q102" t="s">
        <v>8331</v>
      </c>
      <c r="R102" t="s">
        <v>8349</v>
      </c>
      <c r="S102" s="14">
        <v>42061.813784722224</v>
      </c>
      <c r="T102" s="14">
        <v>42091.772118055553</v>
      </c>
    </row>
    <row r="103" spans="1:20" x14ac:dyDescent="0.55000000000000004">
      <c r="A103">
        <v>2215</v>
      </c>
      <c r="B103" t="s">
        <v>2216</v>
      </c>
      <c r="C103" t="s">
        <v>6325</v>
      </c>
      <c r="D103">
        <v>550</v>
      </c>
      <c r="E103">
        <v>860</v>
      </c>
      <c r="F103" t="s">
        <v>8218</v>
      </c>
      <c r="G103" t="s">
        <v>8223</v>
      </c>
      <c r="H103" t="s">
        <v>8245</v>
      </c>
      <c r="I103">
        <v>1331621940</v>
      </c>
      <c r="J103">
        <v>1329671572</v>
      </c>
      <c r="K103" t="b">
        <v>0</v>
      </c>
      <c r="L103">
        <v>33</v>
      </c>
      <c r="M103" t="b">
        <v>1</v>
      </c>
      <c r="N103" t="s">
        <v>8279</v>
      </c>
      <c r="O103">
        <v>1.5636363636363637</v>
      </c>
      <c r="P103">
        <v>26.06</v>
      </c>
      <c r="Q103" t="s">
        <v>8323</v>
      </c>
      <c r="R103" t="s">
        <v>8328</v>
      </c>
      <c r="S103" s="14">
        <v>40958.508935185186</v>
      </c>
      <c r="T103" s="14">
        <v>40981.082638888889</v>
      </c>
    </row>
    <row r="104" spans="1:20" x14ac:dyDescent="0.55000000000000004">
      <c r="A104">
        <v>2210</v>
      </c>
      <c r="B104" t="s">
        <v>2211</v>
      </c>
      <c r="C104" t="s">
        <v>6320</v>
      </c>
      <c r="D104">
        <v>4000</v>
      </c>
      <c r="E104">
        <v>4457</v>
      </c>
      <c r="F104" t="s">
        <v>8218</v>
      </c>
      <c r="G104" t="s">
        <v>8223</v>
      </c>
      <c r="H104" t="s">
        <v>8245</v>
      </c>
      <c r="I104">
        <v>1334424960</v>
      </c>
      <c r="J104">
        <v>1329442510</v>
      </c>
      <c r="K104" t="b">
        <v>0</v>
      </c>
      <c r="L104">
        <v>72</v>
      </c>
      <c r="M104" t="b">
        <v>1</v>
      </c>
      <c r="N104" t="s">
        <v>8279</v>
      </c>
      <c r="O104">
        <v>1.11425</v>
      </c>
      <c r="P104">
        <v>61.9</v>
      </c>
      <c r="Q104" t="s">
        <v>8323</v>
      </c>
      <c r="R104" t="s">
        <v>8328</v>
      </c>
      <c r="S104" s="14">
        <v>40955.857754629629</v>
      </c>
      <c r="T104" s="14">
        <v>41013.525000000001</v>
      </c>
    </row>
    <row r="105" spans="1:20" x14ac:dyDescent="0.55000000000000004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v>1.0515384615384615</v>
      </c>
      <c r="P105">
        <v>27.9</v>
      </c>
      <c r="Q105" t="s">
        <v>8308</v>
      </c>
      <c r="R105" t="s">
        <v>8310</v>
      </c>
      <c r="S105" s="14">
        <v>41682.597569444442</v>
      </c>
      <c r="T105" s="14">
        <v>41705.597569444442</v>
      </c>
    </row>
    <row r="106" spans="1:20" x14ac:dyDescent="0.55000000000000004">
      <c r="A106">
        <v>2208</v>
      </c>
      <c r="B106" t="s">
        <v>2209</v>
      </c>
      <c r="C106" t="s">
        <v>6318</v>
      </c>
      <c r="D106">
        <v>1000</v>
      </c>
      <c r="E106">
        <v>1016</v>
      </c>
      <c r="F106" t="s">
        <v>8218</v>
      </c>
      <c r="G106" t="s">
        <v>8223</v>
      </c>
      <c r="H106" t="s">
        <v>8245</v>
      </c>
      <c r="I106">
        <v>1333771200</v>
      </c>
      <c r="J106">
        <v>1328649026</v>
      </c>
      <c r="K106" t="b">
        <v>0</v>
      </c>
      <c r="L106">
        <v>24</v>
      </c>
      <c r="M106" t="b">
        <v>1</v>
      </c>
      <c r="N106" t="s">
        <v>8279</v>
      </c>
      <c r="O106">
        <v>1.016</v>
      </c>
      <c r="P106">
        <v>42.33</v>
      </c>
      <c r="Q106" t="s">
        <v>8323</v>
      </c>
      <c r="R106" t="s">
        <v>8328</v>
      </c>
      <c r="S106" s="14">
        <v>40946.67391203704</v>
      </c>
      <c r="T106" s="14">
        <v>41005.958333333336</v>
      </c>
    </row>
    <row r="107" spans="1:20" x14ac:dyDescent="0.55000000000000004">
      <c r="A107">
        <v>2204</v>
      </c>
      <c r="B107" t="s">
        <v>2205</v>
      </c>
      <c r="C107" t="s">
        <v>6314</v>
      </c>
      <c r="D107">
        <v>1500</v>
      </c>
      <c r="E107">
        <v>1993</v>
      </c>
      <c r="F107" t="s">
        <v>8218</v>
      </c>
      <c r="G107" t="s">
        <v>8223</v>
      </c>
      <c r="H107" t="s">
        <v>8245</v>
      </c>
      <c r="I107">
        <v>1362814119</v>
      </c>
      <c r="J107">
        <v>1360222119</v>
      </c>
      <c r="K107" t="b">
        <v>0</v>
      </c>
      <c r="L107">
        <v>73</v>
      </c>
      <c r="M107" t="b">
        <v>1</v>
      </c>
      <c r="N107" t="s">
        <v>8279</v>
      </c>
      <c r="O107">
        <v>1.3286666666666667</v>
      </c>
      <c r="P107">
        <v>27.3</v>
      </c>
      <c r="Q107" t="s">
        <v>8323</v>
      </c>
      <c r="R107" t="s">
        <v>8328</v>
      </c>
      <c r="S107" s="14">
        <v>41312.103229166663</v>
      </c>
      <c r="T107" s="14">
        <v>41342.103229166663</v>
      </c>
    </row>
    <row r="108" spans="1:20" x14ac:dyDescent="0.55000000000000004">
      <c r="A108">
        <v>2194</v>
      </c>
      <c r="B108" t="s">
        <v>2195</v>
      </c>
      <c r="C108" t="s">
        <v>6304</v>
      </c>
      <c r="D108">
        <v>10000</v>
      </c>
      <c r="E108">
        <v>53737</v>
      </c>
      <c r="F108" t="s">
        <v>8218</v>
      </c>
      <c r="G108" t="s">
        <v>8223</v>
      </c>
      <c r="H108" t="s">
        <v>8245</v>
      </c>
      <c r="I108">
        <v>1459012290</v>
      </c>
      <c r="J108">
        <v>1456423890</v>
      </c>
      <c r="K108" t="b">
        <v>0</v>
      </c>
      <c r="L108">
        <v>878</v>
      </c>
      <c r="M108" t="b">
        <v>1</v>
      </c>
      <c r="N108" t="s">
        <v>8296</v>
      </c>
      <c r="O108">
        <v>5.3737000000000004</v>
      </c>
      <c r="P108">
        <v>61.2</v>
      </c>
      <c r="Q108" t="s">
        <v>8331</v>
      </c>
      <c r="R108" t="s">
        <v>8349</v>
      </c>
      <c r="S108" s="14">
        <v>42425.54965277778</v>
      </c>
      <c r="T108" s="14">
        <v>42455.507986111108</v>
      </c>
    </row>
    <row r="109" spans="1:20" x14ac:dyDescent="0.55000000000000004">
      <c r="A109">
        <v>2191</v>
      </c>
      <c r="B109" t="s">
        <v>2192</v>
      </c>
      <c r="C109" t="s">
        <v>6301</v>
      </c>
      <c r="D109">
        <v>750</v>
      </c>
      <c r="E109">
        <v>898</v>
      </c>
      <c r="F109" t="s">
        <v>8218</v>
      </c>
      <c r="G109" t="s">
        <v>8224</v>
      </c>
      <c r="H109" t="s">
        <v>8246</v>
      </c>
      <c r="I109">
        <v>1487102427</v>
      </c>
      <c r="J109">
        <v>1486065627</v>
      </c>
      <c r="K109" t="b">
        <v>0</v>
      </c>
      <c r="L109">
        <v>25</v>
      </c>
      <c r="M109" t="b">
        <v>1</v>
      </c>
      <c r="N109" t="s">
        <v>8296</v>
      </c>
      <c r="O109">
        <v>1.1973333333333334</v>
      </c>
      <c r="P109">
        <v>35.92</v>
      </c>
      <c r="Q109" t="s">
        <v>8331</v>
      </c>
      <c r="R109" t="s">
        <v>8349</v>
      </c>
      <c r="S109" s="14">
        <v>42768.6253125</v>
      </c>
      <c r="T109" s="14">
        <v>42780.6253125</v>
      </c>
    </row>
    <row r="110" spans="1:20" x14ac:dyDescent="0.55000000000000004">
      <c r="A110">
        <v>2190</v>
      </c>
      <c r="B110" t="s">
        <v>2191</v>
      </c>
      <c r="C110" t="s">
        <v>6300</v>
      </c>
      <c r="D110">
        <v>19000</v>
      </c>
      <c r="E110">
        <v>35076</v>
      </c>
      <c r="F110" t="s">
        <v>8218</v>
      </c>
      <c r="G110" t="s">
        <v>8223</v>
      </c>
      <c r="H110" t="s">
        <v>8245</v>
      </c>
      <c r="I110">
        <v>1458716340</v>
      </c>
      <c r="J110">
        <v>1455721204</v>
      </c>
      <c r="K110" t="b">
        <v>0</v>
      </c>
      <c r="L110">
        <v>537</v>
      </c>
      <c r="M110" t="b">
        <v>1</v>
      </c>
      <c r="N110" t="s">
        <v>8296</v>
      </c>
      <c r="O110">
        <v>1.8461052631578947</v>
      </c>
      <c r="P110">
        <v>65.319999999999993</v>
      </c>
      <c r="Q110" t="s">
        <v>8331</v>
      </c>
      <c r="R110" t="s">
        <v>8349</v>
      </c>
      <c r="S110" s="14">
        <v>42417.416712962964</v>
      </c>
      <c r="T110" s="14">
        <v>42452.082638888889</v>
      </c>
    </row>
    <row r="111" spans="1:20" x14ac:dyDescent="0.55000000000000004">
      <c r="A111">
        <v>2185</v>
      </c>
      <c r="B111" t="s">
        <v>2186</v>
      </c>
      <c r="C111" t="s">
        <v>6295</v>
      </c>
      <c r="D111">
        <v>5000</v>
      </c>
      <c r="E111">
        <v>92848.5</v>
      </c>
      <c r="F111" t="s">
        <v>8218</v>
      </c>
      <c r="G111" t="s">
        <v>8224</v>
      </c>
      <c r="H111" t="s">
        <v>8246</v>
      </c>
      <c r="I111">
        <v>1364286239</v>
      </c>
      <c r="J111">
        <v>1360830239</v>
      </c>
      <c r="K111" t="b">
        <v>0</v>
      </c>
      <c r="L111">
        <v>623</v>
      </c>
      <c r="M111" t="b">
        <v>1</v>
      </c>
      <c r="N111" t="s">
        <v>8296</v>
      </c>
      <c r="O111">
        <v>18.569700000000001</v>
      </c>
      <c r="P111">
        <v>149.03</v>
      </c>
      <c r="Q111" t="s">
        <v>8331</v>
      </c>
      <c r="R111" t="s">
        <v>8349</v>
      </c>
      <c r="S111" s="14">
        <v>41319.141655092593</v>
      </c>
      <c r="T111" s="14">
        <v>41359.141655092593</v>
      </c>
    </row>
    <row r="112" spans="1:20" x14ac:dyDescent="0.55000000000000004">
      <c r="A112">
        <v>2181</v>
      </c>
      <c r="B112" t="s">
        <v>2182</v>
      </c>
      <c r="C112" t="s">
        <v>6291</v>
      </c>
      <c r="D112">
        <v>2000</v>
      </c>
      <c r="E112">
        <v>3062</v>
      </c>
      <c r="F112" t="s">
        <v>8218</v>
      </c>
      <c r="G112" t="s">
        <v>8223</v>
      </c>
      <c r="H112" t="s">
        <v>8245</v>
      </c>
      <c r="I112">
        <v>1487635653</v>
      </c>
      <c r="J112">
        <v>1486426053</v>
      </c>
      <c r="K112" t="b">
        <v>0</v>
      </c>
      <c r="L112">
        <v>53</v>
      </c>
      <c r="M112" t="b">
        <v>1</v>
      </c>
      <c r="N112" t="s">
        <v>8296</v>
      </c>
      <c r="O112">
        <v>1.5309999999999999</v>
      </c>
      <c r="P112">
        <v>57.77</v>
      </c>
      <c r="Q112" t="s">
        <v>8331</v>
      </c>
      <c r="R112" t="s">
        <v>8349</v>
      </c>
      <c r="S112" s="14">
        <v>42772.796909722223</v>
      </c>
      <c r="T112" s="14">
        <v>42786.796909722223</v>
      </c>
    </row>
    <row r="113" spans="1:20" x14ac:dyDescent="0.55000000000000004">
      <c r="A113">
        <v>2169</v>
      </c>
      <c r="B113" t="s">
        <v>2170</v>
      </c>
      <c r="C113" t="s">
        <v>6279</v>
      </c>
      <c r="D113">
        <v>153</v>
      </c>
      <c r="E113">
        <v>153</v>
      </c>
      <c r="F113" t="s">
        <v>8218</v>
      </c>
      <c r="G113" t="s">
        <v>8223</v>
      </c>
      <c r="H113" t="s">
        <v>8245</v>
      </c>
      <c r="I113">
        <v>1488473351</v>
      </c>
      <c r="J113">
        <v>1488214151</v>
      </c>
      <c r="K113" t="b">
        <v>0</v>
      </c>
      <c r="L113">
        <v>7</v>
      </c>
      <c r="M113" t="b">
        <v>1</v>
      </c>
      <c r="N113" t="s">
        <v>8275</v>
      </c>
      <c r="O113">
        <v>1</v>
      </c>
      <c r="P113">
        <v>21.86</v>
      </c>
      <c r="Q113" t="s">
        <v>8323</v>
      </c>
      <c r="R113" t="s">
        <v>8324</v>
      </c>
      <c r="S113" s="14">
        <v>42793.492488425924</v>
      </c>
      <c r="T113" s="14">
        <v>42796.492488425924</v>
      </c>
    </row>
    <row r="114" spans="1:20" x14ac:dyDescent="0.55000000000000004">
      <c r="A114">
        <v>2098</v>
      </c>
      <c r="B114" t="s">
        <v>2099</v>
      </c>
      <c r="C114" t="s">
        <v>6208</v>
      </c>
      <c r="D114">
        <v>6000</v>
      </c>
      <c r="E114">
        <v>6020</v>
      </c>
      <c r="F114" t="s">
        <v>8218</v>
      </c>
      <c r="G114" t="s">
        <v>8223</v>
      </c>
      <c r="H114" t="s">
        <v>8245</v>
      </c>
      <c r="I114">
        <v>1331174635</v>
      </c>
      <c r="J114">
        <v>1328582635</v>
      </c>
      <c r="K114" t="b">
        <v>0</v>
      </c>
      <c r="L114">
        <v>32</v>
      </c>
      <c r="M114" t="b">
        <v>1</v>
      </c>
      <c r="N114" t="s">
        <v>8278</v>
      </c>
      <c r="O114">
        <v>1.0033333333333334</v>
      </c>
      <c r="P114">
        <v>188.13</v>
      </c>
      <c r="Q114" t="s">
        <v>8323</v>
      </c>
      <c r="R114" t="s">
        <v>8327</v>
      </c>
      <c r="S114" s="14">
        <v>40945.905497685184</v>
      </c>
      <c r="T114" s="14">
        <v>40975.905497685184</v>
      </c>
    </row>
    <row r="115" spans="1:20" x14ac:dyDescent="0.55000000000000004">
      <c r="A115">
        <v>2062</v>
      </c>
      <c r="B115" t="s">
        <v>2063</v>
      </c>
      <c r="C115" t="s">
        <v>6172</v>
      </c>
      <c r="D115">
        <v>100000</v>
      </c>
      <c r="E115">
        <v>114977</v>
      </c>
      <c r="F115" t="s">
        <v>8218</v>
      </c>
      <c r="G115" t="s">
        <v>8231</v>
      </c>
      <c r="H115" t="s">
        <v>8252</v>
      </c>
      <c r="I115">
        <v>1458807098</v>
      </c>
      <c r="J115">
        <v>1456218698</v>
      </c>
      <c r="K115" t="b">
        <v>0</v>
      </c>
      <c r="L115">
        <v>203</v>
      </c>
      <c r="M115" t="b">
        <v>1</v>
      </c>
      <c r="N115" t="s">
        <v>8294</v>
      </c>
      <c r="O115">
        <v>1.14977</v>
      </c>
      <c r="P115">
        <v>566.39</v>
      </c>
      <c r="Q115" t="s">
        <v>8317</v>
      </c>
      <c r="R115" t="s">
        <v>8347</v>
      </c>
      <c r="S115" s="14">
        <v>42423.174745370372</v>
      </c>
      <c r="T115" s="14">
        <v>42453.1330787037</v>
      </c>
    </row>
    <row r="116" spans="1:20" x14ac:dyDescent="0.55000000000000004">
      <c r="A116">
        <v>2028</v>
      </c>
      <c r="B116" t="s">
        <v>2029</v>
      </c>
      <c r="C116" t="s">
        <v>6138</v>
      </c>
      <c r="D116">
        <v>3000</v>
      </c>
      <c r="E116">
        <v>3785</v>
      </c>
      <c r="F116" t="s">
        <v>8218</v>
      </c>
      <c r="G116" t="s">
        <v>8223</v>
      </c>
      <c r="H116" t="s">
        <v>8245</v>
      </c>
      <c r="I116">
        <v>1268690100</v>
      </c>
      <c r="J116">
        <v>1265493806</v>
      </c>
      <c r="K116" t="b">
        <v>1</v>
      </c>
      <c r="L116">
        <v>79</v>
      </c>
      <c r="M116" t="b">
        <v>1</v>
      </c>
      <c r="N116" t="s">
        <v>8294</v>
      </c>
      <c r="O116">
        <v>1.2616666666666667</v>
      </c>
      <c r="P116">
        <v>47.91</v>
      </c>
      <c r="Q116" t="s">
        <v>8317</v>
      </c>
      <c r="R116" t="s">
        <v>8347</v>
      </c>
      <c r="S116" s="14">
        <v>40215.710717592592</v>
      </c>
      <c r="T116" s="14">
        <v>40252.704861111109</v>
      </c>
    </row>
    <row r="117" spans="1:20" x14ac:dyDescent="0.55000000000000004">
      <c r="A117">
        <v>2027</v>
      </c>
      <c r="B117" t="s">
        <v>2028</v>
      </c>
      <c r="C117" t="s">
        <v>6137</v>
      </c>
      <c r="D117">
        <v>100000</v>
      </c>
      <c r="E117">
        <v>120249</v>
      </c>
      <c r="F117" t="s">
        <v>8218</v>
      </c>
      <c r="G117" t="s">
        <v>8223</v>
      </c>
      <c r="H117" t="s">
        <v>8245</v>
      </c>
      <c r="I117">
        <v>1427740319</v>
      </c>
      <c r="J117">
        <v>1423855919</v>
      </c>
      <c r="K117" t="b">
        <v>1</v>
      </c>
      <c r="L117">
        <v>539</v>
      </c>
      <c r="M117" t="b">
        <v>1</v>
      </c>
      <c r="N117" t="s">
        <v>8294</v>
      </c>
      <c r="O117">
        <v>1.2024900000000001</v>
      </c>
      <c r="P117">
        <v>223.1</v>
      </c>
      <c r="Q117" t="s">
        <v>8317</v>
      </c>
      <c r="R117" t="s">
        <v>8347</v>
      </c>
      <c r="S117" s="14">
        <v>42048.605543981481</v>
      </c>
      <c r="T117" s="14">
        <v>42093.563877314817</v>
      </c>
    </row>
    <row r="118" spans="1:20" x14ac:dyDescent="0.55000000000000004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v>1.1365714285714286</v>
      </c>
      <c r="P118">
        <v>69.790000000000006</v>
      </c>
      <c r="Q118" t="s">
        <v>8308</v>
      </c>
      <c r="R118" t="s">
        <v>8310</v>
      </c>
      <c r="S118" s="14">
        <v>40595.288831018515</v>
      </c>
      <c r="T118" s="14">
        <v>40641.247164351851</v>
      </c>
    </row>
    <row r="119" spans="1:20" x14ac:dyDescent="0.55000000000000004">
      <c r="A119">
        <v>2017</v>
      </c>
      <c r="B119" t="s">
        <v>2018</v>
      </c>
      <c r="C119" t="s">
        <v>6127</v>
      </c>
      <c r="D119">
        <v>25000</v>
      </c>
      <c r="E119">
        <v>31275.599999999999</v>
      </c>
      <c r="F119" t="s">
        <v>8218</v>
      </c>
      <c r="G119" t="s">
        <v>8223</v>
      </c>
      <c r="H119" t="s">
        <v>8245</v>
      </c>
      <c r="I119">
        <v>1332561600</v>
      </c>
      <c r="J119">
        <v>1329873755</v>
      </c>
      <c r="K119" t="b">
        <v>1</v>
      </c>
      <c r="L119">
        <v>426</v>
      </c>
      <c r="M119" t="b">
        <v>1</v>
      </c>
      <c r="N119" t="s">
        <v>8294</v>
      </c>
      <c r="O119">
        <v>1.2510239999999999</v>
      </c>
      <c r="P119">
        <v>73.42</v>
      </c>
      <c r="Q119" t="s">
        <v>8317</v>
      </c>
      <c r="R119" t="s">
        <v>8347</v>
      </c>
      <c r="S119" s="14">
        <v>40960.849016203705</v>
      </c>
      <c r="T119" s="14">
        <v>40991.958333333336</v>
      </c>
    </row>
    <row r="120" spans="1:20" x14ac:dyDescent="0.55000000000000004">
      <c r="A120">
        <v>2016</v>
      </c>
      <c r="B120" t="s">
        <v>2017</v>
      </c>
      <c r="C120" t="s">
        <v>6126</v>
      </c>
      <c r="D120">
        <v>10000</v>
      </c>
      <c r="E120">
        <v>92154.22</v>
      </c>
      <c r="F120" t="s">
        <v>8218</v>
      </c>
      <c r="G120" t="s">
        <v>8223</v>
      </c>
      <c r="H120" t="s">
        <v>8245</v>
      </c>
      <c r="I120">
        <v>1362863299</v>
      </c>
      <c r="J120">
        <v>1360271299</v>
      </c>
      <c r="K120" t="b">
        <v>1</v>
      </c>
      <c r="L120">
        <v>479</v>
      </c>
      <c r="M120" t="b">
        <v>1</v>
      </c>
      <c r="N120" t="s">
        <v>8294</v>
      </c>
      <c r="O120">
        <v>9.2154220000000002</v>
      </c>
      <c r="P120">
        <v>192.39</v>
      </c>
      <c r="Q120" t="s">
        <v>8317</v>
      </c>
      <c r="R120" t="s">
        <v>8347</v>
      </c>
      <c r="S120" s="14">
        <v>41312.672442129631</v>
      </c>
      <c r="T120" s="14">
        <v>41342.672442129631</v>
      </c>
    </row>
    <row r="121" spans="1:20" x14ac:dyDescent="0.55000000000000004">
      <c r="A121">
        <v>2014</v>
      </c>
      <c r="B121" t="s">
        <v>2015</v>
      </c>
      <c r="C121" t="s">
        <v>6124</v>
      </c>
      <c r="D121">
        <v>30000</v>
      </c>
      <c r="E121">
        <v>2344134.67</v>
      </c>
      <c r="F121" t="s">
        <v>8218</v>
      </c>
      <c r="G121" t="s">
        <v>8223</v>
      </c>
      <c r="H121" t="s">
        <v>8245</v>
      </c>
      <c r="I121">
        <v>1364184539</v>
      </c>
      <c r="J121">
        <v>1361250539</v>
      </c>
      <c r="K121" t="b">
        <v>1</v>
      </c>
      <c r="L121">
        <v>26457</v>
      </c>
      <c r="M121" t="b">
        <v>1</v>
      </c>
      <c r="N121" t="s">
        <v>8294</v>
      </c>
      <c r="O121">
        <v>78.137822333333332</v>
      </c>
      <c r="P121">
        <v>88.6</v>
      </c>
      <c r="Q121" t="s">
        <v>8317</v>
      </c>
      <c r="R121" t="s">
        <v>8347</v>
      </c>
      <c r="S121" s="14">
        <v>41324.006238425929</v>
      </c>
      <c r="T121" s="14">
        <v>41357.964571759258</v>
      </c>
    </row>
    <row r="122" spans="1:20" x14ac:dyDescent="0.55000000000000004">
      <c r="A122">
        <v>1980</v>
      </c>
      <c r="B122" t="s">
        <v>1981</v>
      </c>
      <c r="C122" t="s">
        <v>6090</v>
      </c>
      <c r="D122">
        <v>50000</v>
      </c>
      <c r="E122">
        <v>177412.01</v>
      </c>
      <c r="F122" t="s">
        <v>8218</v>
      </c>
      <c r="G122" t="s">
        <v>8235</v>
      </c>
      <c r="H122" t="s">
        <v>8248</v>
      </c>
      <c r="I122">
        <v>1459684862</v>
      </c>
      <c r="J122">
        <v>1456232462</v>
      </c>
      <c r="K122" t="b">
        <v>1</v>
      </c>
      <c r="L122">
        <v>1945</v>
      </c>
      <c r="M122" t="b">
        <v>1</v>
      </c>
      <c r="N122" t="s">
        <v>8294</v>
      </c>
      <c r="O122">
        <v>3.5482402000000004</v>
      </c>
      <c r="P122">
        <v>91.21</v>
      </c>
      <c r="Q122" t="s">
        <v>8317</v>
      </c>
      <c r="R122" t="s">
        <v>8347</v>
      </c>
      <c r="S122" s="14">
        <v>42423.334050925929</v>
      </c>
      <c r="T122" s="14">
        <v>42463.292384259257</v>
      </c>
    </row>
    <row r="123" spans="1:20" x14ac:dyDescent="0.55000000000000004">
      <c r="A123">
        <v>1975</v>
      </c>
      <c r="B123" t="s">
        <v>1976</v>
      </c>
      <c r="C123" t="s">
        <v>6085</v>
      </c>
      <c r="D123">
        <v>16000</v>
      </c>
      <c r="E123">
        <v>33393.339999999997</v>
      </c>
      <c r="F123" t="s">
        <v>8218</v>
      </c>
      <c r="G123" t="s">
        <v>8223</v>
      </c>
      <c r="H123" t="s">
        <v>8245</v>
      </c>
      <c r="I123">
        <v>1362938851</v>
      </c>
      <c r="J123">
        <v>1360346851</v>
      </c>
      <c r="K123" t="b">
        <v>1</v>
      </c>
      <c r="L123">
        <v>253</v>
      </c>
      <c r="M123" t="b">
        <v>1</v>
      </c>
      <c r="N123" t="s">
        <v>8294</v>
      </c>
      <c r="O123">
        <v>2.0870837499999997</v>
      </c>
      <c r="P123">
        <v>131.99</v>
      </c>
      <c r="Q123" t="s">
        <v>8317</v>
      </c>
      <c r="R123" t="s">
        <v>8347</v>
      </c>
      <c r="S123" s="14">
        <v>41313.546886574077</v>
      </c>
      <c r="T123" s="14">
        <v>41343.546886574077</v>
      </c>
    </row>
    <row r="124" spans="1:20" x14ac:dyDescent="0.55000000000000004">
      <c r="A124">
        <v>1970</v>
      </c>
      <c r="B124" t="s">
        <v>1971</v>
      </c>
      <c r="C124" t="s">
        <v>6080</v>
      </c>
      <c r="D124">
        <v>5000</v>
      </c>
      <c r="E124">
        <v>56590</v>
      </c>
      <c r="F124" t="s">
        <v>8218</v>
      </c>
      <c r="G124" t="s">
        <v>8223</v>
      </c>
      <c r="H124" t="s">
        <v>8245</v>
      </c>
      <c r="I124">
        <v>1366429101</v>
      </c>
      <c r="J124">
        <v>1361248701</v>
      </c>
      <c r="K124" t="b">
        <v>1</v>
      </c>
      <c r="L124">
        <v>701</v>
      </c>
      <c r="M124" t="b">
        <v>1</v>
      </c>
      <c r="N124" t="s">
        <v>8294</v>
      </c>
      <c r="O124">
        <v>11.318</v>
      </c>
      <c r="P124">
        <v>80.73</v>
      </c>
      <c r="Q124" t="s">
        <v>8317</v>
      </c>
      <c r="R124" t="s">
        <v>8347</v>
      </c>
      <c r="S124" s="14">
        <v>41323.984965277778</v>
      </c>
      <c r="T124" s="14">
        <v>41383.943298611113</v>
      </c>
    </row>
    <row r="125" spans="1:20" x14ac:dyDescent="0.55000000000000004">
      <c r="A125">
        <v>1958</v>
      </c>
      <c r="B125" t="s">
        <v>1959</v>
      </c>
      <c r="C125" t="s">
        <v>6068</v>
      </c>
      <c r="D125">
        <v>7000</v>
      </c>
      <c r="E125">
        <v>100490.02</v>
      </c>
      <c r="F125" t="s">
        <v>8218</v>
      </c>
      <c r="G125" t="s">
        <v>8223</v>
      </c>
      <c r="H125" t="s">
        <v>8245</v>
      </c>
      <c r="I125">
        <v>1364078561</v>
      </c>
      <c r="J125">
        <v>1361490161</v>
      </c>
      <c r="K125" t="b">
        <v>1</v>
      </c>
      <c r="L125">
        <v>1356</v>
      </c>
      <c r="M125" t="b">
        <v>1</v>
      </c>
      <c r="N125" t="s">
        <v>8294</v>
      </c>
      <c r="O125">
        <v>14.355717142857143</v>
      </c>
      <c r="P125">
        <v>74.11</v>
      </c>
      <c r="Q125" t="s">
        <v>8317</v>
      </c>
      <c r="R125" t="s">
        <v>8347</v>
      </c>
      <c r="S125" s="14">
        <v>41326.779641203706</v>
      </c>
      <c r="T125" s="14">
        <v>41356.737974537034</v>
      </c>
    </row>
    <row r="126" spans="1:20" x14ac:dyDescent="0.55000000000000004">
      <c r="A126">
        <v>1953</v>
      </c>
      <c r="B126" t="s">
        <v>1954</v>
      </c>
      <c r="C126" t="s">
        <v>6063</v>
      </c>
      <c r="D126">
        <v>15000</v>
      </c>
      <c r="E126">
        <v>33892</v>
      </c>
      <c r="F126" t="s">
        <v>8218</v>
      </c>
      <c r="G126" t="s">
        <v>8223</v>
      </c>
      <c r="H126" t="s">
        <v>8245</v>
      </c>
      <c r="I126">
        <v>1330657200</v>
      </c>
      <c r="J126">
        <v>1328158065</v>
      </c>
      <c r="K126" t="b">
        <v>1</v>
      </c>
      <c r="L126">
        <v>147</v>
      </c>
      <c r="M126" t="b">
        <v>1</v>
      </c>
      <c r="N126" t="s">
        <v>8294</v>
      </c>
      <c r="O126">
        <v>2.2594666666666665</v>
      </c>
      <c r="P126">
        <v>230.56</v>
      </c>
      <c r="Q126" t="s">
        <v>8317</v>
      </c>
      <c r="R126" t="s">
        <v>8347</v>
      </c>
      <c r="S126" s="14">
        <v>40940.991493055553</v>
      </c>
      <c r="T126" s="14">
        <v>40969.916666666664</v>
      </c>
    </row>
    <row r="127" spans="1:20" x14ac:dyDescent="0.55000000000000004">
      <c r="A127">
        <v>1946</v>
      </c>
      <c r="B127" t="s">
        <v>1947</v>
      </c>
      <c r="C127" t="s">
        <v>6056</v>
      </c>
      <c r="D127">
        <v>7500</v>
      </c>
      <c r="E127">
        <v>11231</v>
      </c>
      <c r="F127" t="s">
        <v>8218</v>
      </c>
      <c r="G127" t="s">
        <v>8223</v>
      </c>
      <c r="H127" t="s">
        <v>8245</v>
      </c>
      <c r="I127">
        <v>1397961361</v>
      </c>
      <c r="J127">
        <v>1392780961</v>
      </c>
      <c r="K127" t="b">
        <v>1</v>
      </c>
      <c r="L127">
        <v>70</v>
      </c>
      <c r="M127" t="b">
        <v>1</v>
      </c>
      <c r="N127" t="s">
        <v>8294</v>
      </c>
      <c r="O127">
        <v>1.4974666666666667</v>
      </c>
      <c r="P127">
        <v>160.44</v>
      </c>
      <c r="Q127" t="s">
        <v>8317</v>
      </c>
      <c r="R127" t="s">
        <v>8347</v>
      </c>
      <c r="S127" s="14">
        <v>41688.941678240742</v>
      </c>
      <c r="T127" s="14">
        <v>41748.900011574071</v>
      </c>
    </row>
    <row r="128" spans="1:20" x14ac:dyDescent="0.55000000000000004">
      <c r="A128">
        <v>1939</v>
      </c>
      <c r="B128" t="s">
        <v>1940</v>
      </c>
      <c r="C128" t="s">
        <v>6049</v>
      </c>
      <c r="D128">
        <v>10000</v>
      </c>
      <c r="E128">
        <v>11070</v>
      </c>
      <c r="F128" t="s">
        <v>8218</v>
      </c>
      <c r="G128" t="s">
        <v>8223</v>
      </c>
      <c r="H128" t="s">
        <v>8245</v>
      </c>
      <c r="I128">
        <v>1362955108</v>
      </c>
      <c r="J128">
        <v>1360366708</v>
      </c>
      <c r="K128" t="b">
        <v>0</v>
      </c>
      <c r="L128">
        <v>96</v>
      </c>
      <c r="M128" t="b">
        <v>1</v>
      </c>
      <c r="N128" t="s">
        <v>8278</v>
      </c>
      <c r="O128">
        <v>1.107</v>
      </c>
      <c r="P128">
        <v>115.31</v>
      </c>
      <c r="Q128" t="s">
        <v>8323</v>
      </c>
      <c r="R128" t="s">
        <v>8327</v>
      </c>
      <c r="S128" s="14">
        <v>41313.776712962965</v>
      </c>
      <c r="T128" s="14">
        <v>41343.735046296293</v>
      </c>
    </row>
    <row r="129" spans="1:20" x14ac:dyDescent="0.55000000000000004">
      <c r="A129">
        <v>1927</v>
      </c>
      <c r="B129" t="s">
        <v>1928</v>
      </c>
      <c r="C129" t="s">
        <v>6037</v>
      </c>
      <c r="D129">
        <v>600</v>
      </c>
      <c r="E129">
        <v>620</v>
      </c>
      <c r="F129" t="s">
        <v>8218</v>
      </c>
      <c r="G129" t="s">
        <v>8223</v>
      </c>
      <c r="H129" t="s">
        <v>8245</v>
      </c>
      <c r="I129">
        <v>1331182740</v>
      </c>
      <c r="J129">
        <v>1329856839</v>
      </c>
      <c r="K129" t="b">
        <v>0</v>
      </c>
      <c r="L129">
        <v>11</v>
      </c>
      <c r="M129" t="b">
        <v>1</v>
      </c>
      <c r="N129" t="s">
        <v>8278</v>
      </c>
      <c r="O129">
        <v>1.0333333333333334</v>
      </c>
      <c r="P129">
        <v>56.36</v>
      </c>
      <c r="Q129" t="s">
        <v>8323</v>
      </c>
      <c r="R129" t="s">
        <v>8327</v>
      </c>
      <c r="S129" s="14">
        <v>40960.653229166666</v>
      </c>
      <c r="T129" s="14">
        <v>40975.999305555553</v>
      </c>
    </row>
    <row r="130" spans="1:20" x14ac:dyDescent="0.55000000000000004">
      <c r="A130">
        <v>1899</v>
      </c>
      <c r="B130" t="s">
        <v>1900</v>
      </c>
      <c r="C130" t="s">
        <v>6009</v>
      </c>
      <c r="D130">
        <v>900</v>
      </c>
      <c r="E130">
        <v>1200</v>
      </c>
      <c r="F130" t="s">
        <v>8218</v>
      </c>
      <c r="G130" t="s">
        <v>8223</v>
      </c>
      <c r="H130" t="s">
        <v>8245</v>
      </c>
      <c r="I130">
        <v>1427319366</v>
      </c>
      <c r="J130">
        <v>1424730966</v>
      </c>
      <c r="K130" t="b">
        <v>0</v>
      </c>
      <c r="L130">
        <v>42</v>
      </c>
      <c r="M130" t="b">
        <v>1</v>
      </c>
      <c r="N130" t="s">
        <v>8278</v>
      </c>
      <c r="O130">
        <v>1.3333333333333333</v>
      </c>
      <c r="P130">
        <v>28.57</v>
      </c>
      <c r="Q130" t="s">
        <v>8323</v>
      </c>
      <c r="R130" t="s">
        <v>8327</v>
      </c>
      <c r="S130" s="14">
        <v>42058.733402777776</v>
      </c>
      <c r="T130" s="14">
        <v>42088.691736111112</v>
      </c>
    </row>
    <row r="131" spans="1:20" x14ac:dyDescent="0.55000000000000004">
      <c r="A131">
        <v>1897</v>
      </c>
      <c r="B131" t="s">
        <v>1898</v>
      </c>
      <c r="C131" t="s">
        <v>6007</v>
      </c>
      <c r="D131">
        <v>6350</v>
      </c>
      <c r="E131">
        <v>6506</v>
      </c>
      <c r="F131" t="s">
        <v>8218</v>
      </c>
      <c r="G131" t="s">
        <v>8223</v>
      </c>
      <c r="H131" t="s">
        <v>8245</v>
      </c>
      <c r="I131">
        <v>1393966800</v>
      </c>
      <c r="J131">
        <v>1392040806</v>
      </c>
      <c r="K131" t="b">
        <v>0</v>
      </c>
      <c r="L131">
        <v>183</v>
      </c>
      <c r="M131" t="b">
        <v>1</v>
      </c>
      <c r="N131" t="s">
        <v>8278</v>
      </c>
      <c r="O131">
        <v>1.0245669291338582</v>
      </c>
      <c r="P131">
        <v>35.549999999999997</v>
      </c>
      <c r="Q131" t="s">
        <v>8323</v>
      </c>
      <c r="R131" t="s">
        <v>8327</v>
      </c>
      <c r="S131" s="14">
        <v>41680.375069444446</v>
      </c>
      <c r="T131" s="14">
        <v>41702.666666666664</v>
      </c>
    </row>
    <row r="132" spans="1:20" x14ac:dyDescent="0.55000000000000004">
      <c r="A132">
        <v>1881</v>
      </c>
      <c r="B132" t="s">
        <v>1882</v>
      </c>
      <c r="C132" t="s">
        <v>5991</v>
      </c>
      <c r="D132">
        <v>2000</v>
      </c>
      <c r="E132">
        <v>3453.69</v>
      </c>
      <c r="F132" t="s">
        <v>8218</v>
      </c>
      <c r="G132" t="s">
        <v>8223</v>
      </c>
      <c r="H132" t="s">
        <v>8245</v>
      </c>
      <c r="I132">
        <v>1425955189</v>
      </c>
      <c r="J132">
        <v>1423366789</v>
      </c>
      <c r="K132" t="b">
        <v>0</v>
      </c>
      <c r="L132">
        <v>70</v>
      </c>
      <c r="M132" t="b">
        <v>1</v>
      </c>
      <c r="N132" t="s">
        <v>8278</v>
      </c>
      <c r="O132">
        <v>1.726845</v>
      </c>
      <c r="P132">
        <v>49.34</v>
      </c>
      <c r="Q132" t="s">
        <v>8323</v>
      </c>
      <c r="R132" t="s">
        <v>8327</v>
      </c>
      <c r="S132" s="14">
        <v>42042.94431712963</v>
      </c>
      <c r="T132" s="14">
        <v>42072.902650462966</v>
      </c>
    </row>
    <row r="133" spans="1:20" x14ac:dyDescent="0.55000000000000004">
      <c r="A133">
        <v>1832</v>
      </c>
      <c r="B133" t="s">
        <v>1833</v>
      </c>
      <c r="C133" t="s">
        <v>5942</v>
      </c>
      <c r="D133">
        <v>350</v>
      </c>
      <c r="E133">
        <v>500</v>
      </c>
      <c r="F133" t="s">
        <v>8218</v>
      </c>
      <c r="G133" t="s">
        <v>8223</v>
      </c>
      <c r="H133" t="s">
        <v>8245</v>
      </c>
      <c r="I133">
        <v>1299243427</v>
      </c>
      <c r="J133">
        <v>1296651427</v>
      </c>
      <c r="K133" t="b">
        <v>0</v>
      </c>
      <c r="L133">
        <v>20</v>
      </c>
      <c r="M133" t="b">
        <v>1</v>
      </c>
      <c r="N133" t="s">
        <v>8275</v>
      </c>
      <c r="O133">
        <v>1.4285714285714286</v>
      </c>
      <c r="P133">
        <v>25</v>
      </c>
      <c r="Q133" t="s">
        <v>8323</v>
      </c>
      <c r="R133" t="s">
        <v>8324</v>
      </c>
      <c r="S133" s="14">
        <v>40576.331331018519</v>
      </c>
      <c r="T133" s="14">
        <v>40606.331331018519</v>
      </c>
    </row>
    <row r="134" spans="1:20" x14ac:dyDescent="0.55000000000000004">
      <c r="A134">
        <v>1762</v>
      </c>
      <c r="B134" t="s">
        <v>1763</v>
      </c>
      <c r="C134" t="s">
        <v>5872</v>
      </c>
      <c r="D134">
        <v>100</v>
      </c>
      <c r="E134">
        <v>885</v>
      </c>
      <c r="F134" t="s">
        <v>8218</v>
      </c>
      <c r="G134" t="s">
        <v>8223</v>
      </c>
      <c r="H134" t="s">
        <v>8245</v>
      </c>
      <c r="I134">
        <v>1457739245</v>
      </c>
      <c r="J134">
        <v>1455147245</v>
      </c>
      <c r="K134" t="b">
        <v>0</v>
      </c>
      <c r="L134">
        <v>25</v>
      </c>
      <c r="M134" t="b">
        <v>1</v>
      </c>
      <c r="N134" t="s">
        <v>8284</v>
      </c>
      <c r="O134">
        <v>8.85</v>
      </c>
      <c r="P134">
        <v>35.4</v>
      </c>
      <c r="Q134" t="s">
        <v>8336</v>
      </c>
      <c r="R134" t="s">
        <v>8337</v>
      </c>
      <c r="S134" s="14">
        <v>42410.773668981485</v>
      </c>
      <c r="T134" s="14">
        <v>42440.773668981485</v>
      </c>
    </row>
    <row r="135" spans="1:20" x14ac:dyDescent="0.55000000000000004">
      <c r="A135">
        <v>1760</v>
      </c>
      <c r="B135" t="s">
        <v>1761</v>
      </c>
      <c r="C135" t="s">
        <v>5870</v>
      </c>
      <c r="D135">
        <v>5000</v>
      </c>
      <c r="E135">
        <v>8272</v>
      </c>
      <c r="F135" t="s">
        <v>8218</v>
      </c>
      <c r="G135" t="s">
        <v>8223</v>
      </c>
      <c r="H135" t="s">
        <v>8245</v>
      </c>
      <c r="I135">
        <v>1456416513</v>
      </c>
      <c r="J135">
        <v>1454688513</v>
      </c>
      <c r="K135" t="b">
        <v>0</v>
      </c>
      <c r="L135">
        <v>102</v>
      </c>
      <c r="M135" t="b">
        <v>1</v>
      </c>
      <c r="N135" t="s">
        <v>8284</v>
      </c>
      <c r="O135">
        <v>1.6544000000000001</v>
      </c>
      <c r="P135">
        <v>81.099999999999994</v>
      </c>
      <c r="Q135" t="s">
        <v>8336</v>
      </c>
      <c r="R135" t="s">
        <v>8337</v>
      </c>
      <c r="S135" s="14">
        <v>42405.464270833334</v>
      </c>
      <c r="T135" s="14">
        <v>42425.464270833334</v>
      </c>
    </row>
    <row r="136" spans="1:20" x14ac:dyDescent="0.55000000000000004">
      <c r="A136">
        <v>1753</v>
      </c>
      <c r="B136" t="s">
        <v>1754</v>
      </c>
      <c r="C136" t="s">
        <v>5863</v>
      </c>
      <c r="D136">
        <v>15000</v>
      </c>
      <c r="E136">
        <v>16200</v>
      </c>
      <c r="F136" t="s">
        <v>8218</v>
      </c>
      <c r="G136" t="s">
        <v>8231</v>
      </c>
      <c r="H136" t="s">
        <v>8252</v>
      </c>
      <c r="I136">
        <v>1458579568</v>
      </c>
      <c r="J136">
        <v>1455991168</v>
      </c>
      <c r="K136" t="b">
        <v>0</v>
      </c>
      <c r="L136">
        <v>35</v>
      </c>
      <c r="M136" t="b">
        <v>1</v>
      </c>
      <c r="N136" t="s">
        <v>8284</v>
      </c>
      <c r="O136">
        <v>1.08</v>
      </c>
      <c r="P136">
        <v>462.86</v>
      </c>
      <c r="Q136" t="s">
        <v>8336</v>
      </c>
      <c r="R136" t="s">
        <v>8337</v>
      </c>
      <c r="S136" s="14">
        <v>42420.541296296295</v>
      </c>
      <c r="T136" s="14">
        <v>42450.49962962963</v>
      </c>
    </row>
    <row r="137" spans="1:20" x14ac:dyDescent="0.55000000000000004">
      <c r="A137">
        <v>1751</v>
      </c>
      <c r="B137" t="s">
        <v>1752</v>
      </c>
      <c r="C137" t="s">
        <v>5861</v>
      </c>
      <c r="D137">
        <v>10000</v>
      </c>
      <c r="E137">
        <v>10290</v>
      </c>
      <c r="F137" t="s">
        <v>8218</v>
      </c>
      <c r="G137" t="s">
        <v>8223</v>
      </c>
      <c r="H137" t="s">
        <v>8245</v>
      </c>
      <c r="I137">
        <v>1426787123</v>
      </c>
      <c r="J137">
        <v>1424198723</v>
      </c>
      <c r="K137" t="b">
        <v>0</v>
      </c>
      <c r="L137">
        <v>61</v>
      </c>
      <c r="M137" t="b">
        <v>1</v>
      </c>
      <c r="N137" t="s">
        <v>8284</v>
      </c>
      <c r="O137">
        <v>1.0289999999999999</v>
      </c>
      <c r="P137">
        <v>168.69</v>
      </c>
      <c r="Q137" t="s">
        <v>8336</v>
      </c>
      <c r="R137" t="s">
        <v>8337</v>
      </c>
      <c r="S137" s="14">
        <v>42052.573182870372</v>
      </c>
      <c r="T137" s="14">
        <v>42082.5315162037</v>
      </c>
    </row>
    <row r="138" spans="1:20" x14ac:dyDescent="0.55000000000000004">
      <c r="A138">
        <v>1677</v>
      </c>
      <c r="B138" t="s">
        <v>1678</v>
      </c>
      <c r="C138" t="s">
        <v>5787</v>
      </c>
      <c r="D138">
        <v>6000</v>
      </c>
      <c r="E138">
        <v>6700</v>
      </c>
      <c r="F138" t="s">
        <v>8218</v>
      </c>
      <c r="G138" t="s">
        <v>8226</v>
      </c>
      <c r="H138" t="s">
        <v>8248</v>
      </c>
      <c r="I138">
        <v>1460786340</v>
      </c>
      <c r="J138">
        <v>1455615976</v>
      </c>
      <c r="K138" t="b">
        <v>0</v>
      </c>
      <c r="L138">
        <v>42</v>
      </c>
      <c r="M138" t="b">
        <v>1</v>
      </c>
      <c r="N138" t="s">
        <v>8291</v>
      </c>
      <c r="O138">
        <v>1.1166666666666667</v>
      </c>
      <c r="P138">
        <v>159.52000000000001</v>
      </c>
      <c r="Q138" t="s">
        <v>8323</v>
      </c>
      <c r="R138" t="s">
        <v>8344</v>
      </c>
      <c r="S138" s="14">
        <v>42416.198796296296</v>
      </c>
      <c r="T138" s="14">
        <v>42476.040972222225</v>
      </c>
    </row>
    <row r="139" spans="1:20" x14ac:dyDescent="0.55000000000000004">
      <c r="A139">
        <v>1673</v>
      </c>
      <c r="B139" t="s">
        <v>1674</v>
      </c>
      <c r="C139" t="s">
        <v>5783</v>
      </c>
      <c r="D139">
        <v>2100</v>
      </c>
      <c r="E139">
        <v>2690</v>
      </c>
      <c r="F139" t="s">
        <v>8218</v>
      </c>
      <c r="G139" t="s">
        <v>8223</v>
      </c>
      <c r="H139" t="s">
        <v>8245</v>
      </c>
      <c r="I139">
        <v>1425675892</v>
      </c>
      <c r="J139">
        <v>1423083892</v>
      </c>
      <c r="K139" t="b">
        <v>0</v>
      </c>
      <c r="L139">
        <v>59</v>
      </c>
      <c r="M139" t="b">
        <v>1</v>
      </c>
      <c r="N139" t="s">
        <v>8291</v>
      </c>
      <c r="O139">
        <v>1.2809523809523808</v>
      </c>
      <c r="P139">
        <v>45.59</v>
      </c>
      <c r="Q139" t="s">
        <v>8323</v>
      </c>
      <c r="R139" t="s">
        <v>8344</v>
      </c>
      <c r="S139" s="14">
        <v>42039.670046296298</v>
      </c>
      <c r="T139" s="14">
        <v>42069.670046296298</v>
      </c>
    </row>
    <row r="140" spans="1:20" x14ac:dyDescent="0.55000000000000004">
      <c r="A140">
        <v>1667</v>
      </c>
      <c r="B140" t="s">
        <v>1668</v>
      </c>
      <c r="C140" t="s">
        <v>5777</v>
      </c>
      <c r="D140">
        <v>3400</v>
      </c>
      <c r="E140">
        <v>4313</v>
      </c>
      <c r="F140" t="s">
        <v>8218</v>
      </c>
      <c r="G140" t="s">
        <v>8223</v>
      </c>
      <c r="H140" t="s">
        <v>8245</v>
      </c>
      <c r="I140">
        <v>1394521140</v>
      </c>
      <c r="J140">
        <v>1392169298</v>
      </c>
      <c r="K140" t="b">
        <v>0</v>
      </c>
      <c r="L140">
        <v>82</v>
      </c>
      <c r="M140" t="b">
        <v>1</v>
      </c>
      <c r="N140" t="s">
        <v>8291</v>
      </c>
      <c r="O140">
        <v>1.2685294117647059</v>
      </c>
      <c r="P140">
        <v>52.6</v>
      </c>
      <c r="Q140" t="s">
        <v>8323</v>
      </c>
      <c r="R140" t="s">
        <v>8344</v>
      </c>
      <c r="S140" s="14">
        <v>41681.862245370372</v>
      </c>
      <c r="T140" s="14">
        <v>41709.082638888889</v>
      </c>
    </row>
    <row r="141" spans="1:20" x14ac:dyDescent="0.55000000000000004">
      <c r="A141">
        <v>1666</v>
      </c>
      <c r="B141" t="s">
        <v>1667</v>
      </c>
      <c r="C141" t="s">
        <v>5776</v>
      </c>
      <c r="D141">
        <v>2500</v>
      </c>
      <c r="E141">
        <v>4022</v>
      </c>
      <c r="F141" t="s">
        <v>8218</v>
      </c>
      <c r="G141" t="s">
        <v>8223</v>
      </c>
      <c r="H141" t="s">
        <v>8245</v>
      </c>
      <c r="I141">
        <v>1364447073</v>
      </c>
      <c r="J141">
        <v>1361858673</v>
      </c>
      <c r="K141" t="b">
        <v>0</v>
      </c>
      <c r="L141">
        <v>98</v>
      </c>
      <c r="M141" t="b">
        <v>1</v>
      </c>
      <c r="N141" t="s">
        <v>8291</v>
      </c>
      <c r="O141">
        <v>1.6088</v>
      </c>
      <c r="P141">
        <v>41.04</v>
      </c>
      <c r="Q141" t="s">
        <v>8323</v>
      </c>
      <c r="R141" t="s">
        <v>8344</v>
      </c>
      <c r="S141" s="14">
        <v>41331.04482638889</v>
      </c>
      <c r="T141" s="14">
        <v>41361.003159722219</v>
      </c>
    </row>
    <row r="142" spans="1:20" x14ac:dyDescent="0.55000000000000004">
      <c r="A142">
        <v>1648</v>
      </c>
      <c r="B142" t="s">
        <v>1649</v>
      </c>
      <c r="C142" t="s">
        <v>5758</v>
      </c>
      <c r="D142">
        <v>2300</v>
      </c>
      <c r="E142">
        <v>2881</v>
      </c>
      <c r="F142" t="s">
        <v>8218</v>
      </c>
      <c r="G142" t="s">
        <v>8223</v>
      </c>
      <c r="H142" t="s">
        <v>8245</v>
      </c>
      <c r="I142">
        <v>1300636482</v>
      </c>
      <c r="J142">
        <v>1298048082</v>
      </c>
      <c r="K142" t="b">
        <v>0</v>
      </c>
      <c r="L142">
        <v>90</v>
      </c>
      <c r="M142" t="b">
        <v>1</v>
      </c>
      <c r="N142" t="s">
        <v>8291</v>
      </c>
      <c r="O142">
        <v>1.2526086956521738</v>
      </c>
      <c r="P142">
        <v>32.01</v>
      </c>
      <c r="Q142" t="s">
        <v>8323</v>
      </c>
      <c r="R142" t="s">
        <v>8344</v>
      </c>
      <c r="S142" s="14">
        <v>40592.496319444443</v>
      </c>
      <c r="T142" s="14">
        <v>40622.454652777778</v>
      </c>
    </row>
    <row r="143" spans="1:20" x14ac:dyDescent="0.55000000000000004">
      <c r="A143">
        <v>1639</v>
      </c>
      <c r="B143" t="s">
        <v>1640</v>
      </c>
      <c r="C143" t="s">
        <v>5749</v>
      </c>
      <c r="D143">
        <v>1800</v>
      </c>
      <c r="E143">
        <v>1800</v>
      </c>
      <c r="F143" t="s">
        <v>8218</v>
      </c>
      <c r="G143" t="s">
        <v>8223</v>
      </c>
      <c r="H143" t="s">
        <v>8245</v>
      </c>
      <c r="I143">
        <v>1330789165</v>
      </c>
      <c r="J143">
        <v>1328197165</v>
      </c>
      <c r="K143" t="b">
        <v>0</v>
      </c>
      <c r="L143">
        <v>19</v>
      </c>
      <c r="M143" t="b">
        <v>1</v>
      </c>
      <c r="N143" t="s">
        <v>8275</v>
      </c>
      <c r="O143">
        <v>1</v>
      </c>
      <c r="P143">
        <v>94.74</v>
      </c>
      <c r="Q143" t="s">
        <v>8323</v>
      </c>
      <c r="R143" t="s">
        <v>8324</v>
      </c>
      <c r="S143" s="14">
        <v>40941.444039351853</v>
      </c>
      <c r="T143" s="14">
        <v>40971.444039351853</v>
      </c>
    </row>
    <row r="144" spans="1:20" x14ac:dyDescent="0.55000000000000004">
      <c r="A144">
        <v>1620</v>
      </c>
      <c r="B144" t="s">
        <v>1621</v>
      </c>
      <c r="C144" t="s">
        <v>5730</v>
      </c>
      <c r="D144">
        <v>1000</v>
      </c>
      <c r="E144">
        <v>1130</v>
      </c>
      <c r="F144" t="s">
        <v>8218</v>
      </c>
      <c r="G144" t="s">
        <v>8223</v>
      </c>
      <c r="H144" t="s">
        <v>8245</v>
      </c>
      <c r="I144">
        <v>1361606940</v>
      </c>
      <c r="J144">
        <v>1361002140</v>
      </c>
      <c r="K144" t="b">
        <v>0</v>
      </c>
      <c r="L144">
        <v>17</v>
      </c>
      <c r="M144" t="b">
        <v>1</v>
      </c>
      <c r="N144" t="s">
        <v>8275</v>
      </c>
      <c r="O144">
        <v>1.1299999999999999</v>
      </c>
      <c r="P144">
        <v>66.47</v>
      </c>
      <c r="Q144" t="s">
        <v>8323</v>
      </c>
      <c r="R144" t="s">
        <v>8324</v>
      </c>
      <c r="S144" s="14">
        <v>41321.131249999999</v>
      </c>
      <c r="T144" s="14">
        <v>41328.131249999999</v>
      </c>
    </row>
    <row r="145" spans="1:20" x14ac:dyDescent="0.55000000000000004">
      <c r="A145">
        <v>1604</v>
      </c>
      <c r="B145" t="s">
        <v>1605</v>
      </c>
      <c r="C145" t="s">
        <v>5714</v>
      </c>
      <c r="D145">
        <v>2800</v>
      </c>
      <c r="E145">
        <v>3419</v>
      </c>
      <c r="F145" t="s">
        <v>8218</v>
      </c>
      <c r="G145" t="s">
        <v>8223</v>
      </c>
      <c r="H145" t="s">
        <v>8245</v>
      </c>
      <c r="I145">
        <v>1332011835</v>
      </c>
      <c r="J145">
        <v>1328559435</v>
      </c>
      <c r="K145" t="b">
        <v>0</v>
      </c>
      <c r="L145">
        <v>70</v>
      </c>
      <c r="M145" t="b">
        <v>1</v>
      </c>
      <c r="N145" t="s">
        <v>8275</v>
      </c>
      <c r="O145">
        <v>1.2210714285714286</v>
      </c>
      <c r="P145">
        <v>48.84</v>
      </c>
      <c r="Q145" t="s">
        <v>8323</v>
      </c>
      <c r="R145" t="s">
        <v>8324</v>
      </c>
      <c r="S145" s="14">
        <v>40945.636979166666</v>
      </c>
      <c r="T145" s="14">
        <v>40985.595312500001</v>
      </c>
    </row>
    <row r="146" spans="1:20" x14ac:dyDescent="0.55000000000000004">
      <c r="A146">
        <v>1529</v>
      </c>
      <c r="B146" t="s">
        <v>1530</v>
      </c>
      <c r="C146" t="s">
        <v>5639</v>
      </c>
      <c r="D146">
        <v>19000</v>
      </c>
      <c r="E146">
        <v>19129</v>
      </c>
      <c r="F146" t="s">
        <v>8218</v>
      </c>
      <c r="G146" t="s">
        <v>8223</v>
      </c>
      <c r="H146" t="s">
        <v>8245</v>
      </c>
      <c r="I146">
        <v>1426773920</v>
      </c>
      <c r="J146">
        <v>1424185520</v>
      </c>
      <c r="K146" t="b">
        <v>1</v>
      </c>
      <c r="L146">
        <v>141</v>
      </c>
      <c r="M146" t="b">
        <v>1</v>
      </c>
      <c r="N146" t="s">
        <v>8284</v>
      </c>
      <c r="O146">
        <v>1.0067894736842105</v>
      </c>
      <c r="P146">
        <v>135.66999999999999</v>
      </c>
      <c r="Q146" t="s">
        <v>8336</v>
      </c>
      <c r="R146" t="s">
        <v>8337</v>
      </c>
      <c r="S146" s="14">
        <v>42052.420370370368</v>
      </c>
      <c r="T146" s="14">
        <v>42082.378703703704</v>
      </c>
    </row>
    <row r="147" spans="1:20" x14ac:dyDescent="0.55000000000000004">
      <c r="A147">
        <v>1527</v>
      </c>
      <c r="B147" t="s">
        <v>1528</v>
      </c>
      <c r="C147" t="s">
        <v>5637</v>
      </c>
      <c r="D147">
        <v>3500</v>
      </c>
      <c r="E147">
        <v>3865.55</v>
      </c>
      <c r="F147" t="s">
        <v>8218</v>
      </c>
      <c r="G147" t="s">
        <v>8223</v>
      </c>
      <c r="H147" t="s">
        <v>8245</v>
      </c>
      <c r="I147">
        <v>1489497886</v>
      </c>
      <c r="J147">
        <v>1487082286</v>
      </c>
      <c r="K147" t="b">
        <v>1</v>
      </c>
      <c r="L147">
        <v>70</v>
      </c>
      <c r="M147" t="b">
        <v>1</v>
      </c>
      <c r="N147" t="s">
        <v>8284</v>
      </c>
      <c r="O147">
        <v>1.1044428571428573</v>
      </c>
      <c r="P147">
        <v>55.22</v>
      </c>
      <c r="Q147" t="s">
        <v>8336</v>
      </c>
      <c r="R147" t="s">
        <v>8337</v>
      </c>
      <c r="S147" s="14">
        <v>42780.392199074071</v>
      </c>
      <c r="T147" s="14">
        <v>42808.350532407407</v>
      </c>
    </row>
    <row r="148" spans="1:20" x14ac:dyDescent="0.55000000000000004">
      <c r="A148">
        <v>1515</v>
      </c>
      <c r="B148" t="s">
        <v>1516</v>
      </c>
      <c r="C148" t="s">
        <v>5625</v>
      </c>
      <c r="D148">
        <v>300000</v>
      </c>
      <c r="E148">
        <v>471567</v>
      </c>
      <c r="F148" t="s">
        <v>8218</v>
      </c>
      <c r="G148" t="s">
        <v>8233</v>
      </c>
      <c r="H148" t="s">
        <v>8253</v>
      </c>
      <c r="I148">
        <v>1458104697</v>
      </c>
      <c r="J148">
        <v>1455516297</v>
      </c>
      <c r="K148" t="b">
        <v>1</v>
      </c>
      <c r="L148">
        <v>555</v>
      </c>
      <c r="M148" t="b">
        <v>1</v>
      </c>
      <c r="N148" t="s">
        <v>8284</v>
      </c>
      <c r="O148">
        <v>1.57189</v>
      </c>
      <c r="P148">
        <v>849.67</v>
      </c>
      <c r="Q148" t="s">
        <v>8336</v>
      </c>
      <c r="R148" t="s">
        <v>8337</v>
      </c>
      <c r="S148" s="14">
        <v>42415.045104166667</v>
      </c>
      <c r="T148" s="14">
        <v>42445.003437500003</v>
      </c>
    </row>
    <row r="149" spans="1:20" x14ac:dyDescent="0.55000000000000004">
      <c r="A149">
        <v>1505</v>
      </c>
      <c r="B149" t="s">
        <v>1506</v>
      </c>
      <c r="C149" t="s">
        <v>5615</v>
      </c>
      <c r="D149">
        <v>16000</v>
      </c>
      <c r="E149">
        <v>16573</v>
      </c>
      <c r="F149" t="s">
        <v>8218</v>
      </c>
      <c r="G149" t="s">
        <v>8235</v>
      </c>
      <c r="H149" t="s">
        <v>8248</v>
      </c>
      <c r="I149">
        <v>1458676860</v>
      </c>
      <c r="J149">
        <v>1455446303</v>
      </c>
      <c r="K149" t="b">
        <v>1</v>
      </c>
      <c r="L149">
        <v>345</v>
      </c>
      <c r="M149" t="b">
        <v>1</v>
      </c>
      <c r="N149" t="s">
        <v>8284</v>
      </c>
      <c r="O149">
        <v>1.0358125</v>
      </c>
      <c r="P149">
        <v>48.04</v>
      </c>
      <c r="Q149" t="s">
        <v>8336</v>
      </c>
      <c r="R149" t="s">
        <v>8337</v>
      </c>
      <c r="S149" s="14">
        <v>42414.234988425924</v>
      </c>
      <c r="T149" s="14">
        <v>42451.625694444447</v>
      </c>
    </row>
    <row r="150" spans="1:20" x14ac:dyDescent="0.55000000000000004">
      <c r="A150">
        <v>1502</v>
      </c>
      <c r="B150" t="s">
        <v>1503</v>
      </c>
      <c r="C150" t="s">
        <v>5612</v>
      </c>
      <c r="D150">
        <v>22000</v>
      </c>
      <c r="E150">
        <v>22318</v>
      </c>
      <c r="F150" t="s">
        <v>8218</v>
      </c>
      <c r="G150" t="s">
        <v>8224</v>
      </c>
      <c r="H150" t="s">
        <v>8246</v>
      </c>
      <c r="I150">
        <v>1458943200</v>
      </c>
      <c r="J150">
        <v>1456491680</v>
      </c>
      <c r="K150" t="b">
        <v>1</v>
      </c>
      <c r="L150">
        <v>329</v>
      </c>
      <c r="M150" t="b">
        <v>1</v>
      </c>
      <c r="N150" t="s">
        <v>8284</v>
      </c>
      <c r="O150">
        <v>1.0144545454545455</v>
      </c>
      <c r="P150">
        <v>67.84</v>
      </c>
      <c r="Q150" t="s">
        <v>8336</v>
      </c>
      <c r="R150" t="s">
        <v>8337</v>
      </c>
      <c r="S150" s="14">
        <v>42426.33425925926</v>
      </c>
      <c r="T150" s="14">
        <v>42454.708333333336</v>
      </c>
    </row>
    <row r="151" spans="1:20" x14ac:dyDescent="0.55000000000000004">
      <c r="A151">
        <v>1465</v>
      </c>
      <c r="B151" t="s">
        <v>1466</v>
      </c>
      <c r="C151" t="s">
        <v>5575</v>
      </c>
      <c r="D151">
        <v>30000</v>
      </c>
      <c r="E151">
        <v>136924.35</v>
      </c>
      <c r="F151" t="s">
        <v>8218</v>
      </c>
      <c r="G151" t="s">
        <v>8223</v>
      </c>
      <c r="H151" t="s">
        <v>8245</v>
      </c>
      <c r="I151">
        <v>1332385200</v>
      </c>
      <c r="J151">
        <v>1329759452</v>
      </c>
      <c r="K151" t="b">
        <v>1</v>
      </c>
      <c r="L151">
        <v>2602</v>
      </c>
      <c r="M151" t="b">
        <v>1</v>
      </c>
      <c r="N151" t="s">
        <v>8287</v>
      </c>
      <c r="O151">
        <v>4.5641449999999999</v>
      </c>
      <c r="P151">
        <v>52.62</v>
      </c>
      <c r="Q151" t="s">
        <v>8320</v>
      </c>
      <c r="R151" t="s">
        <v>8340</v>
      </c>
      <c r="S151" s="14">
        <v>40959.526064814818</v>
      </c>
      <c r="T151" s="14">
        <v>40989.916666666664</v>
      </c>
    </row>
    <row r="152" spans="1:20" x14ac:dyDescent="0.55000000000000004">
      <c r="A152">
        <v>1463</v>
      </c>
      <c r="B152" t="s">
        <v>1464</v>
      </c>
      <c r="C152" t="s">
        <v>5573</v>
      </c>
      <c r="D152">
        <v>600</v>
      </c>
      <c r="E152">
        <v>886</v>
      </c>
      <c r="F152" t="s">
        <v>8218</v>
      </c>
      <c r="G152" t="s">
        <v>8223</v>
      </c>
      <c r="H152" t="s">
        <v>8245</v>
      </c>
      <c r="I152">
        <v>1365367938</v>
      </c>
      <c r="J152">
        <v>1361483538</v>
      </c>
      <c r="K152" t="b">
        <v>1</v>
      </c>
      <c r="L152">
        <v>25</v>
      </c>
      <c r="M152" t="b">
        <v>1</v>
      </c>
      <c r="N152" t="s">
        <v>8287</v>
      </c>
      <c r="O152">
        <v>1.4766666666666666</v>
      </c>
      <c r="P152">
        <v>35.44</v>
      </c>
      <c r="Q152" t="s">
        <v>8320</v>
      </c>
      <c r="R152" t="s">
        <v>8340</v>
      </c>
      <c r="S152" s="14">
        <v>41326.702986111108</v>
      </c>
      <c r="T152" s="14">
        <v>41371.661319444444</v>
      </c>
    </row>
    <row r="153" spans="1:20" x14ac:dyDescent="0.55000000000000004">
      <c r="A153">
        <v>1374</v>
      </c>
      <c r="B153" t="s">
        <v>1375</v>
      </c>
      <c r="C153" t="s">
        <v>5484</v>
      </c>
      <c r="D153">
        <v>1500</v>
      </c>
      <c r="E153">
        <v>2842</v>
      </c>
      <c r="F153" t="s">
        <v>8218</v>
      </c>
      <c r="G153" t="s">
        <v>8223</v>
      </c>
      <c r="H153" t="s">
        <v>8245</v>
      </c>
      <c r="I153">
        <v>1458874388</v>
      </c>
      <c r="J153">
        <v>1456285988</v>
      </c>
      <c r="K153" t="b">
        <v>0</v>
      </c>
      <c r="L153">
        <v>66</v>
      </c>
      <c r="M153" t="b">
        <v>1</v>
      </c>
      <c r="N153" t="s">
        <v>8275</v>
      </c>
      <c r="O153">
        <v>1.8946666666666667</v>
      </c>
      <c r="P153">
        <v>43.06</v>
      </c>
      <c r="Q153" t="s">
        <v>8323</v>
      </c>
      <c r="R153" t="s">
        <v>8324</v>
      </c>
      <c r="S153" s="14">
        <v>42423.953564814816</v>
      </c>
      <c r="T153" s="14">
        <v>42453.911898148152</v>
      </c>
    </row>
    <row r="154" spans="1:20" x14ac:dyDescent="0.55000000000000004">
      <c r="A154">
        <v>1365</v>
      </c>
      <c r="B154" t="s">
        <v>1366</v>
      </c>
      <c r="C154" t="s">
        <v>5475</v>
      </c>
      <c r="D154">
        <v>7500</v>
      </c>
      <c r="E154">
        <v>7520</v>
      </c>
      <c r="F154" t="s">
        <v>8218</v>
      </c>
      <c r="G154" t="s">
        <v>8223</v>
      </c>
      <c r="H154" t="s">
        <v>8245</v>
      </c>
      <c r="I154">
        <v>1426523752</v>
      </c>
      <c r="J154">
        <v>1423935352</v>
      </c>
      <c r="K154" t="b">
        <v>0</v>
      </c>
      <c r="L154">
        <v>92</v>
      </c>
      <c r="M154" t="b">
        <v>1</v>
      </c>
      <c r="N154" t="s">
        <v>8275</v>
      </c>
      <c r="O154">
        <v>1.0026666666666666</v>
      </c>
      <c r="P154">
        <v>81.739999999999995</v>
      </c>
      <c r="Q154" t="s">
        <v>8323</v>
      </c>
      <c r="R154" t="s">
        <v>8324</v>
      </c>
      <c r="S154" s="14">
        <v>42049.524907407409</v>
      </c>
      <c r="T154" s="14">
        <v>42079.483240740738</v>
      </c>
    </row>
    <row r="155" spans="1:20" x14ac:dyDescent="0.55000000000000004">
      <c r="A155">
        <v>1353</v>
      </c>
      <c r="B155" t="s">
        <v>1354</v>
      </c>
      <c r="C155" t="s">
        <v>5463</v>
      </c>
      <c r="D155">
        <v>1000</v>
      </c>
      <c r="E155">
        <v>1336</v>
      </c>
      <c r="F155" t="s">
        <v>8218</v>
      </c>
      <c r="G155" t="s">
        <v>8223</v>
      </c>
      <c r="H155" t="s">
        <v>8245</v>
      </c>
      <c r="I155">
        <v>1362960000</v>
      </c>
      <c r="J155">
        <v>1359946188</v>
      </c>
      <c r="K155" t="b">
        <v>0</v>
      </c>
      <c r="L155">
        <v>42</v>
      </c>
      <c r="M155" t="b">
        <v>1</v>
      </c>
      <c r="N155" t="s">
        <v>8273</v>
      </c>
      <c r="O155">
        <v>1.3360000000000001</v>
      </c>
      <c r="P155">
        <v>31.81</v>
      </c>
      <c r="Q155" t="s">
        <v>8320</v>
      </c>
      <c r="R155" t="s">
        <v>8321</v>
      </c>
      <c r="S155" s="14">
        <v>41308.909583333334</v>
      </c>
      <c r="T155" s="14">
        <v>41343.791666666664</v>
      </c>
    </row>
    <row r="156" spans="1:20" x14ac:dyDescent="0.55000000000000004">
      <c r="A156">
        <v>1347</v>
      </c>
      <c r="B156" t="s">
        <v>1348</v>
      </c>
      <c r="C156" t="s">
        <v>5457</v>
      </c>
      <c r="D156">
        <v>2500</v>
      </c>
      <c r="E156">
        <v>2555</v>
      </c>
      <c r="F156" t="s">
        <v>8218</v>
      </c>
      <c r="G156" t="s">
        <v>8223</v>
      </c>
      <c r="H156" t="s">
        <v>8245</v>
      </c>
      <c r="I156">
        <v>1425741525</v>
      </c>
      <c r="J156">
        <v>1423149525</v>
      </c>
      <c r="K156" t="b">
        <v>0</v>
      </c>
      <c r="L156">
        <v>31</v>
      </c>
      <c r="M156" t="b">
        <v>1</v>
      </c>
      <c r="N156" t="s">
        <v>8273</v>
      </c>
      <c r="O156">
        <v>1.022</v>
      </c>
      <c r="P156">
        <v>82.42</v>
      </c>
      <c r="Q156" t="s">
        <v>8320</v>
      </c>
      <c r="R156" t="s">
        <v>8321</v>
      </c>
      <c r="S156" s="14">
        <v>42040.4296875</v>
      </c>
      <c r="T156" s="14">
        <v>42070.4296875</v>
      </c>
    </row>
    <row r="157" spans="1:20" x14ac:dyDescent="0.55000000000000004">
      <c r="A157">
        <v>1296</v>
      </c>
      <c r="B157" t="s">
        <v>1297</v>
      </c>
      <c r="C157" t="s">
        <v>5406</v>
      </c>
      <c r="D157">
        <v>850</v>
      </c>
      <c r="E157">
        <v>1200</v>
      </c>
      <c r="F157" t="s">
        <v>8218</v>
      </c>
      <c r="G157" t="s">
        <v>8224</v>
      </c>
      <c r="H157" t="s">
        <v>8246</v>
      </c>
      <c r="I157">
        <v>1457914373</v>
      </c>
      <c r="J157">
        <v>1456189973</v>
      </c>
      <c r="K157" t="b">
        <v>0</v>
      </c>
      <c r="L157">
        <v>23</v>
      </c>
      <c r="M157" t="b">
        <v>1</v>
      </c>
      <c r="N157" t="s">
        <v>8270</v>
      </c>
      <c r="O157">
        <v>1.411764705882353</v>
      </c>
      <c r="P157">
        <v>52.17</v>
      </c>
      <c r="Q157" t="s">
        <v>8315</v>
      </c>
      <c r="R157" t="s">
        <v>8316</v>
      </c>
      <c r="S157" s="14">
        <v>42422.842280092591</v>
      </c>
      <c r="T157" s="14">
        <v>42442.800613425927</v>
      </c>
    </row>
    <row r="158" spans="1:20" x14ac:dyDescent="0.55000000000000004">
      <c r="A158">
        <v>1286</v>
      </c>
      <c r="B158" t="s">
        <v>1287</v>
      </c>
      <c r="C158" t="s">
        <v>5396</v>
      </c>
      <c r="D158">
        <v>1500</v>
      </c>
      <c r="E158">
        <v>1625</v>
      </c>
      <c r="F158" t="s">
        <v>8218</v>
      </c>
      <c r="G158" t="s">
        <v>8224</v>
      </c>
      <c r="H158" t="s">
        <v>8246</v>
      </c>
      <c r="I158">
        <v>1424181600</v>
      </c>
      <c r="J158">
        <v>1423041227</v>
      </c>
      <c r="K158" t="b">
        <v>0</v>
      </c>
      <c r="L158">
        <v>20</v>
      </c>
      <c r="M158" t="b">
        <v>1</v>
      </c>
      <c r="N158" t="s">
        <v>8270</v>
      </c>
      <c r="O158">
        <v>1.0833333333333333</v>
      </c>
      <c r="P158">
        <v>81.25</v>
      </c>
      <c r="Q158" t="s">
        <v>8315</v>
      </c>
      <c r="R158" t="s">
        <v>8316</v>
      </c>
      <c r="S158" s="14">
        <v>42039.176238425927</v>
      </c>
      <c r="T158" s="14">
        <v>42052.375</v>
      </c>
    </row>
    <row r="159" spans="1:20" x14ac:dyDescent="0.55000000000000004">
      <c r="A159">
        <v>1283</v>
      </c>
      <c r="B159" t="s">
        <v>1284</v>
      </c>
      <c r="C159" t="s">
        <v>5393</v>
      </c>
      <c r="D159">
        <v>1000</v>
      </c>
      <c r="E159">
        <v>2110.5</v>
      </c>
      <c r="F159" t="s">
        <v>8218</v>
      </c>
      <c r="G159" t="s">
        <v>8223</v>
      </c>
      <c r="H159" t="s">
        <v>8245</v>
      </c>
      <c r="I159">
        <v>1362974400</v>
      </c>
      <c r="J159">
        <v>1360948389</v>
      </c>
      <c r="K159" t="b">
        <v>1</v>
      </c>
      <c r="L159">
        <v>22</v>
      </c>
      <c r="M159" t="b">
        <v>1</v>
      </c>
      <c r="N159" t="s">
        <v>8275</v>
      </c>
      <c r="O159">
        <v>2.1105</v>
      </c>
      <c r="P159">
        <v>95.93</v>
      </c>
      <c r="Q159" t="s">
        <v>8323</v>
      </c>
      <c r="R159" t="s">
        <v>8324</v>
      </c>
      <c r="S159" s="14">
        <v>41320.509131944447</v>
      </c>
      <c r="T159" s="14">
        <v>41343.958333333336</v>
      </c>
    </row>
    <row r="160" spans="1:20" x14ac:dyDescent="0.55000000000000004">
      <c r="A160">
        <v>1279</v>
      </c>
      <c r="B160" t="s">
        <v>1280</v>
      </c>
      <c r="C160" t="s">
        <v>5389</v>
      </c>
      <c r="D160">
        <v>12516</v>
      </c>
      <c r="E160">
        <v>13864.17</v>
      </c>
      <c r="F160" t="s">
        <v>8218</v>
      </c>
      <c r="G160" t="s">
        <v>8223</v>
      </c>
      <c r="H160" t="s">
        <v>8245</v>
      </c>
      <c r="I160">
        <v>1395624170</v>
      </c>
      <c r="J160">
        <v>1392171770</v>
      </c>
      <c r="K160" t="b">
        <v>1</v>
      </c>
      <c r="L160">
        <v>189</v>
      </c>
      <c r="M160" t="b">
        <v>1</v>
      </c>
      <c r="N160" t="s">
        <v>8275</v>
      </c>
      <c r="O160">
        <v>1.1077157238734421</v>
      </c>
      <c r="P160">
        <v>73.36</v>
      </c>
      <c r="Q160" t="s">
        <v>8323</v>
      </c>
      <c r="R160" t="s">
        <v>8324</v>
      </c>
      <c r="S160" s="14">
        <v>41681.890856481485</v>
      </c>
      <c r="T160" s="14">
        <v>41721.849189814813</v>
      </c>
    </row>
    <row r="161" spans="1:20" x14ac:dyDescent="0.55000000000000004">
      <c r="A161">
        <v>1263</v>
      </c>
      <c r="B161" t="s">
        <v>1264</v>
      </c>
      <c r="C161" t="s">
        <v>5373</v>
      </c>
      <c r="D161">
        <v>1500</v>
      </c>
      <c r="E161">
        <v>1785</v>
      </c>
      <c r="F161" t="s">
        <v>8218</v>
      </c>
      <c r="G161" t="s">
        <v>8223</v>
      </c>
      <c r="H161" t="s">
        <v>8245</v>
      </c>
      <c r="I161">
        <v>1396054800</v>
      </c>
      <c r="J161">
        <v>1393034470</v>
      </c>
      <c r="K161" t="b">
        <v>1</v>
      </c>
      <c r="L161">
        <v>41</v>
      </c>
      <c r="M161" t="b">
        <v>1</v>
      </c>
      <c r="N161" t="s">
        <v>8275</v>
      </c>
      <c r="O161">
        <v>1.19</v>
      </c>
      <c r="P161">
        <v>43.54</v>
      </c>
      <c r="Q161" t="s">
        <v>8323</v>
      </c>
      <c r="R161" t="s">
        <v>8324</v>
      </c>
      <c r="S161" s="14">
        <v>41691.875810185185</v>
      </c>
      <c r="T161" s="14">
        <v>41726.833333333336</v>
      </c>
    </row>
    <row r="162" spans="1:20" x14ac:dyDescent="0.55000000000000004">
      <c r="A162">
        <v>1257</v>
      </c>
      <c r="B162" t="s">
        <v>1258</v>
      </c>
      <c r="C162" t="s">
        <v>5367</v>
      </c>
      <c r="D162">
        <v>5500</v>
      </c>
      <c r="E162">
        <v>16210</v>
      </c>
      <c r="F162" t="s">
        <v>8218</v>
      </c>
      <c r="G162" t="s">
        <v>8223</v>
      </c>
      <c r="H162" t="s">
        <v>8245</v>
      </c>
      <c r="I162">
        <v>1301792590</v>
      </c>
      <c r="J162">
        <v>1297562590</v>
      </c>
      <c r="K162" t="b">
        <v>1</v>
      </c>
      <c r="L162">
        <v>176</v>
      </c>
      <c r="M162" t="b">
        <v>1</v>
      </c>
      <c r="N162" t="s">
        <v>8275</v>
      </c>
      <c r="O162">
        <v>2.9472727272727273</v>
      </c>
      <c r="P162">
        <v>92.1</v>
      </c>
      <c r="Q162" t="s">
        <v>8323</v>
      </c>
      <c r="R162" t="s">
        <v>8324</v>
      </c>
      <c r="S162" s="14">
        <v>40586.877199074072</v>
      </c>
      <c r="T162" s="14">
        <v>40635.835532407407</v>
      </c>
    </row>
    <row r="163" spans="1:20" x14ac:dyDescent="0.55000000000000004">
      <c r="A163">
        <v>1208</v>
      </c>
      <c r="B163" t="s">
        <v>1209</v>
      </c>
      <c r="C163" t="s">
        <v>5318</v>
      </c>
      <c r="D163">
        <v>10000</v>
      </c>
      <c r="E163">
        <v>15530</v>
      </c>
      <c r="F163" t="s">
        <v>8218</v>
      </c>
      <c r="G163" t="s">
        <v>8223</v>
      </c>
      <c r="H163" t="s">
        <v>8245</v>
      </c>
      <c r="I163">
        <v>1458835264</v>
      </c>
      <c r="J163">
        <v>1456246864</v>
      </c>
      <c r="K163" t="b">
        <v>0</v>
      </c>
      <c r="L163">
        <v>75</v>
      </c>
      <c r="M163" t="b">
        <v>1</v>
      </c>
      <c r="N163" t="s">
        <v>8284</v>
      </c>
      <c r="O163">
        <v>1.5529999999999999</v>
      </c>
      <c r="P163">
        <v>207.07</v>
      </c>
      <c r="Q163" t="s">
        <v>8336</v>
      </c>
      <c r="R163" t="s">
        <v>8337</v>
      </c>
      <c r="S163" s="14">
        <v>42423.500740740739</v>
      </c>
      <c r="T163" s="14">
        <v>42453.459074074075</v>
      </c>
    </row>
    <row r="164" spans="1:20" x14ac:dyDescent="0.55000000000000004">
      <c r="A164">
        <v>1206</v>
      </c>
      <c r="B164" t="s">
        <v>1207</v>
      </c>
      <c r="C164" t="s">
        <v>5316</v>
      </c>
      <c r="D164">
        <v>900</v>
      </c>
      <c r="E164">
        <v>1035</v>
      </c>
      <c r="F164" t="s">
        <v>8218</v>
      </c>
      <c r="G164" t="s">
        <v>8238</v>
      </c>
      <c r="H164" t="s">
        <v>8248</v>
      </c>
      <c r="I164">
        <v>1489238940</v>
      </c>
      <c r="J164">
        <v>1486406253</v>
      </c>
      <c r="K164" t="b">
        <v>0</v>
      </c>
      <c r="L164">
        <v>32</v>
      </c>
      <c r="M164" t="b">
        <v>1</v>
      </c>
      <c r="N164" t="s">
        <v>8284</v>
      </c>
      <c r="O164">
        <v>1.1499999999999999</v>
      </c>
      <c r="P164">
        <v>32.340000000000003</v>
      </c>
      <c r="Q164" t="s">
        <v>8336</v>
      </c>
      <c r="R164" t="s">
        <v>8337</v>
      </c>
      <c r="S164" s="14">
        <v>42772.567743055559</v>
      </c>
      <c r="T164" s="14">
        <v>42805.353472222225</v>
      </c>
    </row>
    <row r="165" spans="1:20" x14ac:dyDescent="0.55000000000000004">
      <c r="A165">
        <v>1193</v>
      </c>
      <c r="B165" t="s">
        <v>1194</v>
      </c>
      <c r="C165" t="s">
        <v>5303</v>
      </c>
      <c r="D165">
        <v>21000</v>
      </c>
      <c r="E165">
        <v>21831</v>
      </c>
      <c r="F165" t="s">
        <v>8218</v>
      </c>
      <c r="G165" t="s">
        <v>8223</v>
      </c>
      <c r="H165" t="s">
        <v>8245</v>
      </c>
      <c r="I165">
        <v>1460223453</v>
      </c>
      <c r="J165">
        <v>1455043053</v>
      </c>
      <c r="K165" t="b">
        <v>0</v>
      </c>
      <c r="L165">
        <v>273</v>
      </c>
      <c r="M165" t="b">
        <v>1</v>
      </c>
      <c r="N165" t="s">
        <v>8284</v>
      </c>
      <c r="O165">
        <v>1.0395714285714286</v>
      </c>
      <c r="P165">
        <v>79.97</v>
      </c>
      <c r="Q165" t="s">
        <v>8336</v>
      </c>
      <c r="R165" t="s">
        <v>8337</v>
      </c>
      <c r="S165" s="14">
        <v>42409.567743055559</v>
      </c>
      <c r="T165" s="14">
        <v>42469.526076388887</v>
      </c>
    </row>
    <row r="166" spans="1:20" x14ac:dyDescent="0.55000000000000004">
      <c r="A166">
        <v>1191</v>
      </c>
      <c r="B166" t="s">
        <v>1192</v>
      </c>
      <c r="C166" t="s">
        <v>5301</v>
      </c>
      <c r="D166">
        <v>2700</v>
      </c>
      <c r="E166">
        <v>2945</v>
      </c>
      <c r="F166" t="s">
        <v>8218</v>
      </c>
      <c r="G166" t="s">
        <v>8223</v>
      </c>
      <c r="H166" t="s">
        <v>8245</v>
      </c>
      <c r="I166">
        <v>1458480560</v>
      </c>
      <c r="J166">
        <v>1455892160</v>
      </c>
      <c r="K166" t="b">
        <v>0</v>
      </c>
      <c r="L166">
        <v>33</v>
      </c>
      <c r="M166" t="b">
        <v>1</v>
      </c>
      <c r="N166" t="s">
        <v>8284</v>
      </c>
      <c r="O166">
        <v>1.0907407407407408</v>
      </c>
      <c r="P166">
        <v>89.24</v>
      </c>
      <c r="Q166" t="s">
        <v>8336</v>
      </c>
      <c r="R166" t="s">
        <v>8337</v>
      </c>
      <c r="S166" s="14">
        <v>42419.395370370374</v>
      </c>
      <c r="T166" s="14">
        <v>42449.353703703702</v>
      </c>
    </row>
    <row r="167" spans="1:20" x14ac:dyDescent="0.55000000000000004">
      <c r="A167">
        <v>1038</v>
      </c>
      <c r="B167" t="s">
        <v>1039</v>
      </c>
      <c r="C167" t="s">
        <v>5148</v>
      </c>
      <c r="D167">
        <v>1500</v>
      </c>
      <c r="E167">
        <v>2180</v>
      </c>
      <c r="F167" t="s">
        <v>8218</v>
      </c>
      <c r="G167" t="s">
        <v>8223</v>
      </c>
      <c r="H167" t="s">
        <v>8245</v>
      </c>
      <c r="I167">
        <v>1458362023</v>
      </c>
      <c r="J167">
        <v>1455773623</v>
      </c>
      <c r="K167" t="b">
        <v>0</v>
      </c>
      <c r="L167">
        <v>61</v>
      </c>
      <c r="M167" t="b">
        <v>1</v>
      </c>
      <c r="N167" t="s">
        <v>8279</v>
      </c>
      <c r="O167">
        <v>1.4533333333333334</v>
      </c>
      <c r="P167">
        <v>35.74</v>
      </c>
      <c r="Q167" t="s">
        <v>8323</v>
      </c>
      <c r="R167" t="s">
        <v>8328</v>
      </c>
      <c r="S167" s="14">
        <v>42418.023414351854</v>
      </c>
      <c r="T167" s="14">
        <v>42447.981747685182</v>
      </c>
    </row>
    <row r="168" spans="1:20" x14ac:dyDescent="0.55000000000000004">
      <c r="A168">
        <v>1029</v>
      </c>
      <c r="B168" t="s">
        <v>1030</v>
      </c>
      <c r="C168" t="s">
        <v>5139</v>
      </c>
      <c r="D168">
        <v>10000</v>
      </c>
      <c r="E168">
        <v>11176</v>
      </c>
      <c r="F168" t="s">
        <v>8218</v>
      </c>
      <c r="G168" t="s">
        <v>8234</v>
      </c>
      <c r="H168" t="s">
        <v>8254</v>
      </c>
      <c r="I168">
        <v>1428184740</v>
      </c>
      <c r="J168">
        <v>1423501507</v>
      </c>
      <c r="K168" t="b">
        <v>0</v>
      </c>
      <c r="L168">
        <v>141</v>
      </c>
      <c r="M168" t="b">
        <v>1</v>
      </c>
      <c r="N168" t="s">
        <v>8279</v>
      </c>
      <c r="O168">
        <v>1.1175999999999999</v>
      </c>
      <c r="P168">
        <v>79.260000000000005</v>
      </c>
      <c r="Q168" t="s">
        <v>8323</v>
      </c>
      <c r="R168" t="s">
        <v>8328</v>
      </c>
      <c r="S168" s="14">
        <v>42044.503553240742</v>
      </c>
      <c r="T168" s="14">
        <v>42098.707638888889</v>
      </c>
    </row>
    <row r="169" spans="1:20" x14ac:dyDescent="0.55000000000000004">
      <c r="A169">
        <v>1026</v>
      </c>
      <c r="B169" t="s">
        <v>1027</v>
      </c>
      <c r="C169" t="s">
        <v>5136</v>
      </c>
      <c r="D169">
        <v>7000</v>
      </c>
      <c r="E169">
        <v>7000.58</v>
      </c>
      <c r="F169" t="s">
        <v>8218</v>
      </c>
      <c r="G169" t="s">
        <v>8224</v>
      </c>
      <c r="H169" t="s">
        <v>8246</v>
      </c>
      <c r="I169">
        <v>1459414016</v>
      </c>
      <c r="J169">
        <v>1456480016</v>
      </c>
      <c r="K169" t="b">
        <v>1</v>
      </c>
      <c r="L169">
        <v>122</v>
      </c>
      <c r="M169" t="b">
        <v>1</v>
      </c>
      <c r="N169" t="s">
        <v>8279</v>
      </c>
      <c r="O169">
        <v>1.0000828571428571</v>
      </c>
      <c r="P169">
        <v>57.38</v>
      </c>
      <c r="Q169" t="s">
        <v>8323</v>
      </c>
      <c r="R169" t="s">
        <v>8328</v>
      </c>
      <c r="S169" s="14">
        <v>42426.199259259258</v>
      </c>
      <c r="T169" s="14">
        <v>42460.157592592594</v>
      </c>
    </row>
    <row r="170" spans="1:20" x14ac:dyDescent="0.55000000000000004">
      <c r="A170">
        <v>1025</v>
      </c>
      <c r="B170" t="s">
        <v>1026</v>
      </c>
      <c r="C170" t="s">
        <v>5135</v>
      </c>
      <c r="D170">
        <v>70000</v>
      </c>
      <c r="E170">
        <v>76949.820000000007</v>
      </c>
      <c r="F170" t="s">
        <v>8218</v>
      </c>
      <c r="G170" t="s">
        <v>8223</v>
      </c>
      <c r="H170" t="s">
        <v>8245</v>
      </c>
      <c r="I170">
        <v>1426532437</v>
      </c>
      <c r="J170">
        <v>1423944037</v>
      </c>
      <c r="K170" t="b">
        <v>1</v>
      </c>
      <c r="L170">
        <v>1071</v>
      </c>
      <c r="M170" t="b">
        <v>1</v>
      </c>
      <c r="N170" t="s">
        <v>8279</v>
      </c>
      <c r="O170">
        <v>1.099283142857143</v>
      </c>
      <c r="P170">
        <v>71.849999999999994</v>
      </c>
      <c r="Q170" t="s">
        <v>8323</v>
      </c>
      <c r="R170" t="s">
        <v>8328</v>
      </c>
      <c r="S170" s="14">
        <v>42049.625428240739</v>
      </c>
      <c r="T170" s="14">
        <v>42079.583761574075</v>
      </c>
    </row>
    <row r="171" spans="1:20" x14ac:dyDescent="0.55000000000000004">
      <c r="A171">
        <v>849</v>
      </c>
      <c r="B171" t="s">
        <v>850</v>
      </c>
      <c r="C171" s="3" t="s">
        <v>4959</v>
      </c>
      <c r="D171">
        <v>4000</v>
      </c>
      <c r="E171">
        <v>4796</v>
      </c>
      <c r="F171" t="s">
        <v>8218</v>
      </c>
      <c r="G171" t="s">
        <v>8223</v>
      </c>
      <c r="H171" t="s">
        <v>8245</v>
      </c>
      <c r="I171">
        <v>1426473264</v>
      </c>
      <c r="J171">
        <v>1424057664</v>
      </c>
      <c r="K171" t="b">
        <v>0</v>
      </c>
      <c r="L171">
        <v>115</v>
      </c>
      <c r="M171" t="b">
        <v>1</v>
      </c>
      <c r="N171" t="s">
        <v>8276</v>
      </c>
      <c r="O171">
        <v>1.1990000000000001</v>
      </c>
      <c r="P171">
        <v>41.7</v>
      </c>
      <c r="Q171" t="s">
        <v>8323</v>
      </c>
      <c r="R171" t="s">
        <v>8325</v>
      </c>
      <c r="S171" s="14">
        <v>42050.940555555557</v>
      </c>
      <c r="T171" s="14">
        <v>42078.898888888885</v>
      </c>
    </row>
    <row r="172" spans="1:20" x14ac:dyDescent="0.55000000000000004">
      <c r="A172">
        <v>846</v>
      </c>
      <c r="B172" t="s">
        <v>847</v>
      </c>
      <c r="C172" t="s">
        <v>4956</v>
      </c>
      <c r="D172">
        <v>1100</v>
      </c>
      <c r="E172">
        <v>1342.01</v>
      </c>
      <c r="F172" t="s">
        <v>8218</v>
      </c>
      <c r="G172" t="s">
        <v>8224</v>
      </c>
      <c r="H172" t="s">
        <v>8246</v>
      </c>
      <c r="I172">
        <v>1394460000</v>
      </c>
      <c r="J172">
        <v>1393233855</v>
      </c>
      <c r="K172" t="b">
        <v>0</v>
      </c>
      <c r="L172">
        <v>47</v>
      </c>
      <c r="M172" t="b">
        <v>1</v>
      </c>
      <c r="N172" t="s">
        <v>8276</v>
      </c>
      <c r="O172">
        <v>1.2200090909090908</v>
      </c>
      <c r="P172">
        <v>28.55</v>
      </c>
      <c r="Q172" t="s">
        <v>8323</v>
      </c>
      <c r="R172" t="s">
        <v>8325</v>
      </c>
      <c r="S172" s="14">
        <v>41694.183506944442</v>
      </c>
      <c r="T172" s="14">
        <v>41708.375</v>
      </c>
    </row>
    <row r="173" spans="1:20" x14ac:dyDescent="0.55000000000000004">
      <c r="A173">
        <v>830</v>
      </c>
      <c r="B173" t="s">
        <v>831</v>
      </c>
      <c r="C173" t="s">
        <v>4940</v>
      </c>
      <c r="D173">
        <v>1800</v>
      </c>
      <c r="E173">
        <v>1941</v>
      </c>
      <c r="F173" t="s">
        <v>8218</v>
      </c>
      <c r="G173" t="s">
        <v>8223</v>
      </c>
      <c r="H173" t="s">
        <v>8245</v>
      </c>
      <c r="I173">
        <v>1363952225</v>
      </c>
      <c r="J173">
        <v>1361363825</v>
      </c>
      <c r="K173" t="b">
        <v>0</v>
      </c>
      <c r="L173">
        <v>32</v>
      </c>
      <c r="M173" t="b">
        <v>1</v>
      </c>
      <c r="N173" t="s">
        <v>8275</v>
      </c>
      <c r="O173">
        <v>1.0783333333333334</v>
      </c>
      <c r="P173">
        <v>60.66</v>
      </c>
      <c r="Q173" t="s">
        <v>8323</v>
      </c>
      <c r="R173" t="s">
        <v>8324</v>
      </c>
      <c r="S173" s="14">
        <v>41325.317418981482</v>
      </c>
      <c r="T173" s="14">
        <v>41355.275752314818</v>
      </c>
    </row>
    <row r="174" spans="1:20" x14ac:dyDescent="0.55000000000000004">
      <c r="A174">
        <v>823</v>
      </c>
      <c r="B174" t="s">
        <v>824</v>
      </c>
      <c r="C174" t="s">
        <v>4933</v>
      </c>
      <c r="D174">
        <v>800</v>
      </c>
      <c r="E174">
        <v>1436</v>
      </c>
      <c r="F174" t="s">
        <v>8218</v>
      </c>
      <c r="G174" t="s">
        <v>8223</v>
      </c>
      <c r="H174" t="s">
        <v>8245</v>
      </c>
      <c r="I174">
        <v>1427062852</v>
      </c>
      <c r="J174">
        <v>1424474452</v>
      </c>
      <c r="K174" t="b">
        <v>0</v>
      </c>
      <c r="L174">
        <v>33</v>
      </c>
      <c r="M174" t="b">
        <v>1</v>
      </c>
      <c r="N174" t="s">
        <v>8275</v>
      </c>
      <c r="O174">
        <v>1.7949999999999999</v>
      </c>
      <c r="P174">
        <v>43.52</v>
      </c>
      <c r="Q174" t="s">
        <v>8323</v>
      </c>
      <c r="R174" t="s">
        <v>8324</v>
      </c>
      <c r="S174" s="14">
        <v>42055.764490740738</v>
      </c>
      <c r="T174" s="14">
        <v>42085.722824074073</v>
      </c>
    </row>
    <row r="175" spans="1:20" x14ac:dyDescent="0.55000000000000004">
      <c r="A175">
        <v>795</v>
      </c>
      <c r="B175" t="s">
        <v>796</v>
      </c>
      <c r="C175" t="s">
        <v>4905</v>
      </c>
      <c r="D175">
        <v>14000</v>
      </c>
      <c r="E175">
        <v>15650</v>
      </c>
      <c r="F175" t="s">
        <v>8218</v>
      </c>
      <c r="G175" t="s">
        <v>8223</v>
      </c>
      <c r="H175" t="s">
        <v>8245</v>
      </c>
      <c r="I175">
        <v>1333774740</v>
      </c>
      <c r="J175">
        <v>1330094566</v>
      </c>
      <c r="K175" t="b">
        <v>0</v>
      </c>
      <c r="L175">
        <v>184</v>
      </c>
      <c r="M175" t="b">
        <v>1</v>
      </c>
      <c r="N175" t="s">
        <v>8275</v>
      </c>
      <c r="O175">
        <v>1.1178571428571429</v>
      </c>
      <c r="P175">
        <v>85.05</v>
      </c>
      <c r="Q175" t="s">
        <v>8323</v>
      </c>
      <c r="R175" t="s">
        <v>8324</v>
      </c>
      <c r="S175" s="14">
        <v>40963.404699074075</v>
      </c>
      <c r="T175" s="14">
        <v>41005.999305555553</v>
      </c>
    </row>
    <row r="176" spans="1:20" x14ac:dyDescent="0.55000000000000004">
      <c r="A176">
        <v>784</v>
      </c>
      <c r="B176" t="s">
        <v>785</v>
      </c>
      <c r="C176" t="s">
        <v>4894</v>
      </c>
      <c r="D176">
        <v>1000</v>
      </c>
      <c r="E176">
        <v>1025</v>
      </c>
      <c r="F176" t="s">
        <v>8218</v>
      </c>
      <c r="G176" t="s">
        <v>8223</v>
      </c>
      <c r="H176" t="s">
        <v>8245</v>
      </c>
      <c r="I176">
        <v>1395023719</v>
      </c>
      <c r="J176">
        <v>1391571319</v>
      </c>
      <c r="K176" t="b">
        <v>0</v>
      </c>
      <c r="L176">
        <v>10</v>
      </c>
      <c r="M176" t="b">
        <v>1</v>
      </c>
      <c r="N176" t="s">
        <v>8275</v>
      </c>
      <c r="O176">
        <v>1.0249999999999999</v>
      </c>
      <c r="P176">
        <v>102.5</v>
      </c>
      <c r="Q176" t="s">
        <v>8323</v>
      </c>
      <c r="R176" t="s">
        <v>8324</v>
      </c>
      <c r="S176" s="14">
        <v>41674.941192129627</v>
      </c>
      <c r="T176" s="14">
        <v>41714.899525462963</v>
      </c>
    </row>
    <row r="177" spans="1:20" x14ac:dyDescent="0.55000000000000004">
      <c r="A177">
        <v>756</v>
      </c>
      <c r="B177" t="s">
        <v>757</v>
      </c>
      <c r="C177" t="s">
        <v>4866</v>
      </c>
      <c r="D177">
        <v>700</v>
      </c>
      <c r="E177">
        <v>824</v>
      </c>
      <c r="F177" t="s">
        <v>8218</v>
      </c>
      <c r="G177" t="s">
        <v>8223</v>
      </c>
      <c r="H177" t="s">
        <v>8245</v>
      </c>
      <c r="I177">
        <v>1303147459</v>
      </c>
      <c r="J177">
        <v>1297880659</v>
      </c>
      <c r="K177" t="b">
        <v>0</v>
      </c>
      <c r="L177">
        <v>22</v>
      </c>
      <c r="M177" t="b">
        <v>1</v>
      </c>
      <c r="N177" t="s">
        <v>8273</v>
      </c>
      <c r="O177">
        <v>1.177142857142857</v>
      </c>
      <c r="P177">
        <v>37.450000000000003</v>
      </c>
      <c r="Q177" t="s">
        <v>8320</v>
      </c>
      <c r="R177" t="s">
        <v>8321</v>
      </c>
      <c r="S177" s="14">
        <v>40590.558553240742</v>
      </c>
      <c r="T177" s="14">
        <v>40651.516886574071</v>
      </c>
    </row>
    <row r="178" spans="1:20" x14ac:dyDescent="0.55000000000000004">
      <c r="A178">
        <v>742</v>
      </c>
      <c r="B178" t="s">
        <v>743</v>
      </c>
      <c r="C178" t="s">
        <v>4852</v>
      </c>
      <c r="D178">
        <v>1400</v>
      </c>
      <c r="E178">
        <v>1550</v>
      </c>
      <c r="F178" t="s">
        <v>8218</v>
      </c>
      <c r="G178" t="s">
        <v>8223</v>
      </c>
      <c r="H178" t="s">
        <v>8245</v>
      </c>
      <c r="I178">
        <v>1395435712</v>
      </c>
      <c r="J178">
        <v>1392847312</v>
      </c>
      <c r="K178" t="b">
        <v>0</v>
      </c>
      <c r="L178">
        <v>23</v>
      </c>
      <c r="M178" t="b">
        <v>1</v>
      </c>
      <c r="N178" t="s">
        <v>8273</v>
      </c>
      <c r="O178">
        <v>1.1071428571428572</v>
      </c>
      <c r="P178">
        <v>67.39</v>
      </c>
      <c r="Q178" t="s">
        <v>8320</v>
      </c>
      <c r="R178" t="s">
        <v>8321</v>
      </c>
      <c r="S178" s="14">
        <v>41689.709629629629</v>
      </c>
      <c r="T178" s="14">
        <v>41719.667962962965</v>
      </c>
    </row>
    <row r="179" spans="1:20" x14ac:dyDescent="0.55000000000000004">
      <c r="A179">
        <v>656</v>
      </c>
      <c r="B179" t="s">
        <v>657</v>
      </c>
      <c r="C179" t="s">
        <v>4766</v>
      </c>
      <c r="D179">
        <v>5000</v>
      </c>
      <c r="E179">
        <v>10678</v>
      </c>
      <c r="F179" t="s">
        <v>8218</v>
      </c>
      <c r="G179" t="s">
        <v>8223</v>
      </c>
      <c r="H179" t="s">
        <v>8245</v>
      </c>
      <c r="I179">
        <v>1460917119</v>
      </c>
      <c r="J179">
        <v>1455736719</v>
      </c>
      <c r="K179" t="b">
        <v>0</v>
      </c>
      <c r="L179">
        <v>87</v>
      </c>
      <c r="M179" t="b">
        <v>1</v>
      </c>
      <c r="N179" t="s">
        <v>8272</v>
      </c>
      <c r="O179">
        <v>2.1356000000000002</v>
      </c>
      <c r="P179">
        <v>122.74</v>
      </c>
      <c r="Q179" t="s">
        <v>8317</v>
      </c>
      <c r="R179" t="s">
        <v>8319</v>
      </c>
      <c r="S179" s="14">
        <v>42417.596284722225</v>
      </c>
      <c r="T179" s="14">
        <v>42477.554618055554</v>
      </c>
    </row>
    <row r="180" spans="1:20" x14ac:dyDescent="0.55000000000000004">
      <c r="A180">
        <v>655</v>
      </c>
      <c r="B180" t="s">
        <v>656</v>
      </c>
      <c r="C180" t="s">
        <v>4765</v>
      </c>
      <c r="D180">
        <v>8000</v>
      </c>
      <c r="E180">
        <v>11751</v>
      </c>
      <c r="F180" t="s">
        <v>8218</v>
      </c>
      <c r="G180" t="s">
        <v>8223</v>
      </c>
      <c r="H180" t="s">
        <v>8245</v>
      </c>
      <c r="I180">
        <v>1426197512</v>
      </c>
      <c r="J180">
        <v>1423609112</v>
      </c>
      <c r="K180" t="b">
        <v>0</v>
      </c>
      <c r="L180">
        <v>274</v>
      </c>
      <c r="M180" t="b">
        <v>1</v>
      </c>
      <c r="N180" t="s">
        <v>8272</v>
      </c>
      <c r="O180">
        <v>1.4688749999999999</v>
      </c>
      <c r="P180">
        <v>42.89</v>
      </c>
      <c r="Q180" t="s">
        <v>8317</v>
      </c>
      <c r="R180" t="s">
        <v>8319</v>
      </c>
      <c r="S180" s="14">
        <v>42045.748981481483</v>
      </c>
      <c r="T180" s="14">
        <v>42075.707314814812</v>
      </c>
    </row>
    <row r="181" spans="1:20" x14ac:dyDescent="0.55000000000000004">
      <c r="A181">
        <v>647</v>
      </c>
      <c r="B181" t="s">
        <v>648</v>
      </c>
      <c r="C181" t="s">
        <v>4757</v>
      </c>
      <c r="D181">
        <v>2000</v>
      </c>
      <c r="E181">
        <v>2141</v>
      </c>
      <c r="F181" t="s">
        <v>8218</v>
      </c>
      <c r="G181" t="s">
        <v>8228</v>
      </c>
      <c r="H181" t="s">
        <v>8250</v>
      </c>
      <c r="I181">
        <v>1458235549</v>
      </c>
      <c r="J181">
        <v>1455647149</v>
      </c>
      <c r="K181" t="b">
        <v>0</v>
      </c>
      <c r="L181">
        <v>17</v>
      </c>
      <c r="M181" t="b">
        <v>1</v>
      </c>
      <c r="N181" t="s">
        <v>8272</v>
      </c>
      <c r="O181">
        <v>1.0705</v>
      </c>
      <c r="P181">
        <v>125.94</v>
      </c>
      <c r="Q181" t="s">
        <v>8317</v>
      </c>
      <c r="R181" t="s">
        <v>8319</v>
      </c>
      <c r="S181" s="14">
        <v>42416.559594907405</v>
      </c>
      <c r="T181" s="14">
        <v>42446.517928240741</v>
      </c>
    </row>
    <row r="182" spans="1:20" x14ac:dyDescent="0.55000000000000004">
      <c r="A182">
        <v>522</v>
      </c>
      <c r="B182" t="s">
        <v>523</v>
      </c>
      <c r="C182" t="s">
        <v>4632</v>
      </c>
      <c r="D182">
        <v>3000</v>
      </c>
      <c r="E182">
        <v>3440</v>
      </c>
      <c r="F182" t="s">
        <v>8218</v>
      </c>
      <c r="G182" t="s">
        <v>8223</v>
      </c>
      <c r="H182" t="s">
        <v>8245</v>
      </c>
      <c r="I182">
        <v>1458518325</v>
      </c>
      <c r="J182">
        <v>1456793925</v>
      </c>
      <c r="K182" t="b">
        <v>0</v>
      </c>
      <c r="L182">
        <v>31</v>
      </c>
      <c r="M182" t="b">
        <v>1</v>
      </c>
      <c r="N182" t="s">
        <v>8270</v>
      </c>
      <c r="O182">
        <v>1.1466666666666667</v>
      </c>
      <c r="P182">
        <v>110.97</v>
      </c>
      <c r="Q182" t="s">
        <v>8315</v>
      </c>
      <c r="R182" t="s">
        <v>8316</v>
      </c>
      <c r="S182" s="14">
        <v>42429.832465277781</v>
      </c>
      <c r="T182" s="14">
        <v>42449.790798611109</v>
      </c>
    </row>
    <row r="183" spans="1:20" x14ac:dyDescent="0.55000000000000004">
      <c r="A183">
        <v>405</v>
      </c>
      <c r="B183" t="s">
        <v>406</v>
      </c>
      <c r="C183" t="s">
        <v>4515</v>
      </c>
      <c r="D183">
        <v>2820</v>
      </c>
      <c r="E183">
        <v>3036</v>
      </c>
      <c r="F183" t="s">
        <v>8218</v>
      </c>
      <c r="G183" t="s">
        <v>8223</v>
      </c>
      <c r="H183" t="s">
        <v>8245</v>
      </c>
      <c r="I183">
        <v>1394071339</v>
      </c>
      <c r="J183">
        <v>1391479339</v>
      </c>
      <c r="K183" t="b">
        <v>0</v>
      </c>
      <c r="L183">
        <v>55</v>
      </c>
      <c r="M183" t="b">
        <v>1</v>
      </c>
      <c r="N183" t="s">
        <v>8268</v>
      </c>
      <c r="O183">
        <v>1.0765957446808512</v>
      </c>
      <c r="P183">
        <v>55.2</v>
      </c>
      <c r="Q183" t="s">
        <v>8308</v>
      </c>
      <c r="R183" t="s">
        <v>8313</v>
      </c>
      <c r="S183" s="14">
        <v>41673.876608796294</v>
      </c>
      <c r="T183" s="14">
        <v>41703.876608796294</v>
      </c>
    </row>
    <row r="184" spans="1:20" x14ac:dyDescent="0.55000000000000004">
      <c r="A184">
        <v>394</v>
      </c>
      <c r="B184" t="s">
        <v>395</v>
      </c>
      <c r="C184" t="s">
        <v>4504</v>
      </c>
      <c r="D184">
        <v>4700</v>
      </c>
      <c r="E184">
        <v>5259</v>
      </c>
      <c r="F184" t="s">
        <v>8218</v>
      </c>
      <c r="G184" t="s">
        <v>8226</v>
      </c>
      <c r="H184" t="s">
        <v>8248</v>
      </c>
      <c r="I184">
        <v>1460918282</v>
      </c>
      <c r="J184">
        <v>1455737882</v>
      </c>
      <c r="K184" t="b">
        <v>0</v>
      </c>
      <c r="L184">
        <v>50</v>
      </c>
      <c r="M184" t="b">
        <v>1</v>
      </c>
      <c r="N184" t="s">
        <v>8268</v>
      </c>
      <c r="O184">
        <v>1.118936170212766</v>
      </c>
      <c r="P184">
        <v>105.18</v>
      </c>
      <c r="Q184" t="s">
        <v>8308</v>
      </c>
      <c r="R184" t="s">
        <v>8313</v>
      </c>
      <c r="S184" s="14">
        <v>42417.60974537037</v>
      </c>
      <c r="T184" s="14">
        <v>42477.568078703705</v>
      </c>
    </row>
    <row r="185" spans="1:20" x14ac:dyDescent="0.55000000000000004">
      <c r="A185">
        <v>389</v>
      </c>
      <c r="B185" t="s">
        <v>390</v>
      </c>
      <c r="C185" t="s">
        <v>4499</v>
      </c>
      <c r="D185">
        <v>68000</v>
      </c>
      <c r="E185">
        <v>123444.12</v>
      </c>
      <c r="F185" t="s">
        <v>8218</v>
      </c>
      <c r="G185" t="s">
        <v>8223</v>
      </c>
      <c r="H185" t="s">
        <v>8245</v>
      </c>
      <c r="I185">
        <v>1394233140</v>
      </c>
      <c r="J185">
        <v>1391477450</v>
      </c>
      <c r="K185" t="b">
        <v>0</v>
      </c>
      <c r="L185">
        <v>1510</v>
      </c>
      <c r="M185" t="b">
        <v>1</v>
      </c>
      <c r="N185" t="s">
        <v>8268</v>
      </c>
      <c r="O185">
        <v>1.8153547058823529</v>
      </c>
      <c r="P185">
        <v>81.75</v>
      </c>
      <c r="Q185" t="s">
        <v>8308</v>
      </c>
      <c r="R185" t="s">
        <v>8313</v>
      </c>
      <c r="S185" s="14">
        <v>41673.854745370372</v>
      </c>
      <c r="T185" s="14">
        <v>41705.749305555553</v>
      </c>
    </row>
    <row r="186" spans="1:20" x14ac:dyDescent="0.55000000000000004">
      <c r="A186">
        <v>372</v>
      </c>
      <c r="B186" t="s">
        <v>373</v>
      </c>
      <c r="C186" t="s">
        <v>4482</v>
      </c>
      <c r="D186">
        <v>300</v>
      </c>
      <c r="E186">
        <v>376</v>
      </c>
      <c r="F186" t="s">
        <v>8218</v>
      </c>
      <c r="G186" t="s">
        <v>8224</v>
      </c>
      <c r="H186" t="s">
        <v>8246</v>
      </c>
      <c r="I186">
        <v>1459872000</v>
      </c>
      <c r="J186">
        <v>1456408244</v>
      </c>
      <c r="K186" t="b">
        <v>0</v>
      </c>
      <c r="L186">
        <v>9</v>
      </c>
      <c r="M186" t="b">
        <v>1</v>
      </c>
      <c r="N186" t="s">
        <v>8268</v>
      </c>
      <c r="O186">
        <v>1.2533333333333334</v>
      </c>
      <c r="P186">
        <v>41.78</v>
      </c>
      <c r="Q186" t="s">
        <v>8308</v>
      </c>
      <c r="R186" t="s">
        <v>8313</v>
      </c>
      <c r="S186" s="14">
        <v>42425.368564814817</v>
      </c>
      <c r="T186" s="14">
        <v>42465.458333333336</v>
      </c>
    </row>
    <row r="187" spans="1:20" x14ac:dyDescent="0.55000000000000004">
      <c r="A187">
        <v>368</v>
      </c>
      <c r="B187" t="s">
        <v>369</v>
      </c>
      <c r="C187" t="s">
        <v>4478</v>
      </c>
      <c r="D187">
        <v>12500</v>
      </c>
      <c r="E187">
        <v>13014</v>
      </c>
      <c r="F187" t="s">
        <v>8218</v>
      </c>
      <c r="G187" t="s">
        <v>8223</v>
      </c>
      <c r="H187" t="s">
        <v>8245</v>
      </c>
      <c r="I187">
        <v>1426426322</v>
      </c>
      <c r="J187">
        <v>1423405922</v>
      </c>
      <c r="K187" t="b">
        <v>0</v>
      </c>
      <c r="L187">
        <v>159</v>
      </c>
      <c r="M187" t="b">
        <v>1</v>
      </c>
      <c r="N187" t="s">
        <v>8268</v>
      </c>
      <c r="O187">
        <v>1.04112</v>
      </c>
      <c r="P187">
        <v>81.849999999999994</v>
      </c>
      <c r="Q187" t="s">
        <v>8308</v>
      </c>
      <c r="R187" t="s">
        <v>8313</v>
      </c>
      <c r="S187" s="14">
        <v>42043.397245370368</v>
      </c>
      <c r="T187" s="14">
        <v>42078.355578703704</v>
      </c>
    </row>
    <row r="188" spans="1:20" x14ac:dyDescent="0.55000000000000004">
      <c r="A188">
        <v>356</v>
      </c>
      <c r="B188" t="s">
        <v>357</v>
      </c>
      <c r="C188" t="s">
        <v>4466</v>
      </c>
      <c r="D188">
        <v>7500</v>
      </c>
      <c r="E188">
        <v>7701.93</v>
      </c>
      <c r="F188" t="s">
        <v>8218</v>
      </c>
      <c r="G188" t="s">
        <v>8223</v>
      </c>
      <c r="H188" t="s">
        <v>8245</v>
      </c>
      <c r="I188">
        <v>1458152193</v>
      </c>
      <c r="J188">
        <v>1455563793</v>
      </c>
      <c r="K188" t="b">
        <v>1</v>
      </c>
      <c r="L188">
        <v>97</v>
      </c>
      <c r="M188" t="b">
        <v>1</v>
      </c>
      <c r="N188" t="s">
        <v>8268</v>
      </c>
      <c r="O188">
        <v>1.0269239999999999</v>
      </c>
      <c r="P188">
        <v>79.400000000000006</v>
      </c>
      <c r="Q188" t="s">
        <v>8308</v>
      </c>
      <c r="R188" t="s">
        <v>8313</v>
      </c>
      <c r="S188" s="14">
        <v>42415.594826388886</v>
      </c>
      <c r="T188" s="14">
        <v>42445.553159722222</v>
      </c>
    </row>
    <row r="189" spans="1:20" x14ac:dyDescent="0.55000000000000004">
      <c r="A189">
        <v>351</v>
      </c>
      <c r="B189" t="s">
        <v>352</v>
      </c>
      <c r="C189" t="s">
        <v>4461</v>
      </c>
      <c r="D189">
        <v>34000</v>
      </c>
      <c r="E189">
        <v>43296</v>
      </c>
      <c r="F189" t="s">
        <v>8218</v>
      </c>
      <c r="G189" t="s">
        <v>8226</v>
      </c>
      <c r="H189" t="s">
        <v>8248</v>
      </c>
      <c r="I189">
        <v>1460066954</v>
      </c>
      <c r="J189">
        <v>1456614554</v>
      </c>
      <c r="K189" t="b">
        <v>1</v>
      </c>
      <c r="L189">
        <v>964</v>
      </c>
      <c r="M189" t="b">
        <v>1</v>
      </c>
      <c r="N189" t="s">
        <v>8268</v>
      </c>
      <c r="O189">
        <v>1.2734117647058822</v>
      </c>
      <c r="P189">
        <v>44.91</v>
      </c>
      <c r="Q189" t="s">
        <v>8308</v>
      </c>
      <c r="R189" t="s">
        <v>8313</v>
      </c>
      <c r="S189" s="14">
        <v>42427.756412037037</v>
      </c>
      <c r="T189" s="14">
        <v>42467.714745370373</v>
      </c>
    </row>
    <row r="190" spans="1:20" x14ac:dyDescent="0.55000000000000004">
      <c r="A190">
        <v>340</v>
      </c>
      <c r="B190" t="s">
        <v>341</v>
      </c>
      <c r="C190" t="s">
        <v>4450</v>
      </c>
      <c r="D190">
        <v>35000</v>
      </c>
      <c r="E190">
        <v>43758</v>
      </c>
      <c r="F190" t="s">
        <v>8218</v>
      </c>
      <c r="G190" t="s">
        <v>8223</v>
      </c>
      <c r="H190" t="s">
        <v>8245</v>
      </c>
      <c r="I190">
        <v>1489006800</v>
      </c>
      <c r="J190">
        <v>1486397007</v>
      </c>
      <c r="K190" t="b">
        <v>1</v>
      </c>
      <c r="L190">
        <v>299</v>
      </c>
      <c r="M190" t="b">
        <v>1</v>
      </c>
      <c r="N190" t="s">
        <v>8268</v>
      </c>
      <c r="O190">
        <v>1.2502285714285715</v>
      </c>
      <c r="P190">
        <v>146.35</v>
      </c>
      <c r="Q190" t="s">
        <v>8308</v>
      </c>
      <c r="R190" t="s">
        <v>8313</v>
      </c>
      <c r="S190" s="14">
        <v>42772.460729166669</v>
      </c>
      <c r="T190" s="14">
        <v>42802.666666666664</v>
      </c>
    </row>
    <row r="191" spans="1:20" x14ac:dyDescent="0.55000000000000004">
      <c r="A191">
        <v>337</v>
      </c>
      <c r="B191" t="s">
        <v>338</v>
      </c>
      <c r="C191" t="s">
        <v>4447</v>
      </c>
      <c r="D191">
        <v>3000</v>
      </c>
      <c r="E191">
        <v>3035.05</v>
      </c>
      <c r="F191" t="s">
        <v>8218</v>
      </c>
      <c r="G191" t="s">
        <v>8223</v>
      </c>
      <c r="H191" t="s">
        <v>8245</v>
      </c>
      <c r="I191">
        <v>1426298708</v>
      </c>
      <c r="J191">
        <v>1423710308</v>
      </c>
      <c r="K191" t="b">
        <v>1</v>
      </c>
      <c r="L191">
        <v>31</v>
      </c>
      <c r="M191" t="b">
        <v>1</v>
      </c>
      <c r="N191" t="s">
        <v>8268</v>
      </c>
      <c r="O191">
        <v>1.0116833333333335</v>
      </c>
      <c r="P191">
        <v>97.9</v>
      </c>
      <c r="Q191" t="s">
        <v>8308</v>
      </c>
      <c r="R191" t="s">
        <v>8313</v>
      </c>
      <c r="S191" s="14">
        <v>42046.920231481483</v>
      </c>
      <c r="T191" s="14">
        <v>42076.878564814811</v>
      </c>
    </row>
    <row r="192" spans="1:20" x14ac:dyDescent="0.55000000000000004">
      <c r="A192">
        <v>327</v>
      </c>
      <c r="B192" t="s">
        <v>328</v>
      </c>
      <c r="C192" t="s">
        <v>4437</v>
      </c>
      <c r="D192">
        <v>4000</v>
      </c>
      <c r="E192">
        <v>5456</v>
      </c>
      <c r="F192" t="s">
        <v>8218</v>
      </c>
      <c r="G192" t="s">
        <v>8223</v>
      </c>
      <c r="H192" t="s">
        <v>8245</v>
      </c>
      <c r="I192">
        <v>1427011200</v>
      </c>
      <c r="J192">
        <v>1424669929</v>
      </c>
      <c r="K192" t="b">
        <v>1</v>
      </c>
      <c r="L192">
        <v>34</v>
      </c>
      <c r="M192" t="b">
        <v>1</v>
      </c>
      <c r="N192" t="s">
        <v>8268</v>
      </c>
      <c r="O192">
        <v>1.3640000000000001</v>
      </c>
      <c r="P192">
        <v>160.47</v>
      </c>
      <c r="Q192" t="s">
        <v>8308</v>
      </c>
      <c r="R192" t="s">
        <v>8313</v>
      </c>
      <c r="S192" s="14">
        <v>42058.026956018519</v>
      </c>
      <c r="T192" s="14">
        <v>42085.125</v>
      </c>
    </row>
    <row r="193" spans="1:20" x14ac:dyDescent="0.55000000000000004">
      <c r="A193">
        <v>326</v>
      </c>
      <c r="B193" t="s">
        <v>327</v>
      </c>
      <c r="C193" t="s">
        <v>4436</v>
      </c>
      <c r="D193">
        <v>150000</v>
      </c>
      <c r="E193">
        <v>169394.6</v>
      </c>
      <c r="F193" t="s">
        <v>8218</v>
      </c>
      <c r="G193" t="s">
        <v>8223</v>
      </c>
      <c r="H193" t="s">
        <v>8245</v>
      </c>
      <c r="I193">
        <v>1489532220</v>
      </c>
      <c r="J193">
        <v>1486625606</v>
      </c>
      <c r="K193" t="b">
        <v>1</v>
      </c>
      <c r="L193">
        <v>1151</v>
      </c>
      <c r="M193" t="b">
        <v>1</v>
      </c>
      <c r="N193" t="s">
        <v>8268</v>
      </c>
      <c r="O193">
        <v>1.1292973333333334</v>
      </c>
      <c r="P193">
        <v>147.16999999999999</v>
      </c>
      <c r="Q193" t="s">
        <v>8308</v>
      </c>
      <c r="R193" t="s">
        <v>8313</v>
      </c>
      <c r="S193" s="14">
        <v>42775.106550925928</v>
      </c>
      <c r="T193" s="14">
        <v>42808.747916666667</v>
      </c>
    </row>
    <row r="194" spans="1:20" x14ac:dyDescent="0.55000000000000004">
      <c r="A194">
        <v>318</v>
      </c>
      <c r="B194" t="s">
        <v>319</v>
      </c>
      <c r="C194" t="s">
        <v>4428</v>
      </c>
      <c r="D194">
        <v>5000</v>
      </c>
      <c r="E194">
        <v>14166</v>
      </c>
      <c r="F194" t="s">
        <v>8218</v>
      </c>
      <c r="G194" t="s">
        <v>8223</v>
      </c>
      <c r="H194" t="s">
        <v>8245</v>
      </c>
      <c r="I194">
        <v>1364342151</v>
      </c>
      <c r="J194">
        <v>1361753751</v>
      </c>
      <c r="K194" t="b">
        <v>1</v>
      </c>
      <c r="L194">
        <v>284</v>
      </c>
      <c r="M194" t="b">
        <v>1</v>
      </c>
      <c r="N194" t="s">
        <v>8268</v>
      </c>
      <c r="O194">
        <v>2.8332000000000002</v>
      </c>
      <c r="P194">
        <v>49.88</v>
      </c>
      <c r="Q194" t="s">
        <v>8308</v>
      </c>
      <c r="R194" t="s">
        <v>8313</v>
      </c>
      <c r="S194" s="14">
        <v>41329.830451388887</v>
      </c>
      <c r="T194" s="14">
        <v>41359.788784722223</v>
      </c>
    </row>
    <row r="195" spans="1:20" x14ac:dyDescent="0.55000000000000004">
      <c r="A195">
        <v>306</v>
      </c>
      <c r="B195" t="s">
        <v>307</v>
      </c>
      <c r="C195" t="s">
        <v>4416</v>
      </c>
      <c r="D195">
        <v>1000</v>
      </c>
      <c r="E195">
        <v>2929</v>
      </c>
      <c r="F195" t="s">
        <v>8218</v>
      </c>
      <c r="G195" t="s">
        <v>8223</v>
      </c>
      <c r="H195" t="s">
        <v>8245</v>
      </c>
      <c r="I195">
        <v>1363806333</v>
      </c>
      <c r="J195">
        <v>1362081933</v>
      </c>
      <c r="K195" t="b">
        <v>1</v>
      </c>
      <c r="L195">
        <v>80</v>
      </c>
      <c r="M195" t="b">
        <v>1</v>
      </c>
      <c r="N195" t="s">
        <v>8268</v>
      </c>
      <c r="O195">
        <v>2.9289999999999998</v>
      </c>
      <c r="P195">
        <v>36.61</v>
      </c>
      <c r="Q195" t="s">
        <v>8308</v>
      </c>
      <c r="R195" t="s">
        <v>8313</v>
      </c>
      <c r="S195" s="14">
        <v>41333.628854166665</v>
      </c>
      <c r="T195" s="14">
        <v>41353.587187500001</v>
      </c>
    </row>
    <row r="196" spans="1:20" x14ac:dyDescent="0.55000000000000004">
      <c r="A196">
        <v>305</v>
      </c>
      <c r="B196" t="s">
        <v>306</v>
      </c>
      <c r="C196" t="s">
        <v>4415</v>
      </c>
      <c r="D196">
        <v>7500</v>
      </c>
      <c r="E196">
        <v>9775</v>
      </c>
      <c r="F196" t="s">
        <v>8218</v>
      </c>
      <c r="G196" t="s">
        <v>8223</v>
      </c>
      <c r="H196" t="s">
        <v>8245</v>
      </c>
      <c r="I196">
        <v>1331392049</v>
      </c>
      <c r="J196">
        <v>1328800049</v>
      </c>
      <c r="K196" t="b">
        <v>1</v>
      </c>
      <c r="L196">
        <v>189</v>
      </c>
      <c r="M196" t="b">
        <v>1</v>
      </c>
      <c r="N196" t="s">
        <v>8268</v>
      </c>
      <c r="O196">
        <v>1.3033333333333332</v>
      </c>
      <c r="P196">
        <v>51.72</v>
      </c>
      <c r="Q196" t="s">
        <v>8308</v>
      </c>
      <c r="R196" t="s">
        <v>8313</v>
      </c>
      <c r="S196" s="14">
        <v>40948.421863425923</v>
      </c>
      <c r="T196" s="14">
        <v>40978.421863425923</v>
      </c>
    </row>
    <row r="197" spans="1:20" x14ac:dyDescent="0.55000000000000004">
      <c r="A197">
        <v>301</v>
      </c>
      <c r="B197" t="s">
        <v>302</v>
      </c>
      <c r="C197" t="s">
        <v>4411</v>
      </c>
      <c r="D197">
        <v>13000</v>
      </c>
      <c r="E197">
        <v>15435.55</v>
      </c>
      <c r="F197" t="s">
        <v>8218</v>
      </c>
      <c r="G197" t="s">
        <v>8223</v>
      </c>
      <c r="H197" t="s">
        <v>8245</v>
      </c>
      <c r="I197">
        <v>1363711335</v>
      </c>
      <c r="J197">
        <v>1360258935</v>
      </c>
      <c r="K197" t="b">
        <v>1</v>
      </c>
      <c r="L197">
        <v>251</v>
      </c>
      <c r="M197" t="b">
        <v>1</v>
      </c>
      <c r="N197" t="s">
        <v>8268</v>
      </c>
      <c r="O197">
        <v>1.1873499999999999</v>
      </c>
      <c r="P197">
        <v>61.5</v>
      </c>
      <c r="Q197" t="s">
        <v>8308</v>
      </c>
      <c r="R197" t="s">
        <v>8313</v>
      </c>
      <c r="S197" s="14">
        <v>41312.529340277775</v>
      </c>
      <c r="T197" s="14">
        <v>41352.487673611111</v>
      </c>
    </row>
    <row r="198" spans="1:20" x14ac:dyDescent="0.55000000000000004">
      <c r="A198">
        <v>286</v>
      </c>
      <c r="B198" t="s">
        <v>287</v>
      </c>
      <c r="C198" t="s">
        <v>4396</v>
      </c>
      <c r="D198">
        <v>15000</v>
      </c>
      <c r="E198">
        <v>16373</v>
      </c>
      <c r="F198" t="s">
        <v>8218</v>
      </c>
      <c r="G198" t="s">
        <v>8223</v>
      </c>
      <c r="H198" t="s">
        <v>8245</v>
      </c>
      <c r="I198">
        <v>1364236524</v>
      </c>
      <c r="J198">
        <v>1360352124</v>
      </c>
      <c r="K198" t="b">
        <v>1</v>
      </c>
      <c r="L198">
        <v>135</v>
      </c>
      <c r="M198" t="b">
        <v>1</v>
      </c>
      <c r="N198" t="s">
        <v>8268</v>
      </c>
      <c r="O198">
        <v>1.0915333333333332</v>
      </c>
      <c r="P198">
        <v>121.28</v>
      </c>
      <c r="Q198" t="s">
        <v>8308</v>
      </c>
      <c r="R198" t="s">
        <v>8313</v>
      </c>
      <c r="S198" s="14">
        <v>41313.607916666668</v>
      </c>
      <c r="T198" s="14">
        <v>41358.566250000003</v>
      </c>
    </row>
    <row r="199" spans="1:20" x14ac:dyDescent="0.55000000000000004">
      <c r="A199">
        <v>276</v>
      </c>
      <c r="B199" t="s">
        <v>277</v>
      </c>
      <c r="C199" t="s">
        <v>4386</v>
      </c>
      <c r="D199">
        <v>4000</v>
      </c>
      <c r="E199">
        <v>5904</v>
      </c>
      <c r="F199" t="s">
        <v>8218</v>
      </c>
      <c r="G199" t="s">
        <v>8223</v>
      </c>
      <c r="H199" t="s">
        <v>8245</v>
      </c>
      <c r="I199">
        <v>1335574674</v>
      </c>
      <c r="J199">
        <v>1330394274</v>
      </c>
      <c r="K199" t="b">
        <v>1</v>
      </c>
      <c r="L199">
        <v>62</v>
      </c>
      <c r="M199" t="b">
        <v>1</v>
      </c>
      <c r="N199" t="s">
        <v>8268</v>
      </c>
      <c r="O199">
        <v>1.476</v>
      </c>
      <c r="P199">
        <v>95.23</v>
      </c>
      <c r="Q199" t="s">
        <v>8308</v>
      </c>
      <c r="R199" t="s">
        <v>8313</v>
      </c>
      <c r="S199" s="14">
        <v>40966.873541666668</v>
      </c>
      <c r="T199" s="14">
        <v>41026.831875000003</v>
      </c>
    </row>
    <row r="200" spans="1:20" x14ac:dyDescent="0.55000000000000004">
      <c r="A200">
        <v>272</v>
      </c>
      <c r="B200" t="s">
        <v>273</v>
      </c>
      <c r="C200" t="s">
        <v>4382</v>
      </c>
      <c r="D200">
        <v>3000</v>
      </c>
      <c r="E200">
        <v>5323.01</v>
      </c>
      <c r="F200" t="s">
        <v>8218</v>
      </c>
      <c r="G200" t="s">
        <v>8223</v>
      </c>
      <c r="H200" t="s">
        <v>8245</v>
      </c>
      <c r="I200">
        <v>1272480540</v>
      </c>
      <c r="J200">
        <v>1267220191</v>
      </c>
      <c r="K200" t="b">
        <v>1</v>
      </c>
      <c r="L200">
        <v>65</v>
      </c>
      <c r="M200" t="b">
        <v>1</v>
      </c>
      <c r="N200" t="s">
        <v>8268</v>
      </c>
      <c r="O200">
        <v>1.7743366666666667</v>
      </c>
      <c r="P200">
        <v>81.89</v>
      </c>
      <c r="Q200" t="s">
        <v>8308</v>
      </c>
      <c r="R200" t="s">
        <v>8313</v>
      </c>
      <c r="S200" s="14">
        <v>40235.692025462966</v>
      </c>
      <c r="T200" s="14">
        <v>40296.575694444444</v>
      </c>
    </row>
    <row r="201" spans="1:20" x14ac:dyDescent="0.55000000000000004">
      <c r="A201">
        <v>256</v>
      </c>
      <c r="B201" t="s">
        <v>257</v>
      </c>
      <c r="C201" t="s">
        <v>4366</v>
      </c>
      <c r="D201">
        <v>13000</v>
      </c>
      <c r="E201">
        <v>18083</v>
      </c>
      <c r="F201" t="s">
        <v>8218</v>
      </c>
      <c r="G201" t="s">
        <v>8223</v>
      </c>
      <c r="H201" t="s">
        <v>8245</v>
      </c>
      <c r="I201">
        <v>1363458467</v>
      </c>
      <c r="J201">
        <v>1360866467</v>
      </c>
      <c r="K201" t="b">
        <v>1</v>
      </c>
      <c r="L201">
        <v>275</v>
      </c>
      <c r="M201" t="b">
        <v>1</v>
      </c>
      <c r="N201" t="s">
        <v>8268</v>
      </c>
      <c r="O201">
        <v>1.391</v>
      </c>
      <c r="P201">
        <v>65.760000000000005</v>
      </c>
      <c r="Q201" t="s">
        <v>8308</v>
      </c>
      <c r="R201" t="s">
        <v>8313</v>
      </c>
      <c r="S201" s="14">
        <v>41319.560960648145</v>
      </c>
      <c r="T201" s="14">
        <v>41349.560960648145</v>
      </c>
    </row>
    <row r="202" spans="1:20" x14ac:dyDescent="0.55000000000000004">
      <c r="A202">
        <v>255</v>
      </c>
      <c r="B202" t="s">
        <v>256</v>
      </c>
      <c r="C202" t="s">
        <v>4365</v>
      </c>
      <c r="D202">
        <v>8000</v>
      </c>
      <c r="E202">
        <v>8538.66</v>
      </c>
      <c r="F202" t="s">
        <v>8218</v>
      </c>
      <c r="G202" t="s">
        <v>8223</v>
      </c>
      <c r="H202" t="s">
        <v>8245</v>
      </c>
      <c r="I202">
        <v>1300275482</v>
      </c>
      <c r="J202">
        <v>1297687082</v>
      </c>
      <c r="K202" t="b">
        <v>1</v>
      </c>
      <c r="L202">
        <v>188</v>
      </c>
      <c r="M202" t="b">
        <v>1</v>
      </c>
      <c r="N202" t="s">
        <v>8268</v>
      </c>
      <c r="O202">
        <v>1.0673325</v>
      </c>
      <c r="P202">
        <v>45.42</v>
      </c>
      <c r="Q202" t="s">
        <v>8308</v>
      </c>
      <c r="R202" t="s">
        <v>8313</v>
      </c>
      <c r="S202" s="14">
        <v>40588.318078703705</v>
      </c>
      <c r="T202" s="14">
        <v>40618.276412037034</v>
      </c>
    </row>
    <row r="203" spans="1:20" x14ac:dyDescent="0.55000000000000004">
      <c r="A203">
        <v>244</v>
      </c>
      <c r="B203" s="12">
        <v>39756</v>
      </c>
      <c r="C203" t="s">
        <v>4354</v>
      </c>
      <c r="D203">
        <v>3500</v>
      </c>
      <c r="E203">
        <v>3981.5</v>
      </c>
      <c r="F203" t="s">
        <v>8218</v>
      </c>
      <c r="G203" t="s">
        <v>8223</v>
      </c>
      <c r="H203" t="s">
        <v>8245</v>
      </c>
      <c r="I203">
        <v>1268723160</v>
      </c>
      <c r="J203">
        <v>1265269559</v>
      </c>
      <c r="K203" t="b">
        <v>1</v>
      </c>
      <c r="L203">
        <v>84</v>
      </c>
      <c r="M203" t="b">
        <v>1</v>
      </c>
      <c r="N203" t="s">
        <v>8268</v>
      </c>
      <c r="O203">
        <v>1.1375714285714287</v>
      </c>
      <c r="P203">
        <v>47.4</v>
      </c>
      <c r="Q203" t="s">
        <v>8308</v>
      </c>
      <c r="R203" t="s">
        <v>8313</v>
      </c>
      <c r="S203" s="14">
        <v>40213.115266203706</v>
      </c>
      <c r="T203" s="14">
        <v>40253.087500000001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380F9-59F5-4B80-9230-C4E6C5A478F0}">
  <dimension ref="A1:E18"/>
  <sheetViews>
    <sheetView workbookViewId="0">
      <selection activeCell="J10" sqref="J10"/>
    </sheetView>
  </sheetViews>
  <sheetFormatPr defaultRowHeight="14.4" x14ac:dyDescent="0.55000000000000004"/>
  <cols>
    <col min="1" max="1" width="13.4726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10.20703125" bestFit="1" customWidth="1"/>
    <col min="6" max="6" width="10.15625" bestFit="1" customWidth="1"/>
  </cols>
  <sheetData>
    <row r="1" spans="1:5" x14ac:dyDescent="0.55000000000000004">
      <c r="A1" s="6" t="s">
        <v>8363</v>
      </c>
      <c r="B1" t="s">
        <v>8361</v>
      </c>
    </row>
    <row r="2" spans="1:5" x14ac:dyDescent="0.55000000000000004">
      <c r="A2" s="6" t="s">
        <v>8378</v>
      </c>
      <c r="B2" t="s">
        <v>8361</v>
      </c>
    </row>
    <row r="4" spans="1:5" x14ac:dyDescent="0.55000000000000004">
      <c r="A4" s="6" t="s">
        <v>8404</v>
      </c>
      <c r="B4" s="6" t="s">
        <v>8358</v>
      </c>
    </row>
    <row r="5" spans="1:5" x14ac:dyDescent="0.55000000000000004">
      <c r="A5" s="6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55000000000000004">
      <c r="A6" s="10" t="s">
        <v>8372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55000000000000004">
      <c r="A7" s="10" t="s">
        <v>8373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55000000000000004">
      <c r="A8" s="10" t="s">
        <v>8374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55000000000000004">
      <c r="A9" s="10" t="s">
        <v>8375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55000000000000004">
      <c r="A10" s="10" t="s">
        <v>8366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55000000000000004">
      <c r="A11" s="10" t="s">
        <v>8376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55000000000000004">
      <c r="A12" s="10" t="s">
        <v>8367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55000000000000004">
      <c r="A13" s="10" t="s">
        <v>8368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55000000000000004">
      <c r="A14" s="10" t="s">
        <v>8369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55000000000000004">
      <c r="A15" s="10" t="s">
        <v>8370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55000000000000004">
      <c r="A16" s="10" t="s">
        <v>8371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55000000000000004">
      <c r="A17" s="10" t="s">
        <v>8377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55000000000000004">
      <c r="A18" s="10" t="s">
        <v>8359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AB6DF-923D-43EF-9978-ACB72C4045E9}">
  <dimension ref="A1:I13"/>
  <sheetViews>
    <sheetView zoomScaleNormal="100" workbookViewId="0">
      <selection activeCell="C7" sqref="C7"/>
    </sheetView>
  </sheetViews>
  <sheetFormatPr defaultRowHeight="14.4" x14ac:dyDescent="0.55000000000000004"/>
  <cols>
    <col min="1" max="1" width="25.578125" bestFit="1" customWidth="1"/>
    <col min="2" max="2" width="15.578125" bestFit="1" customWidth="1"/>
    <col min="3" max="3" width="12.26171875" bestFit="1" customWidth="1"/>
    <col min="4" max="4" width="14.68359375" bestFit="1" customWidth="1"/>
    <col min="5" max="5" width="11.41796875" bestFit="1" customWidth="1"/>
    <col min="6" max="6" width="18" bestFit="1" customWidth="1"/>
    <col min="7" max="7" width="14.68359375" bestFit="1" customWidth="1"/>
    <col min="8" max="8" width="17.68359375" bestFit="1" customWidth="1"/>
    <col min="9" max="9" width="17.15625" bestFit="1" customWidth="1"/>
  </cols>
  <sheetData>
    <row r="1" spans="1:9" x14ac:dyDescent="0.55000000000000004">
      <c r="A1" t="s">
        <v>8379</v>
      </c>
      <c r="B1" t="s">
        <v>8380</v>
      </c>
      <c r="C1" t="s">
        <v>8381</v>
      </c>
      <c r="D1" t="s">
        <v>8395</v>
      </c>
      <c r="E1" t="s">
        <v>8382</v>
      </c>
      <c r="F1" t="s">
        <v>8383</v>
      </c>
      <c r="G1" t="s">
        <v>8384</v>
      </c>
      <c r="H1" t="s">
        <v>8398</v>
      </c>
    </row>
    <row r="2" spans="1:9" x14ac:dyDescent="0.55000000000000004">
      <c r="A2" t="s">
        <v>8396</v>
      </c>
      <c r="B2">
        <f>COUNTIFS(Data!$D:$D, "&lt;1000", Data!$F:$F, "=successful")</f>
        <v>322</v>
      </c>
      <c r="C2">
        <f>COUNTIFS(Data!$D:$D, "&lt;1000", Data!$F:$F, "=failed")</f>
        <v>113</v>
      </c>
      <c r="D2">
        <f>COUNTIFS(Data!$D:$D, "&lt;1000", Data!$F:$F, "=canceled")</f>
        <v>18</v>
      </c>
      <c r="E2">
        <f>SUM(B2,C2,D2)</f>
        <v>453</v>
      </c>
      <c r="F2" s="5">
        <f>SUM(B2/$E2)</f>
        <v>0.71081677704194257</v>
      </c>
      <c r="G2" s="5">
        <f t="shared" ref="G2:H13" si="0">SUM(C2/$E2)</f>
        <v>0.24944812362030905</v>
      </c>
      <c r="H2" s="5">
        <f t="shared" si="0"/>
        <v>3.9735099337748346E-2</v>
      </c>
      <c r="I2" s="11"/>
    </row>
    <row r="3" spans="1:9" x14ac:dyDescent="0.55000000000000004">
      <c r="A3" t="s">
        <v>8385</v>
      </c>
      <c r="B3">
        <f>COUNTIFS(Data!$D:$D,"&gt;=1000",Data!$D:$D,"&lt;=4999.99",Data!$F:$F,"=successful")</f>
        <v>932</v>
      </c>
      <c r="C3">
        <f>COUNTIFS(Data!$D:$D,"&gt;=1000",Data!$D:$D,"&lt;=4999.99",Data!$F:$F,"=failed")</f>
        <v>420</v>
      </c>
      <c r="D3">
        <f>COUNTIFS(Data!$D:$D,"&gt;=1000",Data!$D:$D,"&lt;=4999.99",Data!$F:$F,"=canceled")</f>
        <v>60</v>
      </c>
      <c r="E3">
        <f t="shared" ref="E3:E13" si="1">SUM(B3,C3,D3)</f>
        <v>1412</v>
      </c>
      <c r="F3" s="5">
        <f t="shared" ref="F3:F13" si="2">SUM(B3/$E3)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9" x14ac:dyDescent="0.55000000000000004">
      <c r="A4" t="s">
        <v>8386</v>
      </c>
      <c r="B4">
        <f>COUNTIFS(Data!$D:$D, "&gt;=5000", Data!$D:$D, "&lt;=9999.99", Data!$F:$F, "successful")</f>
        <v>381</v>
      </c>
      <c r="C4">
        <f>COUNTIFS(Data!$D:$D, "&gt;=5000", Data!$D:$D, "&lt;=9999.99", Data!$F:$F, "failed")</f>
        <v>283</v>
      </c>
      <c r="D4">
        <f>COUNTIFS(Data!$D:$D, "&gt;=5000", Data!$D:$D, "&lt;=9999.99", Data!$F:$F, "canceled")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9" x14ac:dyDescent="0.55000000000000004">
      <c r="A5" t="s">
        <v>8387</v>
      </c>
      <c r="B5">
        <f>COUNTIFS(Data!$D:$D, "&gt;=10000", Data!$D:$D, "&lt;=14999.99", Data!$F:$F, "successful")</f>
        <v>168</v>
      </c>
      <c r="C5">
        <f>COUNTIFS(Data!$D:$D,"&gt;=10000",Data!$D:$D,"&lt;=14999.99",Data!$F:$F,"failed")</f>
        <v>144</v>
      </c>
      <c r="D5">
        <f>COUNTIFS(Data!$D:$D, "&gt;=10000", Data!$D:$D, "&lt;=14999.99", Data!$F:$F, 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9" x14ac:dyDescent="0.55000000000000004">
      <c r="A6" t="s">
        <v>8388</v>
      </c>
      <c r="B6">
        <f>COUNTIFS(Data!$D:$D, "&gt;=15000", Data!$D:$D, "&lt;=19999.99", Data!$F:$F, "successful")</f>
        <v>94</v>
      </c>
      <c r="C6">
        <f>COUNTIFS(Data!$D:$D, "&gt;=15000", Data!$D:$D, "&lt;=19999.99", Data!$F:$F, "failed")</f>
        <v>90</v>
      </c>
      <c r="D6">
        <f>COUNTIFS(Data!$D:$D, "&gt;=15000", Data!$D:$D, "&lt;=19999.99", Data!$F:$F, "canceled")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9" x14ac:dyDescent="0.55000000000000004">
      <c r="A7" t="s">
        <v>8389</v>
      </c>
      <c r="B7">
        <f>COUNTIFS(Data!$D:$D, "&gt;=20000", Data!$D:$D, "&lt;=24999.99", Data!$F:$F, "successful")</f>
        <v>62</v>
      </c>
      <c r="C7">
        <f>COUNTIFS(Data!$D:$D, "&gt;=20000", Data!$D:$D, "&lt;=24999.99", Data!$F:$F, "failed")</f>
        <v>72</v>
      </c>
      <c r="D7">
        <f>COUNTIFS(Data!$D:$D, "&gt;=20000", Data!$D:$D, "&lt;=24999.99", Data!$F:$F, 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9" x14ac:dyDescent="0.55000000000000004">
      <c r="A8" t="s">
        <v>8390</v>
      </c>
      <c r="B8">
        <f>COUNTIFS(Data!$D:$D, "&gt;=25000", Data!$D:$D, "&lt;=29999.99", Data!$F:$F, "successful")</f>
        <v>55</v>
      </c>
      <c r="C8">
        <f>COUNTIFS(Data!$D:$D, "&gt;=25000", Data!$D:$D, "&lt;=29999.99", Data!$F:$F, "failed")</f>
        <v>64</v>
      </c>
      <c r="D8">
        <f>COUNTIFS(Data!$D:$D, "&gt;=25000", Data!$D:$D, "&lt;=29999.99", Data!$F:$F, 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9" x14ac:dyDescent="0.55000000000000004">
      <c r="A9" t="s">
        <v>8391</v>
      </c>
      <c r="B9">
        <f>COUNTIFS(Data!$D:$D, "&gt;=30000", Data!$D:$D, "&lt;=34999.99", Data!$F:$F, "successful")</f>
        <v>32</v>
      </c>
      <c r="C9">
        <f>COUNTIFS(Data!$D:$D, "&gt;=30000", Data!$D:$D, "&lt;=34999.99", Data!$F:$F, "failed")</f>
        <v>37</v>
      </c>
      <c r="D9">
        <f>COUNTIFS(Data!$D:$D, "&gt;=30000", Data!$D:$D, "&lt;=34999.99", Data!$F:$F, 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9" x14ac:dyDescent="0.55000000000000004">
      <c r="A10" t="s">
        <v>8392</v>
      </c>
      <c r="B10">
        <f>COUNTIFS(Data!$D:$D, "&gt;=35000", Data!$D:$D, "&lt;=39999.99", Data!$F:$F, "successful")</f>
        <v>26</v>
      </c>
      <c r="C10">
        <f>COUNTIFS(Data!$D:$D, "&gt;=35000", Data!$D:$D, "&lt;=39999.99", Data!$F:$F, "failed")</f>
        <v>22</v>
      </c>
      <c r="D10">
        <f>COUNTIFS(Data!$D:$D, "&gt;=35000", Data!$D:$D, "&lt;=39999.99", Data!$F:$F, 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9" x14ac:dyDescent="0.55000000000000004">
      <c r="A11" t="s">
        <v>8393</v>
      </c>
      <c r="B11">
        <f>COUNTIFS(Data!$D:$D, "&gt;=40000", Data!$D:$D, "&lt;=44999.99", Data!$F:$F, "successful")</f>
        <v>21</v>
      </c>
      <c r="C11">
        <f>COUNTIFS(Data!$D:$D, "&gt;=40000", Data!$D:$D, "&lt;=44999.99", Data!$F:$F, "failed")</f>
        <v>16</v>
      </c>
      <c r="D11">
        <f>COUNTIFS(Data!$D:$D, "&gt;=40000", Data!$D:$D, "&lt;=44999.99", Data!$F:$F, "canceled")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9" x14ac:dyDescent="0.55000000000000004">
      <c r="A12" t="s">
        <v>8394</v>
      </c>
      <c r="B12">
        <f>COUNTIFS(Data!$D:$D, "&gt;=45000", Data!$D:$D, "&lt;=49999.99", Data!$F:$F, "successful")</f>
        <v>6</v>
      </c>
      <c r="C12">
        <f>COUNTIFS(Data!$D:$D, "&gt;=45000", Data!$D:$D, "&lt;=49999.99", Data!$F:$F, "failed")</f>
        <v>11</v>
      </c>
      <c r="D12">
        <f>COUNTIFS(Data!$D:$D, "&gt;=45000", Data!$D:$D, "&lt;=49999.99", Data!$F:$F, 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9" x14ac:dyDescent="0.55000000000000004">
      <c r="A13" t="s">
        <v>8397</v>
      </c>
      <c r="B13">
        <f>COUNTIFS(Data!$D:$D, "&gt;=50000", Data!$F:$F, "successful")</f>
        <v>86</v>
      </c>
      <c r="C13">
        <f>COUNTIFS(Data!$D:$D, "&gt;=50000", Data!$F:$F, "failed")</f>
        <v>258</v>
      </c>
      <c r="D13">
        <f>COUNTIFS(Data!$D:$D, "&gt;=50000", Data!$F:$F, 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Sheet1</vt:lpstr>
      <vt:lpstr>Sheet2</vt:lpstr>
      <vt:lpstr>Pivot Table 1</vt:lpstr>
      <vt:lpstr>Pivot Table 2</vt:lpstr>
      <vt:lpstr>Sheet3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Brunel Thimothe</cp:lastModifiedBy>
  <dcterms:created xsi:type="dcterms:W3CDTF">2017-04-20T15:17:24Z</dcterms:created>
  <dcterms:modified xsi:type="dcterms:W3CDTF">2021-12-18T15:33:49Z</dcterms:modified>
</cp:coreProperties>
</file>