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6/"/>
    </mc:Choice>
  </mc:AlternateContent>
  <xr:revisionPtr revIDLastSave="23" documentId="11_D746A1E9783CE2356577380AA37F9A2175A303E8" xr6:coauthVersionLast="47" xr6:coauthVersionMax="47" xr10:uidLastSave="{381C95A7-4828-4FC8-996F-56828FCC4C3A}"/>
  <bookViews>
    <workbookView xWindow="-108" yWindow="-108" windowWidth="23256" windowHeight="12576" tabRatio="749" xr2:uid="{00000000-000D-0000-FFFF-FFFF00000000}"/>
  </bookViews>
  <sheets>
    <sheet name="KPI Table" sheetId="13" r:id="rId1"/>
    <sheet name="Figure 3" sheetId="1" r:id="rId2"/>
    <sheet name="Figures 4-6" sheetId="2" r:id="rId3"/>
    <sheet name="Figure 7" sheetId="7" r:id="rId4"/>
    <sheet name="Figure 8" sheetId="12" r:id="rId5"/>
    <sheet name="Figure 9" sheetId="11" r:id="rId6"/>
    <sheet name="Figure 10" sheetId="6" r:id="rId7"/>
    <sheet name="Figures 11-12" sheetId="5" r:id="rId8"/>
    <sheet name="Figure 13-14" sheetId="9" r:id="rId9"/>
    <sheet name="Figure 15-16" sheetId="10" r:id="rId10"/>
    <sheet name="Data" sheetId="14" r:id="rId11"/>
    <sheet name="Sheet4" sheetId="3" r:id="rId12"/>
    <sheet name="Sheet9" sheetId="4" r:id="rId13"/>
  </sheets>
  <definedNames>
    <definedName name="Actuals" localSheetId="10">Data!#REF!</definedName>
    <definedName name="Actuals">Data!$C$6:$N$6</definedName>
    <definedName name="Actuals_Now" localSheetId="10">Data!#REF!</definedName>
    <definedName name="Actuals_Now">Data!$O$6</definedName>
    <definedName name="Actuals_PY" localSheetId="10">Data!#REF!</definedName>
    <definedName name="Actuals_PY">Data!$C$6</definedName>
    <definedName name="bound1" localSheetId="10">Data!#REF!</definedName>
    <definedName name="bound1">Data!#REF!</definedName>
    <definedName name="bound2" localSheetId="10">Data!#REF!</definedName>
    <definedName name="bound2">Data!#REF!</definedName>
    <definedName name="KeyFiguresLabels" localSheetId="10">Data!#REF!</definedName>
    <definedName name="KeyFiguresLabels">Data!$B$6:$B$25</definedName>
    <definedName name="Last7">OFFSET(Sheet9!$B$2,COUNTA(Sheet9!$B:$B)-7-1,0,7,1)</definedName>
    <definedName name="PctOfTargetYtd" localSheetId="10">Data!#REF!+Data!#REF!</definedName>
    <definedName name="PctOfTargetYtd">#REF!+#REF!</definedName>
    <definedName name="_xlnm.Print_Area" localSheetId="10">Data!#REF!</definedName>
    <definedName name="Scale" localSheetId="10">Data!#REF!</definedName>
    <definedName name="Scale">Data!#REF!</definedName>
    <definedName name="Sign" localSheetId="10">Data!#REF!</definedName>
    <definedName name="Sign">Data!#REF!</definedName>
    <definedName name="Targets_Now" localSheetId="10">Data!#REF!</definedName>
    <definedName name="Targets_Now">Data!$O$31</definedName>
    <definedName name="Units" localSheetId="10">Data!#REF!</definedName>
    <definedName name="Units">Data!#REF!</definedName>
    <definedName name="YDT_Now" localSheetId="10">Data!#REF!</definedName>
    <definedName name="YDT_Now">Data!#REF!</definedName>
    <definedName name="YTD" localSheetId="10">Data!#REF!</definedName>
    <definedName name="YTD">Data!#REF!</definedName>
    <definedName name="YTD_Targets_Now" localSheetId="10">Data!#REF!</definedName>
    <definedName name="YTD_Targets_Now">Data!#REF!</definedName>
    <definedName name="YTDTargets" localSheetId="10">Data!#REF!</definedName>
    <definedName name="YTDTargets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  <c r="E2" i="13"/>
  <c r="F2" i="13"/>
  <c r="H2" i="13"/>
  <c r="I2" i="13"/>
  <c r="D3" i="13"/>
  <c r="E3" i="13"/>
  <c r="F3" i="13"/>
  <c r="H3" i="13"/>
  <c r="I3" i="13"/>
  <c r="D4" i="13"/>
  <c r="E4" i="13"/>
  <c r="F4" i="13"/>
  <c r="H4" i="13"/>
  <c r="I4" i="13"/>
  <c r="D5" i="13"/>
  <c r="E5" i="13"/>
  <c r="F5" i="13"/>
  <c r="H5" i="13"/>
  <c r="I5" i="13"/>
  <c r="D6" i="13"/>
  <c r="E6" i="13"/>
  <c r="F6" i="13"/>
  <c r="H6" i="13"/>
  <c r="I6" i="13"/>
  <c r="D7" i="13"/>
  <c r="E7" i="13"/>
  <c r="F7" i="13"/>
  <c r="H7" i="13"/>
  <c r="I7" i="13"/>
  <c r="D8" i="13"/>
  <c r="E8" i="13"/>
  <c r="F8" i="13"/>
  <c r="H8" i="13"/>
  <c r="I8" i="13"/>
  <c r="D9" i="13"/>
  <c r="E9" i="13"/>
  <c r="F9" i="13"/>
  <c r="H9" i="13"/>
  <c r="I9" i="13"/>
  <c r="D10" i="13"/>
  <c r="E10" i="13"/>
  <c r="F10" i="13"/>
  <c r="H10" i="13"/>
  <c r="I10" i="13"/>
  <c r="D11" i="13"/>
  <c r="E11" i="13"/>
  <c r="F11" i="13"/>
  <c r="H11" i="13"/>
  <c r="I11" i="13"/>
  <c r="D12" i="13"/>
  <c r="E12" i="13"/>
  <c r="F12" i="13"/>
  <c r="H12" i="13"/>
  <c r="I12" i="13"/>
  <c r="D13" i="13"/>
  <c r="E13" i="13"/>
  <c r="F13" i="13"/>
  <c r="H13" i="13"/>
  <c r="I13" i="13"/>
  <c r="D14" i="13"/>
  <c r="E14" i="13"/>
  <c r="F14" i="13"/>
  <c r="H14" i="13"/>
  <c r="I14" i="13"/>
  <c r="D15" i="13"/>
  <c r="E15" i="13"/>
  <c r="F15" i="13"/>
  <c r="H15" i="13"/>
  <c r="I15" i="13"/>
  <c r="D16" i="13"/>
  <c r="E16" i="13"/>
  <c r="F16" i="13"/>
  <c r="H16" i="13"/>
  <c r="I16" i="13"/>
  <c r="D17" i="13"/>
  <c r="E17" i="13"/>
  <c r="F17" i="13"/>
  <c r="H17" i="13"/>
  <c r="I17" i="13"/>
  <c r="D18" i="13"/>
  <c r="E18" i="13"/>
  <c r="F18" i="13"/>
  <c r="H18" i="13"/>
  <c r="I18" i="13"/>
  <c r="D19" i="13"/>
  <c r="E19" i="13"/>
  <c r="F19" i="13"/>
  <c r="H19" i="13"/>
  <c r="I19" i="13"/>
  <c r="D20" i="13"/>
  <c r="E20" i="13"/>
  <c r="F20" i="13"/>
  <c r="H20" i="13"/>
  <c r="I20" i="13"/>
  <c r="D21" i="13"/>
  <c r="E21" i="13"/>
  <c r="F21" i="13"/>
  <c r="H21" i="13"/>
  <c r="I21" i="13"/>
  <c r="H25" i="11" l="1"/>
  <c r="G25" i="11"/>
  <c r="F25" i="11"/>
  <c r="E25" i="11"/>
  <c r="D25" i="11"/>
  <c r="H23" i="11"/>
  <c r="G23" i="11"/>
  <c r="F23" i="11"/>
  <c r="E23" i="11"/>
  <c r="D23" i="11"/>
  <c r="H21" i="11"/>
  <c r="G21" i="11"/>
  <c r="F21" i="11"/>
  <c r="E21" i="11"/>
  <c r="D21" i="11"/>
  <c r="H19" i="11"/>
  <c r="G19" i="11"/>
  <c r="F19" i="11"/>
  <c r="E19" i="11"/>
  <c r="D19" i="11"/>
  <c r="H17" i="11"/>
  <c r="G17" i="11"/>
  <c r="F17" i="11"/>
  <c r="E17" i="11"/>
  <c r="D17" i="11"/>
  <c r="E15" i="11"/>
  <c r="F15" i="11"/>
  <c r="G15" i="11"/>
  <c r="H15" i="11"/>
  <c r="D15" i="11"/>
  <c r="B11" i="6" l="1"/>
  <c r="B12" i="6"/>
  <c r="B10" i="6"/>
  <c r="C4" i="6"/>
  <c r="D4" i="6" s="1"/>
  <c r="E4" i="6" s="1"/>
  <c r="F4" i="6" s="1"/>
  <c r="G4" i="6" s="1"/>
  <c r="G11" i="6" s="1"/>
  <c r="C5" i="6"/>
  <c r="D5" i="6" s="1"/>
  <c r="E5" i="6" s="1"/>
  <c r="F5" i="6" s="1"/>
  <c r="G5" i="6" s="1"/>
  <c r="G12" i="6" s="1"/>
  <c r="C3" i="6"/>
  <c r="D3" i="6" s="1"/>
  <c r="E3" i="6" s="1"/>
  <c r="F3" i="6" s="1"/>
  <c r="G3" i="6" s="1"/>
  <c r="G10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B31" i="5"/>
  <c r="B32" i="5"/>
  <c r="B33" i="5"/>
  <c r="B34" i="5"/>
  <c r="B35" i="5"/>
  <c r="B36" i="5"/>
  <c r="B37" i="5"/>
  <c r="B30" i="5"/>
  <c r="A30" i="5"/>
  <c r="A31" i="5"/>
  <c r="A32" i="5"/>
  <c r="A33" i="5"/>
  <c r="A34" i="5"/>
  <c r="A35" i="5"/>
  <c r="A36" i="5"/>
  <c r="A37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2" i="6" l="1"/>
  <c r="D12" i="6"/>
  <c r="E11" i="6"/>
  <c r="C11" i="6"/>
  <c r="F10" i="6"/>
  <c r="D10" i="6"/>
  <c r="E12" i="6"/>
  <c r="C12" i="6"/>
  <c r="F11" i="6"/>
  <c r="D11" i="6"/>
  <c r="E10" i="6"/>
  <c r="C10" i="6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<sst xmlns="http://schemas.openxmlformats.org/spreadsheetml/2006/main" count="340" uniqueCount="128">
  <si>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</si>
  <si>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</si>
  <si>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</si>
  <si>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</si>
  <si>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</si>
  <si>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</si>
  <si>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</si>
  <si>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</si>
  <si>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</si>
  <si>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</si>
  <si>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</si>
  <si>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</si>
  <si>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</si>
  <si>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</si>
  <si>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</si>
  <si>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</si>
  <si>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</si>
  <si>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</si>
  <si>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</si>
  <si>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</si>
  <si>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</si>
  <si>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</si>
  <si>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</si>
  <si>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</si>
  <si>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</si>
  <si>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</si>
  <si>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</si>
  <si>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</si>
  <si>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</si>
  <si>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</si>
  <si>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</si>
  <si>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</si>
  <si>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</si>
  <si>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</si>
  <si>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</si>
  <si>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</si>
  <si>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</si>
  <si>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</si>
  <si>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</si>
  <si>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</si>
  <si>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</si>
  <si>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</si>
  <si>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</si>
  <si>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</si>
  <si>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</si>
  <si>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</si>
  <si>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</si>
  <si>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</si>
  <si>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</si>
  <si>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</si>
  <si>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</si>
  <si>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</si>
  <si>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</si>
  <si>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</si>
  <si>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</si>
  <si>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Date</t>
  </si>
  <si>
    <t>&lt;-- should be date axis type</t>
  </si>
  <si>
    <t>Month</t>
  </si>
  <si>
    <t>Rate</t>
  </si>
  <si>
    <t>Student</t>
  </si>
  <si>
    <t>End of month interest rates</t>
  </si>
  <si>
    <t>Last 7 Days:</t>
  </si>
  <si>
    <t>Women's shoes</t>
  </si>
  <si>
    <t>Product Line</t>
  </si>
  <si>
    <t>Men's shoes</t>
  </si>
  <si>
    <t>Children's shoes</t>
  </si>
  <si>
    <t>Women's hats</t>
  </si>
  <si>
    <t>Men's hats</t>
  </si>
  <si>
    <t>Children's hats</t>
  </si>
  <si>
    <t>6-Month Trend</t>
  </si>
  <si>
    <t xml:space="preserve"> (Pct change)</t>
  </si>
  <si>
    <r>
      <rPr>
        <b/>
        <sz val="10"/>
        <color theme="1"/>
        <rFont val="Calibri"/>
        <family val="2"/>
        <scheme val="minor"/>
      </rPr>
      <t>WESTERN REGION:</t>
    </r>
    <r>
      <rPr>
        <sz val="10"/>
        <color theme="1"/>
        <rFont val="Calibri"/>
        <family val="2"/>
        <scheme val="minor"/>
      </rPr>
      <t xml:space="preserve"> Following a slow start, 
sales in the 2nd half picked up 
considerably, and exceeded 
expectations.</t>
    </r>
  </si>
  <si>
    <t>Western</t>
  </si>
  <si>
    <t>Eastern</t>
  </si>
  <si>
    <r>
      <rPr>
        <b/>
        <sz val="10"/>
        <color theme="1"/>
        <rFont val="Calibri"/>
        <family val="2"/>
        <scheme val="minor"/>
      </rPr>
      <t>EASTERN REGION:</t>
    </r>
    <r>
      <rPr>
        <sz val="10"/>
        <color theme="1"/>
        <rFont val="Calibri"/>
        <family val="2"/>
        <scheme val="minor"/>
      </rPr>
      <t xml:space="preserve"> Sales were steady throughout
the year, significantly below the levels in
the Western Region.</t>
    </r>
  </si>
  <si>
    <t xml:space="preserve">Revenue / Passenger </t>
  </si>
  <si>
    <t xml:space="preserve">Profit / Pssng. Mile </t>
  </si>
  <si>
    <t xml:space="preserve">Fuel Costs / Mile </t>
  </si>
  <si>
    <t xml:space="preserve">Revenue / Mile </t>
  </si>
  <si>
    <t xml:space="preserve">Profit / Mile </t>
  </si>
  <si>
    <t xml:space="preserve">Revenue / Pssng. Mile </t>
  </si>
  <si>
    <t>Ratios</t>
  </si>
  <si>
    <t xml:space="preserve">Flight Utilization </t>
  </si>
  <si>
    <t xml:space="preserve">Customer Satisfaction </t>
  </si>
  <si>
    <t>$ Fuel Costs</t>
  </si>
  <si>
    <t xml:space="preserve">Minutes Late </t>
  </si>
  <si>
    <t xml:space="preserve">Late Arrivals </t>
  </si>
  <si>
    <t xml:space="preserve">Cancelled Flights </t>
  </si>
  <si>
    <t xml:space="preserve">Passenger Miles </t>
  </si>
  <si>
    <t>Miles</t>
  </si>
  <si>
    <t>Passengers</t>
  </si>
  <si>
    <t xml:space="preserve">Flights </t>
  </si>
  <si>
    <t>% Market Share</t>
  </si>
  <si>
    <t>$ Profits</t>
  </si>
  <si>
    <t>$ Expenses</t>
  </si>
  <si>
    <t>$ Revenues</t>
  </si>
  <si>
    <t>Finance Metrics</t>
  </si>
  <si>
    <t>% of Target</t>
  </si>
  <si>
    <t>Targets</t>
  </si>
  <si>
    <t>12 Month Trend</t>
  </si>
  <si>
    <t>Last 12 mo Avg</t>
  </si>
  <si>
    <t>Last 3 Mo Avg</t>
  </si>
  <si>
    <t>Current Month</t>
  </si>
  <si>
    <t>Compact KPI Summary</t>
  </si>
  <si>
    <t>Revenue / Passenger</t>
  </si>
  <si>
    <t>Profit / Pssng. Mile</t>
  </si>
  <si>
    <t>Fuel Costs / Mile</t>
  </si>
  <si>
    <t>Revenue / Mile</t>
  </si>
  <si>
    <t>Profit / Mile</t>
  </si>
  <si>
    <t>Revenue / Pssng. Mile</t>
  </si>
  <si>
    <t>Flight Utilization</t>
  </si>
  <si>
    <t>Average (mean) Customer Satisfaction Scores</t>
  </si>
  <si>
    <t>Fuel Costs</t>
  </si>
  <si>
    <t>Number of Minutes Late</t>
  </si>
  <si>
    <t>Late Arrivals</t>
  </si>
  <si>
    <t>Cancelled Flights</t>
  </si>
  <si>
    <t>Pssng. Miles</t>
  </si>
  <si>
    <t>Flights</t>
  </si>
  <si>
    <t>Market Share</t>
  </si>
  <si>
    <t>Profits</t>
  </si>
  <si>
    <t>Expenses</t>
  </si>
  <si>
    <t>Revenues</t>
  </si>
  <si>
    <t>Measure</t>
  </si>
  <si>
    <t>Customer Satisfaction</t>
  </si>
  <si>
    <t>Minutes Late</t>
  </si>
  <si>
    <t>Actuals</t>
  </si>
  <si>
    <t>Target</t>
  </si>
  <si>
    <t>Flight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</si>
</sst>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\▲0%;[Red]\ \▼0%"/>
    <numFmt numFmtId="166" formatCode="&quot;$&quot;#,##0.00"/>
    <numFmt numFmtId="167" formatCode="0.0"/>
    <numFmt numFmtId="168" formatCode="&quot;$&quot;#,##0,\ \K"/>
    <numFmt numFmtId="169" formatCode="#,##0,\ \K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Segoe UI"/>
      <family val="2"/>
    </font>
    <font>
      <sz val="10"/>
      <color theme="2" tint="-0.74999237037263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9F8F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2" tint="-0.24994659260841701"/>
      </right>
      <top style="thin">
        <color theme="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/>
      </top>
      <bottom style="thin">
        <color theme="2" tint="-0.24994659260841701"/>
      </bottom>
      <diagonal/>
    </border>
    <border>
      <left/>
      <right/>
      <top style="thin">
        <color theme="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/>
      </top>
      <bottom style="thin">
        <color theme="2"/>
      </bottom>
      <diagonal/>
    </border>
    <border>
      <left style="thin">
        <color theme="2" tint="-0.2499465926084170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/>
      </bottom>
      <diagonal/>
    </border>
    <border>
      <left/>
      <right/>
      <top style="thin">
        <color theme="2" tint="-0.24994659260841701"/>
      </top>
      <bottom style="thin">
        <color theme="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/>
      <bottom style="thin">
        <color indexed="62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1" fillId="0" borderId="0"/>
  </cellStyleXfs>
  <cellXfs count="14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Fill="1"/>
    <xf numFmtId="0" fontId="3" fillId="0" borderId="0" xfId="0" applyFont="1"/>
    <xf numFmtId="0" fontId="2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14" fontId="0" fillId="0" borderId="0" xfId="0" applyNumberFormat="1"/>
    <xf numFmtId="10" fontId="0" fillId="0" borderId="0" xfId="0" applyNumberFormat="1"/>
    <xf numFmtId="2" fontId="0" fillId="0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3" borderId="0" xfId="0" applyFont="1" applyFill="1" applyAlignment="1">
      <alignment vertical="center"/>
    </xf>
    <xf numFmtId="0" fontId="0" fillId="3" borderId="0" xfId="0" applyFill="1" applyAlignment="1"/>
    <xf numFmtId="0" fontId="6" fillId="6" borderId="0" xfId="0" applyFont="1" applyFill="1"/>
    <xf numFmtId="0" fontId="0" fillId="0" borderId="0" xfId="0" applyAlignment="1">
      <alignment horizontal="right" indent="1"/>
    </xf>
    <xf numFmtId="0" fontId="6" fillId="6" borderId="0" xfId="0" applyFont="1" applyFill="1" applyAlignment="1">
      <alignment horizontal="center"/>
    </xf>
    <xf numFmtId="0" fontId="6" fillId="6" borderId="3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 indent="1"/>
    </xf>
    <xf numFmtId="0" fontId="0" fillId="7" borderId="3" xfId="0" applyFont="1" applyFill="1" applyBorder="1"/>
    <xf numFmtId="0" fontId="0" fillId="7" borderId="4" xfId="0" applyFont="1" applyFill="1" applyBorder="1" applyAlignment="1">
      <alignment horizontal="right" indent="1"/>
    </xf>
    <xf numFmtId="0" fontId="6" fillId="6" borderId="5" xfId="0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center"/>
    </xf>
    <xf numFmtId="0" fontId="7" fillId="0" borderId="0" xfId="0" applyFont="1" applyAlignment="1">
      <alignment vertical="top" wrapText="1"/>
    </xf>
    <xf numFmtId="0" fontId="6" fillId="10" borderId="0" xfId="0" applyFont="1" applyFill="1"/>
    <xf numFmtId="0" fontId="10" fillId="0" borderId="0" xfId="0" applyFont="1"/>
    <xf numFmtId="165" fontId="8" fillId="9" borderId="8" xfId="0" applyNumberFormat="1" applyFont="1" applyFill="1" applyBorder="1" applyAlignment="1">
      <alignment horizontal="right" indent="1"/>
    </xf>
    <xf numFmtId="165" fontId="8" fillId="9" borderId="8" xfId="1" applyNumberFormat="1" applyFont="1" applyFill="1" applyBorder="1" applyAlignment="1">
      <alignment horizontal="right" indent="1"/>
    </xf>
    <xf numFmtId="0" fontId="8" fillId="5" borderId="7" xfId="0" applyFont="1" applyFill="1" applyBorder="1"/>
    <xf numFmtId="165" fontId="8" fillId="5" borderId="8" xfId="0" applyNumberFormat="1" applyFont="1" applyFill="1" applyBorder="1" applyAlignment="1">
      <alignment horizontal="right" indent="1"/>
    </xf>
    <xf numFmtId="165" fontId="8" fillId="5" borderId="8" xfId="1" applyNumberFormat="1" applyFont="1" applyFill="1" applyBorder="1" applyAlignment="1">
      <alignment horizontal="right" indent="1"/>
    </xf>
    <xf numFmtId="0" fontId="0" fillId="8" borderId="3" xfId="0" applyFont="1" applyFill="1" applyBorder="1"/>
    <xf numFmtId="0" fontId="0" fillId="8" borderId="4" xfId="0" applyFont="1" applyFill="1" applyBorder="1" applyAlignment="1">
      <alignment horizontal="right" indent="1"/>
    </xf>
    <xf numFmtId="0" fontId="8" fillId="9" borderId="7" xfId="0" applyFont="1" applyFill="1" applyBorder="1"/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0" xfId="0" applyFont="1"/>
    <xf numFmtId="0" fontId="12" fillId="0" borderId="0" xfId="2" applyFont="1" applyFill="1"/>
    <xf numFmtId="3" fontId="12" fillId="0" borderId="0" xfId="4" applyNumberFormat="1" applyFont="1" applyFill="1" applyAlignment="1">
      <alignment horizontal="right"/>
    </xf>
    <xf numFmtId="0" fontId="12" fillId="0" borderId="0" xfId="4" applyFont="1" applyFill="1" applyAlignment="1">
      <alignment horizontal="left"/>
    </xf>
    <xf numFmtId="0" fontId="12" fillId="0" borderId="0" xfId="4" applyFont="1" applyFill="1"/>
    <xf numFmtId="2" fontId="12" fillId="0" borderId="0" xfId="4" applyNumberFormat="1" applyFont="1" applyFill="1" applyBorder="1" applyAlignment="1">
      <alignment horizontal="right"/>
    </xf>
    <xf numFmtId="0" fontId="12" fillId="0" borderId="0" xfId="2" applyFont="1"/>
    <xf numFmtId="9" fontId="12" fillId="0" borderId="0" xfId="4" applyNumberFormat="1" applyFont="1" applyFill="1"/>
    <xf numFmtId="9" fontId="12" fillId="0" borderId="0" xfId="4" applyNumberFormat="1" applyFont="1" applyFill="1" applyAlignment="1">
      <alignment horizontal="right"/>
    </xf>
    <xf numFmtId="3" fontId="12" fillId="0" borderId="0" xfId="4" applyNumberFormat="1" applyFont="1" applyFill="1"/>
    <xf numFmtId="3" fontId="12" fillId="0" borderId="0" xfId="4" applyNumberFormat="1" applyFont="1" applyFill="1" applyBorder="1" applyAlignment="1">
      <alignment horizontal="right"/>
    </xf>
    <xf numFmtId="3" fontId="12" fillId="0" borderId="0" xfId="2" applyNumberFormat="1" applyFont="1" applyFill="1"/>
    <xf numFmtId="3" fontId="12" fillId="0" borderId="0" xfId="2" applyNumberFormat="1" applyFont="1" applyFill="1" applyAlignment="1">
      <alignment horizontal="right"/>
    </xf>
    <xf numFmtId="9" fontId="12" fillId="0" borderId="0" xfId="2" applyNumberFormat="1" applyFont="1" applyFill="1" applyBorder="1" applyAlignment="1">
      <alignment horizontal="right"/>
    </xf>
    <xf numFmtId="3" fontId="12" fillId="0" borderId="0" xfId="2" applyNumberFormat="1" applyFont="1" applyFill="1" applyBorder="1" applyAlignment="1">
      <alignment horizontal="right"/>
    </xf>
    <xf numFmtId="16" fontId="12" fillId="0" borderId="32" xfId="2" applyNumberFormat="1" applyFont="1" applyFill="1" applyBorder="1" applyAlignment="1">
      <alignment horizontal="right"/>
    </xf>
    <xf numFmtId="0" fontId="12" fillId="0" borderId="32" xfId="2" applyFont="1" applyFill="1" applyBorder="1" applyAlignment="1">
      <alignment horizontal="left"/>
    </xf>
    <xf numFmtId="0" fontId="12" fillId="0" borderId="0" xfId="2" applyFont="1" applyFill="1" applyAlignment="1">
      <alignment horizontal="right"/>
    </xf>
    <xf numFmtId="0" fontId="12" fillId="0" borderId="0" xfId="2" applyFont="1" applyFill="1" applyAlignment="1">
      <alignment horizontal="left"/>
    </xf>
    <xf numFmtId="9" fontId="12" fillId="0" borderId="0" xfId="2" applyNumberFormat="1" applyFont="1" applyFill="1"/>
    <xf numFmtId="0" fontId="13" fillId="0" borderId="0" xfId="2" applyFont="1" applyFill="1"/>
    <xf numFmtId="0" fontId="13" fillId="0" borderId="0" xfId="2" applyFont="1" applyFill="1" applyAlignment="1">
      <alignment horizontal="right"/>
    </xf>
    <xf numFmtId="0" fontId="13" fillId="0" borderId="0" xfId="2" applyFont="1" applyFill="1" applyAlignment="1">
      <alignment horizontal="left"/>
    </xf>
    <xf numFmtId="0" fontId="14" fillId="0" borderId="0" xfId="2" applyFont="1" applyFill="1"/>
    <xf numFmtId="164" fontId="13" fillId="0" borderId="0" xfId="2" applyNumberFormat="1" applyFont="1" applyFill="1"/>
    <xf numFmtId="164" fontId="12" fillId="0" borderId="0" xfId="2" applyNumberFormat="1" applyFont="1"/>
    <xf numFmtId="0" fontId="15" fillId="9" borderId="0" xfId="2" applyFont="1" applyFill="1" applyAlignment="1">
      <alignment wrapText="1"/>
    </xf>
    <xf numFmtId="0" fontId="16" fillId="9" borderId="0" xfId="2" applyFont="1" applyFill="1" applyBorder="1" applyAlignment="1">
      <alignment horizontal="center" wrapText="1"/>
    </xf>
    <xf numFmtId="0" fontId="17" fillId="0" borderId="0" xfId="2" applyFont="1" applyAlignment="1">
      <alignment wrapText="1"/>
    </xf>
    <xf numFmtId="0" fontId="15" fillId="9" borderId="0" xfId="2" applyFont="1" applyFill="1"/>
    <xf numFmtId="0" fontId="15" fillId="11" borderId="30" xfId="2" applyFont="1" applyFill="1" applyBorder="1" applyAlignment="1">
      <alignment horizontal="left" vertical="center"/>
    </xf>
    <xf numFmtId="168" fontId="15" fillId="11" borderId="30" xfId="2" applyNumberFormat="1" applyFont="1" applyFill="1" applyBorder="1" applyAlignment="1">
      <alignment horizontal="right" vertical="center"/>
    </xf>
    <xf numFmtId="168" fontId="15" fillId="11" borderId="29" xfId="2" applyNumberFormat="1" applyFont="1" applyFill="1" applyBorder="1" applyAlignment="1">
      <alignment horizontal="right" vertical="center"/>
    </xf>
    <xf numFmtId="9" fontId="15" fillId="11" borderId="28" xfId="3" applyFont="1" applyFill="1" applyBorder="1" applyAlignment="1">
      <alignment horizontal="center" vertical="center"/>
    </xf>
    <xf numFmtId="0" fontId="17" fillId="0" borderId="0" xfId="2" applyFont="1"/>
    <xf numFmtId="0" fontId="15" fillId="9" borderId="0" xfId="2" applyFont="1" applyFill="1" applyBorder="1"/>
    <xf numFmtId="0" fontId="15" fillId="11" borderId="26" xfId="2" applyFont="1" applyFill="1" applyBorder="1" applyAlignment="1">
      <alignment horizontal="left" vertical="center"/>
    </xf>
    <xf numFmtId="168" fontId="15" fillId="11" borderId="26" xfId="2" applyNumberFormat="1" applyFont="1" applyFill="1" applyBorder="1" applyAlignment="1">
      <alignment horizontal="right" vertical="center"/>
    </xf>
    <xf numFmtId="168" fontId="15" fillId="11" borderId="25" xfId="2" applyNumberFormat="1" applyFont="1" applyFill="1" applyBorder="1" applyAlignment="1">
      <alignment horizontal="right" vertical="center"/>
    </xf>
    <xf numFmtId="9" fontId="15" fillId="11" borderId="24" xfId="3" applyFont="1" applyFill="1" applyBorder="1" applyAlignment="1">
      <alignment horizontal="center" vertical="center"/>
    </xf>
    <xf numFmtId="0" fontId="17" fillId="0" borderId="0" xfId="2" applyFont="1" applyAlignment="1"/>
    <xf numFmtId="0" fontId="15" fillId="9" borderId="0" xfId="2" applyFont="1" applyFill="1" applyBorder="1" applyAlignment="1">
      <alignment vertical="top"/>
    </xf>
    <xf numFmtId="0" fontId="15" fillId="11" borderId="22" xfId="2" applyFont="1" applyFill="1" applyBorder="1" applyAlignment="1">
      <alignment horizontal="left" vertical="center"/>
    </xf>
    <xf numFmtId="9" fontId="15" fillId="11" borderId="22" xfId="3" applyFont="1" applyFill="1" applyBorder="1" applyAlignment="1">
      <alignment horizontal="right" vertical="center"/>
    </xf>
    <xf numFmtId="9" fontId="15" fillId="11" borderId="22" xfId="3" applyNumberFormat="1" applyFont="1" applyFill="1" applyBorder="1" applyAlignment="1">
      <alignment horizontal="right" vertical="center"/>
    </xf>
    <xf numFmtId="9" fontId="15" fillId="11" borderId="21" xfId="3" applyFont="1" applyFill="1" applyBorder="1" applyAlignment="1">
      <alignment horizontal="right" vertical="center"/>
    </xf>
    <xf numFmtId="9" fontId="15" fillId="11" borderId="20" xfId="3" applyFont="1" applyFill="1" applyBorder="1" applyAlignment="1">
      <alignment horizontal="center" vertical="center"/>
    </xf>
    <xf numFmtId="0" fontId="17" fillId="0" borderId="0" xfId="2" applyFont="1" applyAlignment="1">
      <alignment vertical="top"/>
    </xf>
    <xf numFmtId="3" fontId="15" fillId="11" borderId="30" xfId="2" applyNumberFormat="1" applyFont="1" applyFill="1" applyBorder="1" applyAlignment="1">
      <alignment horizontal="right" vertical="center"/>
    </xf>
    <xf numFmtId="3" fontId="15" fillId="11" borderId="29" xfId="2" applyNumberFormat="1" applyFont="1" applyFill="1" applyBorder="1" applyAlignment="1">
      <alignment horizontal="right" vertical="center"/>
    </xf>
    <xf numFmtId="0" fontId="15" fillId="11" borderId="26" xfId="4" applyFont="1" applyFill="1" applyBorder="1" applyAlignment="1">
      <alignment horizontal="left" vertical="center"/>
    </xf>
    <xf numFmtId="169" fontId="15" fillId="11" borderId="26" xfId="2" applyNumberFormat="1" applyFont="1" applyFill="1" applyBorder="1" applyAlignment="1">
      <alignment horizontal="right" vertical="center"/>
    </xf>
    <xf numFmtId="169" fontId="15" fillId="11" borderId="25" xfId="2" applyNumberFormat="1" applyFont="1" applyFill="1" applyBorder="1" applyAlignment="1">
      <alignment horizontal="right" vertical="center"/>
    </xf>
    <xf numFmtId="1" fontId="15" fillId="11" borderId="26" xfId="2" applyNumberFormat="1" applyFont="1" applyFill="1" applyBorder="1" applyAlignment="1">
      <alignment horizontal="right" vertical="center"/>
    </xf>
    <xf numFmtId="1" fontId="15" fillId="11" borderId="25" xfId="2" applyNumberFormat="1" applyFont="1" applyFill="1" applyBorder="1" applyAlignment="1">
      <alignment horizontal="right" vertical="center"/>
    </xf>
    <xf numFmtId="3" fontId="15" fillId="11" borderId="26" xfId="2" applyNumberFormat="1" applyFont="1" applyFill="1" applyBorder="1" applyAlignment="1">
      <alignment horizontal="right" vertical="center"/>
    </xf>
    <xf numFmtId="3" fontId="15" fillId="11" borderId="25" xfId="2" applyNumberFormat="1" applyFont="1" applyFill="1" applyBorder="1" applyAlignment="1">
      <alignment horizontal="right" vertical="center"/>
    </xf>
    <xf numFmtId="2" fontId="15" fillId="11" borderId="26" xfId="2" applyNumberFormat="1" applyFont="1" applyFill="1" applyBorder="1" applyAlignment="1">
      <alignment horizontal="right" vertical="center"/>
    </xf>
    <xf numFmtId="167" fontId="15" fillId="11" borderId="26" xfId="2" applyNumberFormat="1" applyFont="1" applyFill="1" applyBorder="1" applyAlignment="1">
      <alignment horizontal="right" vertical="center"/>
    </xf>
    <xf numFmtId="2" fontId="15" fillId="11" borderId="25" xfId="2" applyNumberFormat="1" applyFont="1" applyFill="1" applyBorder="1" applyAlignment="1">
      <alignment horizontal="right" vertical="center"/>
    </xf>
    <xf numFmtId="0" fontId="15" fillId="11" borderId="22" xfId="4" applyFont="1" applyFill="1" applyBorder="1" applyAlignment="1">
      <alignment horizontal="left" vertical="center"/>
    </xf>
    <xf numFmtId="166" fontId="15" fillId="11" borderId="30" xfId="2" applyNumberFormat="1" applyFont="1" applyFill="1" applyBorder="1" applyAlignment="1">
      <alignment horizontal="right" vertical="center"/>
    </xf>
    <xf numFmtId="166" fontId="15" fillId="11" borderId="29" xfId="2" applyNumberFormat="1" applyFont="1" applyFill="1" applyBorder="1" applyAlignment="1">
      <alignment horizontal="right" vertical="center"/>
    </xf>
    <xf numFmtId="166" fontId="15" fillId="11" borderId="26" xfId="2" applyNumberFormat="1" applyFont="1" applyFill="1" applyBorder="1" applyAlignment="1">
      <alignment horizontal="right" vertical="center"/>
    </xf>
    <xf numFmtId="166" fontId="15" fillId="11" borderId="25" xfId="2" applyNumberFormat="1" applyFont="1" applyFill="1" applyBorder="1" applyAlignment="1">
      <alignment horizontal="right" vertical="center"/>
    </xf>
    <xf numFmtId="3" fontId="15" fillId="11" borderId="22" xfId="2" applyNumberFormat="1" applyFont="1" applyFill="1" applyBorder="1" applyAlignment="1">
      <alignment horizontal="right" vertical="center"/>
    </xf>
    <xf numFmtId="3" fontId="15" fillId="11" borderId="21" xfId="2" applyNumberFormat="1" applyFont="1" applyFill="1" applyBorder="1" applyAlignment="1">
      <alignment horizontal="right" vertical="center"/>
    </xf>
    <xf numFmtId="0" fontId="19" fillId="0" borderId="0" xfId="2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16" fontId="16" fillId="9" borderId="0" xfId="2" quotePrefix="1" applyNumberFormat="1" applyFont="1" applyFill="1" applyBorder="1" applyAlignment="1">
      <alignment horizontal="center" wrapText="1"/>
    </xf>
    <xf numFmtId="16" fontId="16" fillId="9" borderId="0" xfId="2" applyNumberFormat="1" applyFont="1" applyFill="1" applyBorder="1" applyAlignment="1">
      <alignment horizontal="center" wrapText="1"/>
    </xf>
    <xf numFmtId="0" fontId="16" fillId="9" borderId="0" xfId="2" applyFont="1" applyFill="1" applyBorder="1" applyAlignment="1">
      <alignment horizontal="left" wrapText="1"/>
    </xf>
    <xf numFmtId="0" fontId="18" fillId="12" borderId="31" xfId="2" applyFont="1" applyFill="1" applyBorder="1" applyAlignment="1">
      <alignment horizontal="center" vertical="center" wrapText="1"/>
    </xf>
    <xf numFmtId="0" fontId="18" fillId="12" borderId="27" xfId="2" applyFont="1" applyFill="1" applyBorder="1" applyAlignment="1">
      <alignment horizontal="center" vertical="center" wrapText="1"/>
    </xf>
    <xf numFmtId="0" fontId="18" fillId="12" borderId="23" xfId="2" applyFont="1" applyFill="1" applyBorder="1" applyAlignment="1">
      <alignment horizontal="center" vertical="center" wrapText="1"/>
    </xf>
    <xf numFmtId="0" fontId="18" fillId="12" borderId="31" xfId="4" applyFont="1" applyFill="1" applyBorder="1" applyAlignment="1">
      <alignment horizontal="center" vertical="center"/>
    </xf>
    <xf numFmtId="0" fontId="18" fillId="12" borderId="27" xfId="4" applyFont="1" applyFill="1" applyBorder="1" applyAlignment="1">
      <alignment horizontal="center" vertical="center"/>
    </xf>
    <xf numFmtId="0" fontId="18" fillId="12" borderId="23" xfId="4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6" xfId="0" applyFont="1" applyFill="1" applyBorder="1" applyAlignment="1">
      <alignment horizontal="left" vertical="top" wrapText="1"/>
    </xf>
  </cellXfs>
  <cellStyles count="5">
    <cellStyle name="Normal" xfId="0" builtinId="0"/>
    <cellStyle name="Normal 2" xfId="2" xr:uid="{00000000-0005-0000-0000-000001000000}"/>
    <cellStyle name="Normal_2006 Data Visualization Competition worksheet FINA ORGL" xfId="4" xr:uid="{00000000-0005-0000-0000-000002000000}"/>
    <cellStyle name="Percent" xfId="1" builtinId="5"/>
    <cellStyle name="Percent 2" xfId="3" xr:uid="{00000000-0005-0000-0000-000004000000}"/>
  </cellStyles>
  <dxfs count="15"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27</xdr:row>
      <xdr:rowOff>142874</xdr:rowOff>
    </xdr:from>
    <xdr:to>
      <xdr:col>19</xdr:col>
      <xdr:colOff>600075</xdr:colOff>
      <xdr:row>39</xdr:row>
      <xdr:rowOff>0</xdr:rowOff>
    </xdr:to>
    <xdr:sp macro="" textlink="">
      <xdr:nvSpPr>
        <xdr:cNvPr id="5" name="Up Arrow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 rot="10800000">
          <a:off x="5553075" y="6238874"/>
          <a:ext cx="5162550" cy="2143126"/>
        </a:xfrm>
        <a:prstGeom prst="upArrow">
          <a:avLst>
            <a:gd name="adj1" fmla="val 58487"/>
            <a:gd name="adj2" fmla="val 66947"/>
          </a:avLst>
        </a:prstGeom>
        <a:solidFill>
          <a:schemeClr val="bg1">
            <a:lumMod val="75000"/>
            <a:alpha val="11000"/>
          </a:schemeClr>
        </a:solidFill>
        <a:ln w="6350">
          <a:solidFill>
            <a:sysClr val="windowText" lastClr="000000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0</xdr:col>
      <xdr:colOff>0</xdr:colOff>
      <xdr:row>46</xdr:row>
      <xdr:rowOff>38100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0" y="7448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0</xdr:col>
      <xdr:colOff>0</xdr:colOff>
      <xdr:row>3</xdr:row>
      <xdr:rowOff>180975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0" y="51435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4D4D4D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Bad  </a:t>
          </a:r>
          <a:r>
            <a:rPr lang="en-US" sz="800" b="0" i="0" strike="noStrike">
              <a:solidFill>
                <a:srgbClr val="F2F2F2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Satisf  </a:t>
          </a:r>
          <a:r>
            <a:rPr lang="en-US" sz="800" b="0" i="0" strike="noStrike">
              <a:solidFill>
                <a:srgbClr val="595959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Good   | Target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I9" totalsRowShown="0" headerRowDxfId="13">
  <autoFilter ref="B3:I9" xr:uid="{00000000-0009-0000-0100-000002000000}"/>
  <tableColumns count="8">
    <tableColumn id="1" xr3:uid="{00000000-0010-0000-0100-000001000000}" name="Product Line"/>
    <tableColumn id="2" xr3:uid="{00000000-0010-0000-0100-000002000000}" name="Jan" dataDxfId="12"/>
    <tableColumn id="3" xr3:uid="{00000000-0010-0000-0100-000003000000}" name="Feb" dataDxfId="11"/>
    <tableColumn id="4" xr3:uid="{00000000-0010-0000-0100-000004000000}" name="Mar" dataDxfId="10"/>
    <tableColumn id="5" xr3:uid="{00000000-0010-0000-0100-000005000000}" name="Apr" dataDxfId="9"/>
    <tableColumn id="6" xr3:uid="{00000000-0010-0000-0100-000006000000}" name="May" dataDxfId="8"/>
    <tableColumn id="7" xr3:uid="{00000000-0010-0000-0100-000007000000}" name="Jun" dataDxfId="7"/>
    <tableColumn id="8" xr3:uid="{00000000-0010-0000-0100-000008000000}" name="6-Month Tre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K3:R9" totalsRowShown="0" headerRowDxfId="6">
  <autoFilter ref="K3:R9" xr:uid="{00000000-0009-0000-0100-000003000000}"/>
  <tableColumns count="8">
    <tableColumn id="1" xr3:uid="{00000000-0010-0000-0200-000001000000}" name="Product Line"/>
    <tableColumn id="2" xr3:uid="{00000000-0010-0000-0200-000002000000}" name="Jan" dataDxfId="5"/>
    <tableColumn id="3" xr3:uid="{00000000-0010-0000-0200-000003000000}" name="Feb" dataDxfId="4"/>
    <tableColumn id="4" xr3:uid="{00000000-0010-0000-0200-000004000000}" name="Mar" dataDxfId="3"/>
    <tableColumn id="5" xr3:uid="{00000000-0010-0000-0200-000005000000}" name="Apr" dataDxfId="2"/>
    <tableColumn id="6" xr3:uid="{00000000-0010-0000-0200-000006000000}" name="May" dataDxfId="1"/>
    <tableColumn id="7" xr3:uid="{00000000-0010-0000-0200-000007000000}" name="Jun" dataDxfId="0"/>
    <tableColumn id="8" xr3:uid="{00000000-0010-0000-0200-000008000000}" name="6-Month Tre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1" totalsRowShown="0">
  <autoFilter ref="B3:C11" xr:uid="{00000000-0009-0000-0100-000001000000}"/>
  <tableColumns count="2">
    <tableColumn id="1" xr3:uid="{00000000-0010-0000-0000-000001000000}" name="Month"/>
    <tableColumn id="2" xr3:uid="{00000000-0010-0000-0000-000002000000}" name="Rat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zoomScaleNormal="100" workbookViewId="0"/>
  </sheetViews>
  <sheetFormatPr defaultColWidth="9.109375" defaultRowHeight="15" x14ac:dyDescent="0.35"/>
  <cols>
    <col min="1" max="1" width="1.33203125" style="78" customWidth="1"/>
    <col min="2" max="2" width="13.6640625" style="120" bestFit="1" customWidth="1"/>
    <col min="3" max="3" width="19" style="117" bestFit="1" customWidth="1"/>
    <col min="4" max="4" width="8.88671875" style="118" bestFit="1" customWidth="1"/>
    <col min="5" max="5" width="11.6640625" style="118" bestFit="1" customWidth="1"/>
    <col min="6" max="6" width="13.109375" style="118" customWidth="1"/>
    <col min="7" max="7" width="13.109375" style="119" customWidth="1"/>
    <col min="8" max="8" width="13.109375" style="118" customWidth="1"/>
    <col min="9" max="9" width="10.6640625" style="119" customWidth="1"/>
    <col min="10" max="16384" width="9.109375" style="83"/>
  </cols>
  <sheetData>
    <row r="1" spans="1:10" s="77" customFormat="1" ht="29.25" customHeight="1" x14ac:dyDescent="0.35">
      <c r="A1" s="75"/>
      <c r="B1" s="123" t="s">
        <v>103</v>
      </c>
      <c r="C1" s="123"/>
      <c r="D1" s="121" t="s">
        <v>102</v>
      </c>
      <c r="E1" s="122" t="s">
        <v>101</v>
      </c>
      <c r="F1" s="122" t="s">
        <v>100</v>
      </c>
      <c r="G1" s="76" t="s">
        <v>99</v>
      </c>
      <c r="H1" s="121" t="s">
        <v>126</v>
      </c>
      <c r="I1" s="76" t="s">
        <v>97</v>
      </c>
    </row>
    <row r="2" spans="1:10" ht="22.5" customHeight="1" x14ac:dyDescent="0.35">
      <c r="B2" s="124" t="s">
        <v>96</v>
      </c>
      <c r="C2" s="79" t="s">
        <v>95</v>
      </c>
      <c r="D2" s="80">
        <f>Data!O6</f>
        <v>18133624.949999999</v>
      </c>
      <c r="E2" s="80">
        <f>AVERAGE(Data!M6:O6)</f>
        <v>17985333.983333334</v>
      </c>
      <c r="F2" s="80">
        <f>AVERAGE(Data!J6:O6)</f>
        <v>17727642.491666667</v>
      </c>
      <c r="G2" s="82"/>
      <c r="H2" s="81">
        <f>Data!O31</f>
        <v>18000000</v>
      </c>
      <c r="I2" s="82">
        <f>Data!O6/Data!O31</f>
        <v>1.0074236083333332</v>
      </c>
    </row>
    <row r="3" spans="1:10" ht="22.5" customHeight="1" x14ac:dyDescent="0.35">
      <c r="A3" s="84"/>
      <c r="B3" s="125"/>
      <c r="C3" s="85" t="s">
        <v>94</v>
      </c>
      <c r="D3" s="86">
        <f>Data!O7</f>
        <v>11358044.941666668</v>
      </c>
      <c r="E3" s="86">
        <f>AVERAGE(Data!M7:O7)</f>
        <v>11186287.647222223</v>
      </c>
      <c r="F3" s="86">
        <f>AVERAGE(Data!J7:O7)</f>
        <v>11580249.465277778</v>
      </c>
      <c r="G3" s="88"/>
      <c r="H3" s="87">
        <f>Data!O32</f>
        <v>12600000</v>
      </c>
      <c r="I3" s="88">
        <f>Data!O7/Data!O32</f>
        <v>0.90143213822751334</v>
      </c>
    </row>
    <row r="4" spans="1:10" ht="22.5" customHeight="1" x14ac:dyDescent="0.35">
      <c r="A4" s="84"/>
      <c r="B4" s="125"/>
      <c r="C4" s="85" t="s">
        <v>93</v>
      </c>
      <c r="D4" s="86">
        <f>Data!O8</f>
        <v>6775580.008333331</v>
      </c>
      <c r="E4" s="86">
        <f>AVERAGE(Data!M8:O8)</f>
        <v>6799046.3361111106</v>
      </c>
      <c r="F4" s="86">
        <f>AVERAGE(Data!J8:O8)</f>
        <v>6147393.0263888882</v>
      </c>
      <c r="G4" s="88"/>
      <c r="H4" s="87">
        <f>Data!O33</f>
        <v>5400000</v>
      </c>
      <c r="I4" s="88">
        <f>Data!O8/Data!O33</f>
        <v>1.2547370385802465</v>
      </c>
      <c r="J4" s="89"/>
    </row>
    <row r="5" spans="1:10" s="96" customFormat="1" ht="22.5" customHeight="1" x14ac:dyDescent="0.3">
      <c r="A5" s="90"/>
      <c r="B5" s="126"/>
      <c r="C5" s="91" t="s">
        <v>92</v>
      </c>
      <c r="D5" s="92">
        <f>Data!O9</f>
        <v>0.4416666666666666</v>
      </c>
      <c r="E5" s="93">
        <f>AVERAGE(Data!M9:O9)</f>
        <v>0.46055555555555555</v>
      </c>
      <c r="F5" s="93">
        <f>AVERAGE(Data!J9:O9)</f>
        <v>0.44527777777777772</v>
      </c>
      <c r="G5" s="95"/>
      <c r="H5" s="94">
        <f>Data!O34</f>
        <v>0.52</v>
      </c>
      <c r="I5" s="95">
        <f>Data!O9/Data!O34</f>
        <v>0.84935897435897423</v>
      </c>
    </row>
    <row r="6" spans="1:10" ht="22.5" customHeight="1" x14ac:dyDescent="0.35">
      <c r="B6" s="124" t="s">
        <v>127</v>
      </c>
      <c r="C6" s="79" t="s">
        <v>91</v>
      </c>
      <c r="D6" s="97">
        <f>Data!O10</f>
        <v>445.83333333333331</v>
      </c>
      <c r="E6" s="97">
        <f>AVERAGE(Data!M10:O10)</f>
        <v>447.27777777777777</v>
      </c>
      <c r="F6" s="97">
        <f>AVERAGE(Data!J10:O10)</f>
        <v>449.13888888888891</v>
      </c>
      <c r="G6" s="82"/>
      <c r="H6" s="98">
        <f>Data!O35</f>
        <v>500</v>
      </c>
      <c r="I6" s="82">
        <f>Data!O10/Data!O35</f>
        <v>0.89166666666666661</v>
      </c>
    </row>
    <row r="7" spans="1:10" ht="22.5" customHeight="1" x14ac:dyDescent="0.35">
      <c r="B7" s="125"/>
      <c r="C7" s="99" t="s">
        <v>90</v>
      </c>
      <c r="D7" s="100">
        <f>Data!O11</f>
        <v>63000</v>
      </c>
      <c r="E7" s="100">
        <f>AVERAGE(Data!M11:O11)</f>
        <v>61600.333333333336</v>
      </c>
      <c r="F7" s="100">
        <f>AVERAGE(Data!J11:O11)</f>
        <v>60761</v>
      </c>
      <c r="G7" s="88"/>
      <c r="H7" s="101">
        <f>Data!O36</f>
        <v>65000</v>
      </c>
      <c r="I7" s="88">
        <f>Data!O11/Data!O36</f>
        <v>0.96923076923076923</v>
      </c>
    </row>
    <row r="8" spans="1:10" ht="22.5" customHeight="1" x14ac:dyDescent="0.35">
      <c r="B8" s="125"/>
      <c r="C8" s="99" t="s">
        <v>89</v>
      </c>
      <c r="D8" s="100">
        <f>Data!O12</f>
        <v>346429.66666666669</v>
      </c>
      <c r="E8" s="100">
        <f>AVERAGE(Data!M12:O12)</f>
        <v>347127.55555555556</v>
      </c>
      <c r="F8" s="100">
        <f>AVERAGE(Data!J12:O12)</f>
        <v>349087.44444444444</v>
      </c>
      <c r="G8" s="88"/>
      <c r="H8" s="101">
        <f>Data!O37</f>
        <v>395000</v>
      </c>
      <c r="I8" s="88">
        <f>Data!O12/Data!O37</f>
        <v>0.87703713080168777</v>
      </c>
    </row>
    <row r="9" spans="1:10" ht="22.5" customHeight="1" x14ac:dyDescent="0.35">
      <c r="B9" s="125"/>
      <c r="C9" s="99" t="s">
        <v>88</v>
      </c>
      <c r="D9" s="100">
        <f>Data!O13</f>
        <v>31206180.333333332</v>
      </c>
      <c r="E9" s="100">
        <f>AVERAGE(Data!M13:O13)</f>
        <v>31376109.777777776</v>
      </c>
      <c r="F9" s="100">
        <f>AVERAGE(Data!J13:O13)</f>
        <v>31509806.555555556</v>
      </c>
      <c r="G9" s="88"/>
      <c r="H9" s="101">
        <f>Data!O38</f>
        <v>36000000</v>
      </c>
      <c r="I9" s="88">
        <f>Data!O13/Data!O38</f>
        <v>0.86683834259259251</v>
      </c>
    </row>
    <row r="10" spans="1:10" ht="22.5" customHeight="1" x14ac:dyDescent="0.35">
      <c r="B10" s="125"/>
      <c r="C10" s="99" t="s">
        <v>87</v>
      </c>
      <c r="D10" s="102">
        <f>Data!O14</f>
        <v>9</v>
      </c>
      <c r="E10" s="102">
        <f>AVERAGE(Data!M14:O14)</f>
        <v>9.3333333333333339</v>
      </c>
      <c r="F10" s="102">
        <f>AVERAGE(Data!J14:O14)</f>
        <v>9.5</v>
      </c>
      <c r="G10" s="88"/>
      <c r="H10" s="103">
        <f>Data!O39</f>
        <v>15</v>
      </c>
      <c r="I10" s="88">
        <f>Data!O14/Data!O39</f>
        <v>0.6</v>
      </c>
    </row>
    <row r="11" spans="1:10" ht="22.5" customHeight="1" x14ac:dyDescent="0.35">
      <c r="B11" s="125"/>
      <c r="C11" s="99" t="s">
        <v>86</v>
      </c>
      <c r="D11" s="104">
        <f>Data!O15</f>
        <v>63.333333333333336</v>
      </c>
      <c r="E11" s="104">
        <f>AVERAGE(Data!M15:O15)</f>
        <v>71.444444444444443</v>
      </c>
      <c r="F11" s="104">
        <f>AVERAGE(Data!J15:O15)</f>
        <v>64.222222222222214</v>
      </c>
      <c r="G11" s="88"/>
      <c r="H11" s="105">
        <f>Data!O40</f>
        <v>45</v>
      </c>
      <c r="I11" s="88">
        <f>Data!O15/Data!O40</f>
        <v>1.4074074074074074</v>
      </c>
    </row>
    <row r="12" spans="1:10" ht="22.5" customHeight="1" x14ac:dyDescent="0.35">
      <c r="B12" s="125"/>
      <c r="C12" s="99" t="s">
        <v>85</v>
      </c>
      <c r="D12" s="104">
        <f>Data!O16</f>
        <v>1302</v>
      </c>
      <c r="E12" s="104">
        <f>AVERAGE(Data!M16:O16)</f>
        <v>1471.6666666666667</v>
      </c>
      <c r="F12" s="104">
        <f>AVERAGE(Data!J16:O16)</f>
        <v>1336.8333333333333</v>
      </c>
      <c r="G12" s="88"/>
      <c r="H12" s="105">
        <f>Data!O41</f>
        <v>1000</v>
      </c>
      <c r="I12" s="88">
        <f>Data!O16/Data!O41</f>
        <v>1.302</v>
      </c>
    </row>
    <row r="13" spans="1:10" ht="22.5" customHeight="1" x14ac:dyDescent="0.35">
      <c r="B13" s="125"/>
      <c r="C13" s="99" t="s">
        <v>84</v>
      </c>
      <c r="D13" s="86">
        <f>Data!O17</f>
        <v>1292622.3333333333</v>
      </c>
      <c r="E13" s="86">
        <f>AVERAGE(Data!M17:O17)</f>
        <v>1332493.7777777778</v>
      </c>
      <c r="F13" s="86">
        <f>AVERAGE(Data!J17:O17)</f>
        <v>1326151.2222222222</v>
      </c>
      <c r="G13" s="88"/>
      <c r="H13" s="87">
        <f>Data!O42</f>
        <v>1080000</v>
      </c>
      <c r="I13" s="88">
        <f>Data!O17/Data!O42</f>
        <v>1.1968725308641974</v>
      </c>
    </row>
    <row r="14" spans="1:10" ht="22.5" customHeight="1" x14ac:dyDescent="0.35">
      <c r="B14" s="125"/>
      <c r="C14" s="99" t="s">
        <v>83</v>
      </c>
      <c r="D14" s="106">
        <f>Data!O18</f>
        <v>4.5183333333333335</v>
      </c>
      <c r="E14" s="107">
        <f>AVERAGE(Data!M18:O18)</f>
        <v>4.5094444444444441</v>
      </c>
      <c r="F14" s="107">
        <f>AVERAGE(Data!J18:O18)</f>
        <v>4.5180555555555548</v>
      </c>
      <c r="G14" s="88"/>
      <c r="H14" s="108">
        <f>Data!O43</f>
        <v>4.8</v>
      </c>
      <c r="I14" s="88">
        <f>Data!O18/Data!O43</f>
        <v>0.94131944444444449</v>
      </c>
    </row>
    <row r="15" spans="1:10" ht="22.5" customHeight="1" x14ac:dyDescent="0.35">
      <c r="B15" s="126"/>
      <c r="C15" s="109" t="s">
        <v>82</v>
      </c>
      <c r="D15" s="92">
        <f>Data!O19</f>
        <v>0.92</v>
      </c>
      <c r="E15" s="92">
        <f>AVERAGE(Data!M19:O19)</f>
        <v>0.91</v>
      </c>
      <c r="F15" s="92">
        <f>AVERAGE(Data!J19:O19)</f>
        <v>0.90833333333333333</v>
      </c>
      <c r="G15" s="95"/>
      <c r="H15" s="94">
        <f>Data!O44</f>
        <v>0.94</v>
      </c>
      <c r="I15" s="95">
        <f>Data!O19/Data!O44</f>
        <v>0.97872340425531923</v>
      </c>
    </row>
    <row r="16" spans="1:10" ht="17.25" customHeight="1" x14ac:dyDescent="0.35">
      <c r="B16" s="127" t="s">
        <v>81</v>
      </c>
      <c r="C16" s="79" t="s">
        <v>80</v>
      </c>
      <c r="D16" s="110">
        <f>Data!O20</f>
        <v>0.58109082099452924</v>
      </c>
      <c r="E16" s="110">
        <f>AVERAGE(Data!M20:O20)</f>
        <v>0.57318240847668045</v>
      </c>
      <c r="F16" s="110">
        <f>AVERAGE(Data!J20:O20)</f>
        <v>0.56266243142469086</v>
      </c>
      <c r="G16" s="82"/>
      <c r="H16" s="111">
        <f>Data!O45</f>
        <v>0.5</v>
      </c>
      <c r="I16" s="82">
        <f>Data!O20/Data!O45</f>
        <v>1.1621816419890585</v>
      </c>
    </row>
    <row r="17" spans="2:9" ht="17.25" customHeight="1" x14ac:dyDescent="0.35">
      <c r="B17" s="128"/>
      <c r="C17" s="99" t="s">
        <v>79</v>
      </c>
      <c r="D17" s="112">
        <f>Data!O21</f>
        <v>19.558313447943732</v>
      </c>
      <c r="E17" s="112">
        <f>AVERAGE(Data!M21:O21)</f>
        <v>19.585772994437118</v>
      </c>
      <c r="F17" s="112">
        <f>AVERAGE(Data!J21:O21)</f>
        <v>17.609399814357257</v>
      </c>
      <c r="G17" s="88"/>
      <c r="H17" s="113">
        <f>Data!O46</f>
        <v>15</v>
      </c>
      <c r="I17" s="88">
        <f>Data!O21/Data!O46</f>
        <v>1.3038875631962488</v>
      </c>
    </row>
    <row r="18" spans="2:9" ht="17.25" customHeight="1" x14ac:dyDescent="0.35">
      <c r="B18" s="128"/>
      <c r="C18" s="99" t="s">
        <v>78</v>
      </c>
      <c r="D18" s="112">
        <f>Data!O22</f>
        <v>52.344318904558783</v>
      </c>
      <c r="E18" s="112">
        <f>AVERAGE(Data!M22:O22)</f>
        <v>51.818974203619469</v>
      </c>
      <c r="F18" s="112">
        <f>AVERAGE(Data!J22:O22)</f>
        <v>50.797091522955064</v>
      </c>
      <c r="G18" s="88"/>
      <c r="H18" s="113">
        <f>Data!O47</f>
        <v>50</v>
      </c>
      <c r="I18" s="88">
        <f>Data!O22/Data!O47</f>
        <v>1.0468863780911757</v>
      </c>
    </row>
    <row r="19" spans="2:9" ht="17.25" customHeight="1" x14ac:dyDescent="0.35">
      <c r="B19" s="128"/>
      <c r="C19" s="99" t="s">
        <v>77</v>
      </c>
      <c r="D19" s="112">
        <f>Data!O23</f>
        <v>3.731269165746967</v>
      </c>
      <c r="E19" s="112">
        <f>AVERAGE(Data!M23:O23)</f>
        <v>3.838658776822593</v>
      </c>
      <c r="F19" s="112">
        <f>AVERAGE(Data!J23:O23)</f>
        <v>3.8000565983191699</v>
      </c>
      <c r="G19" s="88"/>
      <c r="H19" s="113">
        <f>Data!O48</f>
        <v>3</v>
      </c>
      <c r="I19" s="88">
        <f>Data!O23/Data!O48</f>
        <v>1.2437563885823224</v>
      </c>
    </row>
    <row r="20" spans="2:9" ht="17.25" customHeight="1" x14ac:dyDescent="0.35">
      <c r="B20" s="128"/>
      <c r="C20" s="99" t="s">
        <v>76</v>
      </c>
      <c r="D20" s="112">
        <f>Data!O24</f>
        <v>0.21712301652938593</v>
      </c>
      <c r="E20" s="112">
        <f>AVERAGE(Data!M24:O24)</f>
        <v>0.21677293698117031</v>
      </c>
      <c r="F20" s="112">
        <f>AVERAGE(Data!J24:O24)</f>
        <v>0.19513281223053214</v>
      </c>
      <c r="G20" s="88"/>
      <c r="H20" s="113">
        <f>Data!O49</f>
        <v>0.15</v>
      </c>
      <c r="I20" s="88">
        <f>Data!O24/Data!O49</f>
        <v>1.447486776862573</v>
      </c>
    </row>
    <row r="21" spans="2:9" ht="17.25" customHeight="1" x14ac:dyDescent="0.35">
      <c r="B21" s="129"/>
      <c r="C21" s="109" t="s">
        <v>75</v>
      </c>
      <c r="D21" s="114">
        <f>Data!O25</f>
        <v>304.00041827326066</v>
      </c>
      <c r="E21" s="114">
        <f>AVERAGE(Data!M25:O25)</f>
        <v>297.39372462545498</v>
      </c>
      <c r="F21" s="114">
        <f>AVERAGE(Data!J25:O25)</f>
        <v>294.48244867715795</v>
      </c>
      <c r="G21" s="95"/>
      <c r="H21" s="115">
        <f>Data!O50</f>
        <v>276.92307692307691</v>
      </c>
      <c r="I21" s="95">
        <f>Data!O25/Data!O50</f>
        <v>1.097779288208997</v>
      </c>
    </row>
    <row r="22" spans="2:9" x14ac:dyDescent="0.35">
      <c r="B22" s="116"/>
    </row>
  </sheetData>
  <mergeCells count="4">
    <mergeCell ref="B1:C1"/>
    <mergeCell ref="B2:B5"/>
    <mergeCell ref="B6:B15"/>
    <mergeCell ref="B16:B21"/>
  </mergeCell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ast="1" xr2:uid="{00000000-0003-0000-00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Data!D6:O6</xm:f>
              <xm:sqref>G2</xm:sqref>
            </x14:sparkline>
            <x14:sparkline>
              <xm:f>Data!D7:O7</xm:f>
              <xm:sqref>G3</xm:sqref>
            </x14:sparkline>
            <x14:sparkline>
              <xm:f>Data!D8:O8</xm:f>
              <xm:sqref>G4</xm:sqref>
            </x14:sparkline>
            <x14:sparkline>
              <xm:f>Data!D9:O9</xm:f>
              <xm:sqref>G5</xm:sqref>
            </x14:sparkline>
            <x14:sparkline>
              <xm:f>Data!D10:O10</xm:f>
              <xm:sqref>G6</xm:sqref>
            </x14:sparkline>
            <x14:sparkline>
              <xm:f>Data!D11:O11</xm:f>
              <xm:sqref>G7</xm:sqref>
            </x14:sparkline>
            <x14:sparkline>
              <xm:f>Data!D12:O12</xm:f>
              <xm:sqref>G8</xm:sqref>
            </x14:sparkline>
            <x14:sparkline>
              <xm:f>Data!D13:O13</xm:f>
              <xm:sqref>G9</xm:sqref>
            </x14:sparkline>
            <x14:sparkline>
              <xm:f>Data!D14:O14</xm:f>
              <xm:sqref>G10</xm:sqref>
            </x14:sparkline>
            <x14:sparkline>
              <xm:f>Data!D15:O15</xm:f>
              <xm:sqref>G11</xm:sqref>
            </x14:sparkline>
            <x14:sparkline>
              <xm:f>Data!D16:O16</xm:f>
              <xm:sqref>G12</xm:sqref>
            </x14:sparkline>
            <x14:sparkline>
              <xm:f>Data!D17:O17</xm:f>
              <xm:sqref>G13</xm:sqref>
            </x14:sparkline>
            <x14:sparkline>
              <xm:f>Data!D18:O18</xm:f>
              <xm:sqref>G14</xm:sqref>
            </x14:sparkline>
            <x14:sparkline>
              <xm:f>Data!D19:O19</xm:f>
              <xm:sqref>G15</xm:sqref>
            </x14:sparkline>
            <x14:sparkline>
              <xm:f>Data!D20:O20</xm:f>
              <xm:sqref>G16</xm:sqref>
            </x14:sparkline>
            <x14:sparkline>
              <xm:f>Data!D21:O21</xm:f>
              <xm:sqref>G17</xm:sqref>
            </x14:sparkline>
            <x14:sparkline>
              <xm:f>Data!D22:O22</xm:f>
              <xm:sqref>G18</xm:sqref>
            </x14:sparkline>
            <x14:sparkline>
              <xm:f>Data!D23:O23</xm:f>
              <xm:sqref>G19</xm:sqref>
            </x14:sparkline>
            <x14:sparkline>
              <xm:f>Data!D24:O24</xm:f>
              <xm:sqref>G20</xm:sqref>
            </x14:sparkline>
            <x14:sparkline>
              <xm:f>Data!D25:O25</xm:f>
              <xm:sqref>G21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11"/>
  <sheetViews>
    <sheetView workbookViewId="0"/>
  </sheetViews>
  <sheetFormatPr defaultRowHeight="14.4" x14ac:dyDescent="0.3"/>
  <cols>
    <col min="1" max="1" width="5.88671875" customWidth="1"/>
    <col min="5" max="5" width="27.33203125" customWidth="1"/>
  </cols>
  <sheetData>
    <row r="1" spans="1:5" ht="18" x14ac:dyDescent="0.35">
      <c r="A1" s="5" t="s">
        <v>60</v>
      </c>
    </row>
    <row r="3" spans="1:5" x14ac:dyDescent="0.3">
      <c r="B3" t="s">
        <v>57</v>
      </c>
      <c r="C3" t="s">
        <v>58</v>
      </c>
    </row>
    <row r="4" spans="1:5" x14ac:dyDescent="0.3">
      <c r="B4" t="s">
        <v>0</v>
      </c>
      <c r="C4" s="11">
        <v>5.1999999999999998E-2</v>
      </c>
    </row>
    <row r="5" spans="1:5" x14ac:dyDescent="0.3">
      <c r="B5" t="s">
        <v>1</v>
      </c>
      <c r="C5" s="11">
        <v>5.0200000000000002E-2</v>
      </c>
      <c r="E5" s="133"/>
    </row>
    <row r="6" spans="1:5" x14ac:dyDescent="0.3">
      <c r="B6" t="s">
        <v>2</v>
      </c>
      <c r="C6" s="11">
        <v>4.9700000000000001E-2</v>
      </c>
      <c r="E6" s="133"/>
    </row>
    <row r="7" spans="1:5" x14ac:dyDescent="0.3">
      <c r="B7" t="s">
        <v>3</v>
      </c>
      <c r="C7" s="11">
        <v>4.99E-2</v>
      </c>
      <c r="E7" s="133"/>
    </row>
    <row r="8" spans="1:5" x14ac:dyDescent="0.3">
      <c r="B8" t="s">
        <v>4</v>
      </c>
      <c r="C8" s="11">
        <v>4.8899999999999999E-2</v>
      </c>
    </row>
    <row r="9" spans="1:5" x14ac:dyDescent="0.3">
      <c r="B9" t="s">
        <v>5</v>
      </c>
      <c r="C9" s="11">
        <v>4.7199999999999999E-2</v>
      </c>
    </row>
    <row r="10" spans="1:5" x14ac:dyDescent="0.3">
      <c r="B10" t="s">
        <v>25</v>
      </c>
      <c r="C10" s="11">
        <v>4.6800000000000001E-2</v>
      </c>
    </row>
    <row r="11" spans="1:5" x14ac:dyDescent="0.3">
      <c r="B11" t="s">
        <v>26</v>
      </c>
      <c r="C11" s="11">
        <v>4.6100000000000002E-2</v>
      </c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800-000014000000}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'Figure 15-16'!C4:C11</xm:f>
              <xm:sqref>E5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52"/>
  <sheetViews>
    <sheetView showGridLines="0" topLeftCell="A2" workbookViewId="0">
      <selection activeCell="A2" sqref="A2"/>
    </sheetView>
  </sheetViews>
  <sheetFormatPr defaultColWidth="2.6640625" defaultRowHeight="13.2" x14ac:dyDescent="0.25"/>
  <cols>
    <col min="1" max="1" width="7.5546875" style="50" customWidth="1"/>
    <col min="2" max="2" width="18.33203125" style="50" customWidth="1"/>
    <col min="3" max="15" width="10.88671875" style="50" customWidth="1"/>
    <col min="16" max="16" width="3.33203125" style="50" customWidth="1"/>
    <col min="17" max="27" width="7.5546875" style="50" customWidth="1"/>
    <col min="28" max="16384" width="2.6640625" style="50"/>
  </cols>
  <sheetData>
    <row r="1" spans="1:16" s="55" customFormat="1" hidden="1" x14ac:dyDescent="0.25"/>
    <row r="2" spans="1:16" s="55" customFormat="1" x14ac:dyDescent="0.25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s="55" customFormat="1" ht="6" customHeight="1" x14ac:dyDescent="0.25"/>
    <row r="4" spans="1:16" x14ac:dyDescent="0.25">
      <c r="A4" s="72"/>
      <c r="B4" s="71" t="s">
        <v>125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55"/>
    </row>
    <row r="5" spans="1:16" s="72" customFormat="1" x14ac:dyDescent="0.25">
      <c r="A5" s="50"/>
      <c r="B5" s="65" t="s">
        <v>122</v>
      </c>
      <c r="C5" s="64" t="s">
        <v>0</v>
      </c>
      <c r="D5" s="64" t="s">
        <v>1</v>
      </c>
      <c r="E5" s="64" t="s">
        <v>2</v>
      </c>
      <c r="F5" s="64" t="s">
        <v>3</v>
      </c>
      <c r="G5" s="64" t="s">
        <v>4</v>
      </c>
      <c r="H5" s="64" t="s">
        <v>5</v>
      </c>
      <c r="I5" s="64" t="s">
        <v>25</v>
      </c>
      <c r="J5" s="64" t="s">
        <v>26</v>
      </c>
      <c r="K5" s="64" t="s">
        <v>27</v>
      </c>
      <c r="L5" s="64" t="s">
        <v>28</v>
      </c>
      <c r="M5" s="64" t="s">
        <v>29</v>
      </c>
      <c r="N5" s="64" t="s">
        <v>30</v>
      </c>
      <c r="O5" s="64" t="s">
        <v>0</v>
      </c>
      <c r="P5" s="55"/>
    </row>
    <row r="6" spans="1:16" x14ac:dyDescent="0.25">
      <c r="B6" s="67" t="s">
        <v>95</v>
      </c>
      <c r="C6" s="63">
        <v>13983485</v>
      </c>
      <c r="D6" s="63">
        <v>18363744</v>
      </c>
      <c r="E6" s="63">
        <v>16028383</v>
      </c>
      <c r="F6" s="63">
        <v>15384773</v>
      </c>
      <c r="G6" s="63">
        <v>2528383</v>
      </c>
      <c r="H6" s="63">
        <v>15738844</v>
      </c>
      <c r="I6" s="63">
        <v>15388484</v>
      </c>
      <c r="J6" s="63">
        <v>17388433</v>
      </c>
      <c r="K6" s="63">
        <v>17436645</v>
      </c>
      <c r="L6" s="63">
        <v>17584775</v>
      </c>
      <c r="M6" s="63">
        <v>17455544</v>
      </c>
      <c r="N6" s="63">
        <v>18366833</v>
      </c>
      <c r="O6" s="63">
        <v>18133624.949999999</v>
      </c>
      <c r="P6" s="55"/>
    </row>
    <row r="7" spans="1:16" x14ac:dyDescent="0.25">
      <c r="B7" s="67" t="s">
        <v>94</v>
      </c>
      <c r="C7" s="63">
        <v>9292568.25</v>
      </c>
      <c r="D7" s="63">
        <v>11235684.800000001</v>
      </c>
      <c r="E7" s="63">
        <v>10532772.35</v>
      </c>
      <c r="F7" s="63">
        <v>9723147.8499999996</v>
      </c>
      <c r="G7" s="63">
        <v>9778772.3499999996</v>
      </c>
      <c r="H7" s="63">
        <v>9272479.8000000007</v>
      </c>
      <c r="I7" s="63">
        <v>10024817.800000001</v>
      </c>
      <c r="J7" s="63">
        <v>10944794.85</v>
      </c>
      <c r="K7" s="63">
        <v>12646490.25</v>
      </c>
      <c r="L7" s="63">
        <v>12331348.75</v>
      </c>
      <c r="M7" s="63">
        <v>10535334</v>
      </c>
      <c r="N7" s="63">
        <v>11665484</v>
      </c>
      <c r="O7" s="63">
        <v>11358044.941666668</v>
      </c>
      <c r="P7" s="55"/>
    </row>
    <row r="8" spans="1:16" x14ac:dyDescent="0.25">
      <c r="B8" s="67" t="s">
        <v>93</v>
      </c>
      <c r="C8" s="63">
        <v>4690916.75</v>
      </c>
      <c r="D8" s="63">
        <v>7128059.1999999993</v>
      </c>
      <c r="E8" s="63">
        <v>5495610.6500000004</v>
      </c>
      <c r="F8" s="63">
        <v>5661625.1500000004</v>
      </c>
      <c r="G8" s="63">
        <v>5249610.6500000004</v>
      </c>
      <c r="H8" s="63">
        <v>6466364.1999999993</v>
      </c>
      <c r="I8" s="63">
        <v>5363666.2</v>
      </c>
      <c r="J8" s="63">
        <v>6443638.1500000004</v>
      </c>
      <c r="K8" s="63">
        <v>4790154.75</v>
      </c>
      <c r="L8" s="63">
        <v>5253426.25</v>
      </c>
      <c r="M8" s="63">
        <v>6920210</v>
      </c>
      <c r="N8" s="63">
        <v>6701349</v>
      </c>
      <c r="O8" s="63">
        <v>6775580.008333331</v>
      </c>
      <c r="P8" s="55"/>
    </row>
    <row r="9" spans="1:16" x14ac:dyDescent="0.25">
      <c r="B9" s="67" t="s">
        <v>118</v>
      </c>
      <c r="C9" s="62">
        <v>0.42</v>
      </c>
      <c r="D9" s="62">
        <v>0.43</v>
      </c>
      <c r="E9" s="62">
        <v>0.42</v>
      </c>
      <c r="F9" s="62">
        <v>0.42</v>
      </c>
      <c r="G9" s="62">
        <v>0.42</v>
      </c>
      <c r="H9" s="62">
        <v>0.42</v>
      </c>
      <c r="I9" s="62">
        <v>0.42</v>
      </c>
      <c r="J9" s="62">
        <v>0.43</v>
      </c>
      <c r="K9" s="62">
        <v>0.43</v>
      </c>
      <c r="L9" s="62">
        <v>0.43</v>
      </c>
      <c r="M9" s="62">
        <v>0.47</v>
      </c>
      <c r="N9" s="62">
        <v>0.47</v>
      </c>
      <c r="O9" s="62">
        <v>0.4416666666666666</v>
      </c>
      <c r="P9" s="55"/>
    </row>
    <row r="10" spans="1:16" x14ac:dyDescent="0.25">
      <c r="B10" s="67" t="s">
        <v>117</v>
      </c>
      <c r="C10" s="61">
        <v>425</v>
      </c>
      <c r="D10" s="61">
        <v>498</v>
      </c>
      <c r="E10" s="60">
        <v>421</v>
      </c>
      <c r="F10" s="60">
        <v>424</v>
      </c>
      <c r="G10" s="60">
        <v>426</v>
      </c>
      <c r="H10" s="60">
        <v>425</v>
      </c>
      <c r="I10" s="60">
        <v>426</v>
      </c>
      <c r="J10" s="60">
        <v>450</v>
      </c>
      <c r="K10" s="60">
        <v>452</v>
      </c>
      <c r="L10" s="60">
        <v>451</v>
      </c>
      <c r="M10" s="60">
        <v>450</v>
      </c>
      <c r="N10" s="60">
        <v>446</v>
      </c>
      <c r="O10" s="60">
        <v>445.83333333333331</v>
      </c>
      <c r="P10" s="55"/>
    </row>
    <row r="11" spans="1:16" x14ac:dyDescent="0.25">
      <c r="B11" s="52" t="s">
        <v>90</v>
      </c>
      <c r="C11" s="59">
        <v>52983</v>
      </c>
      <c r="D11" s="59">
        <v>63837</v>
      </c>
      <c r="E11" s="59">
        <v>50834</v>
      </c>
      <c r="F11" s="59">
        <v>49038</v>
      </c>
      <c r="G11" s="59">
        <v>51038</v>
      </c>
      <c r="H11" s="59">
        <v>54038</v>
      </c>
      <c r="I11" s="59">
        <v>56334</v>
      </c>
      <c r="J11" s="59">
        <v>58993</v>
      </c>
      <c r="K11" s="59">
        <v>60388</v>
      </c>
      <c r="L11" s="59">
        <v>60384</v>
      </c>
      <c r="M11" s="59">
        <v>60763</v>
      </c>
      <c r="N11" s="59">
        <v>61038</v>
      </c>
      <c r="O11" s="59">
        <v>63000</v>
      </c>
      <c r="P11" s="55"/>
    </row>
    <row r="12" spans="1:16" x14ac:dyDescent="0.25">
      <c r="B12" s="52" t="s">
        <v>89</v>
      </c>
      <c r="C12" s="51">
        <v>318750</v>
      </c>
      <c r="D12" s="51">
        <v>375394</v>
      </c>
      <c r="E12" s="51">
        <v>305384</v>
      </c>
      <c r="F12" s="51">
        <v>316355</v>
      </c>
      <c r="G12" s="51">
        <v>320374</v>
      </c>
      <c r="H12" s="51">
        <v>329384</v>
      </c>
      <c r="I12" s="51">
        <v>330483</v>
      </c>
      <c r="J12" s="51">
        <v>357384</v>
      </c>
      <c r="K12" s="51">
        <v>347384</v>
      </c>
      <c r="L12" s="51">
        <v>348374</v>
      </c>
      <c r="M12" s="51">
        <v>349580</v>
      </c>
      <c r="N12" s="51">
        <v>345373</v>
      </c>
      <c r="O12" s="51">
        <v>346429.66666666669</v>
      </c>
      <c r="P12" s="55"/>
    </row>
    <row r="13" spans="1:16" x14ac:dyDescent="0.25">
      <c r="B13" s="52" t="s">
        <v>116</v>
      </c>
      <c r="C13" s="59">
        <v>25500535</v>
      </c>
      <c r="D13" s="59">
        <v>33305865</v>
      </c>
      <c r="E13" s="59">
        <v>25839567</v>
      </c>
      <c r="F13" s="59">
        <v>27394345</v>
      </c>
      <c r="G13" s="59">
        <v>28028975</v>
      </c>
      <c r="H13" s="59">
        <v>29022828</v>
      </c>
      <c r="I13" s="59">
        <v>29384423</v>
      </c>
      <c r="J13" s="59">
        <v>32032901</v>
      </c>
      <c r="K13" s="59">
        <v>31353532</v>
      </c>
      <c r="L13" s="59">
        <v>31544077</v>
      </c>
      <c r="M13" s="59">
        <v>30945527</v>
      </c>
      <c r="N13" s="59">
        <v>31976622</v>
      </c>
      <c r="O13" s="59">
        <v>31206180.333333332</v>
      </c>
      <c r="P13" s="55"/>
    </row>
    <row r="14" spans="1:16" x14ac:dyDescent="0.25">
      <c r="B14" s="52" t="s">
        <v>115</v>
      </c>
      <c r="C14" s="51">
        <v>12</v>
      </c>
      <c r="D14" s="51">
        <v>16</v>
      </c>
      <c r="E14" s="58">
        <v>16</v>
      </c>
      <c r="F14" s="58">
        <v>10</v>
      </c>
      <c r="G14" s="58">
        <v>6</v>
      </c>
      <c r="H14" s="58">
        <v>5</v>
      </c>
      <c r="I14" s="58">
        <v>12</v>
      </c>
      <c r="J14" s="58">
        <v>10</v>
      </c>
      <c r="K14" s="58">
        <v>11</v>
      </c>
      <c r="L14" s="58">
        <v>8</v>
      </c>
      <c r="M14" s="58">
        <v>9</v>
      </c>
      <c r="N14" s="58">
        <v>10</v>
      </c>
      <c r="O14" s="58">
        <v>9</v>
      </c>
      <c r="P14" s="55"/>
    </row>
    <row r="15" spans="1:16" x14ac:dyDescent="0.25">
      <c r="B15" s="52" t="s">
        <v>114</v>
      </c>
      <c r="C15" s="59">
        <v>82</v>
      </c>
      <c r="D15" s="59">
        <v>89</v>
      </c>
      <c r="E15" s="59">
        <v>85</v>
      </c>
      <c r="F15" s="59">
        <v>75</v>
      </c>
      <c r="G15" s="59">
        <v>65</v>
      </c>
      <c r="H15" s="59">
        <v>61</v>
      </c>
      <c r="I15" s="59">
        <v>58</v>
      </c>
      <c r="J15" s="59">
        <v>59</v>
      </c>
      <c r="K15" s="59">
        <v>47</v>
      </c>
      <c r="L15" s="59">
        <v>65</v>
      </c>
      <c r="M15" s="59">
        <v>67</v>
      </c>
      <c r="N15" s="59">
        <v>84</v>
      </c>
      <c r="O15" s="59">
        <v>63.333333333333336</v>
      </c>
      <c r="P15" s="55"/>
    </row>
    <row r="16" spans="1:16" x14ac:dyDescent="0.25">
      <c r="B16" s="52" t="s">
        <v>124</v>
      </c>
      <c r="C16" s="51">
        <v>2263</v>
      </c>
      <c r="D16" s="51">
        <v>2237</v>
      </c>
      <c r="E16" s="58">
        <v>1738</v>
      </c>
      <c r="F16" s="58">
        <v>1693</v>
      </c>
      <c r="G16" s="58">
        <v>1239</v>
      </c>
      <c r="H16" s="58">
        <v>1539</v>
      </c>
      <c r="I16" s="58">
        <v>1093</v>
      </c>
      <c r="J16" s="58">
        <v>1382</v>
      </c>
      <c r="K16" s="58">
        <v>938</v>
      </c>
      <c r="L16" s="58">
        <v>1286</v>
      </c>
      <c r="M16" s="58">
        <v>1435</v>
      </c>
      <c r="N16" s="58">
        <v>1678</v>
      </c>
      <c r="O16" s="58">
        <v>1302</v>
      </c>
      <c r="P16" s="55"/>
    </row>
    <row r="17" spans="2:16" x14ac:dyDescent="0.25">
      <c r="B17" s="52" t="s">
        <v>84</v>
      </c>
      <c r="C17" s="51">
        <v>956250</v>
      </c>
      <c r="D17" s="51">
        <v>1226182</v>
      </c>
      <c r="E17" s="58">
        <v>1016152</v>
      </c>
      <c r="F17" s="58">
        <v>1049065</v>
      </c>
      <c r="G17" s="58">
        <v>1061122</v>
      </c>
      <c r="H17" s="58">
        <v>1188152</v>
      </c>
      <c r="I17" s="58">
        <v>1091449</v>
      </c>
      <c r="J17" s="58">
        <v>1272152</v>
      </c>
      <c r="K17" s="58">
        <v>1342152</v>
      </c>
      <c r="L17" s="58">
        <v>1345122</v>
      </c>
      <c r="M17" s="58">
        <v>1348740</v>
      </c>
      <c r="N17" s="58">
        <v>1356119</v>
      </c>
      <c r="O17" s="58">
        <v>1292622.3333333333</v>
      </c>
      <c r="P17" s="55"/>
    </row>
    <row r="18" spans="2:16" x14ac:dyDescent="0.25">
      <c r="B18" s="52" t="s">
        <v>123</v>
      </c>
      <c r="C18" s="51">
        <v>4.53</v>
      </c>
      <c r="D18" s="51">
        <v>4.49</v>
      </c>
      <c r="E18" s="51">
        <v>4.51</v>
      </c>
      <c r="F18" s="58">
        <v>4.57</v>
      </c>
      <c r="G18" s="58">
        <v>4.62</v>
      </c>
      <c r="H18" s="58">
        <v>4.63</v>
      </c>
      <c r="I18" s="58">
        <v>4.5199999999999996</v>
      </c>
      <c r="J18" s="58">
        <v>4.51</v>
      </c>
      <c r="K18" s="58">
        <v>4.55</v>
      </c>
      <c r="L18" s="58">
        <v>4.5199999999999996</v>
      </c>
      <c r="M18" s="58">
        <v>4.51</v>
      </c>
      <c r="N18" s="58">
        <v>4.5</v>
      </c>
      <c r="O18" s="58">
        <v>4.5183333333333335</v>
      </c>
      <c r="P18" s="55"/>
    </row>
    <row r="19" spans="2:16" x14ac:dyDescent="0.25">
      <c r="B19" s="52" t="s">
        <v>110</v>
      </c>
      <c r="C19" s="57">
        <v>0.86</v>
      </c>
      <c r="D19" s="57">
        <v>0.98</v>
      </c>
      <c r="E19" s="56">
        <v>0.93</v>
      </c>
      <c r="F19" s="56">
        <v>0.94</v>
      </c>
      <c r="G19" s="56">
        <v>0.9</v>
      </c>
      <c r="H19" s="56">
        <v>0.89</v>
      </c>
      <c r="I19" s="56">
        <v>0.9</v>
      </c>
      <c r="J19" s="56">
        <v>0.92</v>
      </c>
      <c r="K19" s="56">
        <v>0.9</v>
      </c>
      <c r="L19" s="56">
        <v>0.9</v>
      </c>
      <c r="M19" s="56">
        <v>0.89</v>
      </c>
      <c r="N19" s="56">
        <v>0.92</v>
      </c>
      <c r="O19" s="56">
        <v>0.92</v>
      </c>
      <c r="P19" s="55"/>
    </row>
    <row r="20" spans="2:16" x14ac:dyDescent="0.25">
      <c r="B20" s="52" t="s">
        <v>109</v>
      </c>
      <c r="C20" s="54">
        <v>0.54836045596690419</v>
      </c>
      <c r="D20" s="54">
        <v>0.55136667370746861</v>
      </c>
      <c r="E20" s="54">
        <v>0.62030385416288125</v>
      </c>
      <c r="F20" s="54">
        <v>0.56160397337479684</v>
      </c>
      <c r="G20" s="54">
        <v>9.0206045708057472E-2</v>
      </c>
      <c r="H20" s="54">
        <v>0.5422918814114186</v>
      </c>
      <c r="I20" s="54">
        <v>0.52369529257048875</v>
      </c>
      <c r="J20" s="54">
        <v>0.54283041676431365</v>
      </c>
      <c r="K20" s="54">
        <v>0.5561301674082525</v>
      </c>
      <c r="L20" s="54">
        <v>0.55746677894553709</v>
      </c>
      <c r="M20" s="54">
        <v>0.56407325039253653</v>
      </c>
      <c r="N20" s="54">
        <v>0.57438315404297557</v>
      </c>
      <c r="O20" s="54">
        <v>0.58109082099452924</v>
      </c>
      <c r="P20" s="55"/>
    </row>
    <row r="21" spans="2:16" x14ac:dyDescent="0.25">
      <c r="B21" s="52" t="s">
        <v>108</v>
      </c>
      <c r="C21" s="54">
        <v>14.716601568627452</v>
      </c>
      <c r="D21" s="54">
        <v>18.98820758989222</v>
      </c>
      <c r="E21" s="54">
        <v>17.995738643805833</v>
      </c>
      <c r="F21" s="54">
        <v>17.89643011806357</v>
      </c>
      <c r="G21" s="54">
        <v>16.385882281333693</v>
      </c>
      <c r="H21" s="54">
        <v>19.631688849488739</v>
      </c>
      <c r="I21" s="54">
        <v>16.229779444025866</v>
      </c>
      <c r="J21" s="54">
        <v>18.030012955252616</v>
      </c>
      <c r="K21" s="54">
        <v>13.789221006148814</v>
      </c>
      <c r="L21" s="54">
        <v>15.079845941430762</v>
      </c>
      <c r="M21" s="54">
        <v>19.795783511642544</v>
      </c>
      <c r="N21" s="54">
        <v>19.403222023725075</v>
      </c>
      <c r="O21" s="54">
        <v>19.558313447943732</v>
      </c>
      <c r="P21" s="55"/>
    </row>
    <row r="22" spans="2:16" x14ac:dyDescent="0.25">
      <c r="B22" s="52" t="s">
        <v>107</v>
      </c>
      <c r="C22" s="54">
        <v>43.869756862745099</v>
      </c>
      <c r="D22" s="54">
        <v>48.918586871393792</v>
      </c>
      <c r="E22" s="54">
        <v>52.485994682105151</v>
      </c>
      <c r="F22" s="54">
        <v>48.631357177853992</v>
      </c>
      <c r="G22" s="54">
        <v>7.8919731314026729</v>
      </c>
      <c r="H22" s="54">
        <v>47.782660967138661</v>
      </c>
      <c r="I22" s="54">
        <v>46.563617493184218</v>
      </c>
      <c r="J22" s="54">
        <v>48.654760705571597</v>
      </c>
      <c r="K22" s="54">
        <v>50.194151141100342</v>
      </c>
      <c r="L22" s="54">
        <v>50.476714680200018</v>
      </c>
      <c r="M22" s="54">
        <v>49.9329023399508</v>
      </c>
      <c r="N22" s="54">
        <v>53.179701366348844</v>
      </c>
      <c r="O22" s="54">
        <v>52.344318904558783</v>
      </c>
      <c r="P22" s="55"/>
    </row>
    <row r="23" spans="2:16" x14ac:dyDescent="0.25">
      <c r="B23" s="52" t="s">
        <v>106</v>
      </c>
      <c r="C23" s="54">
        <v>3</v>
      </c>
      <c r="D23" s="54">
        <v>3.266386782953377</v>
      </c>
      <c r="E23" s="54">
        <v>3.3274565792575905</v>
      </c>
      <c r="F23" s="54">
        <v>3.3161005832055759</v>
      </c>
      <c r="G23" s="54">
        <v>3.3121351919943565</v>
      </c>
      <c r="H23" s="54">
        <v>3.6071940349258007</v>
      </c>
      <c r="I23" s="54">
        <v>3.3025874250717888</v>
      </c>
      <c r="J23" s="54">
        <v>3.5596221431289594</v>
      </c>
      <c r="K23" s="54">
        <v>3.8635976325910231</v>
      </c>
      <c r="L23" s="54">
        <v>3.8611434837272585</v>
      </c>
      <c r="M23" s="54">
        <v>3.8581726643400653</v>
      </c>
      <c r="N23" s="54">
        <v>3.9265345003807477</v>
      </c>
      <c r="O23" s="54">
        <v>3.731269165746967</v>
      </c>
      <c r="P23" s="55"/>
    </row>
    <row r="24" spans="2:16" x14ac:dyDescent="0.25">
      <c r="B24" s="52" t="s">
        <v>105</v>
      </c>
      <c r="C24" s="54">
        <v>0.1839536601879137</v>
      </c>
      <c r="D24" s="54">
        <v>0.21401813764632743</v>
      </c>
      <c r="E24" s="54">
        <v>0.21268199463249521</v>
      </c>
      <c r="F24" s="54">
        <v>0.20667130935234992</v>
      </c>
      <c r="G24" s="54">
        <v>0.18729228057750955</v>
      </c>
      <c r="H24" s="54">
        <v>0.22280269172942069</v>
      </c>
      <c r="I24" s="54">
        <v>0.18253433800622867</v>
      </c>
      <c r="J24" s="54">
        <v>0.2011568714928442</v>
      </c>
      <c r="K24" s="54">
        <v>0.15277879219476773</v>
      </c>
      <c r="L24" s="54">
        <v>0.16654239875207</v>
      </c>
      <c r="M24" s="54">
        <v>0.22362553399074445</v>
      </c>
      <c r="N24" s="54">
        <v>0.20957026042338056</v>
      </c>
      <c r="O24" s="54">
        <v>0.21712301652938593</v>
      </c>
      <c r="P24" s="55"/>
    </row>
    <row r="25" spans="2:16" x14ac:dyDescent="0.25">
      <c r="B25" s="52" t="s">
        <v>104</v>
      </c>
      <c r="C25" s="54">
        <v>263.92399448879831</v>
      </c>
      <c r="D25" s="54">
        <v>287.66614972508108</v>
      </c>
      <c r="E25" s="54">
        <v>315.30831726797027</v>
      </c>
      <c r="F25" s="54">
        <v>313.73165708226276</v>
      </c>
      <c r="G25" s="54">
        <v>49.539225674987264</v>
      </c>
      <c r="H25" s="54">
        <v>291.25511676968057</v>
      </c>
      <c r="I25" s="54">
        <v>273.16512230624488</v>
      </c>
      <c r="J25" s="54">
        <v>294.75417422406048</v>
      </c>
      <c r="K25" s="54">
        <v>288.7435417632642</v>
      </c>
      <c r="L25" s="54">
        <v>291.21580219925806</v>
      </c>
      <c r="M25" s="54">
        <v>287.27258364465217</v>
      </c>
      <c r="N25" s="54">
        <v>300.9081719584521</v>
      </c>
      <c r="O25" s="54">
        <v>304.00041827326066</v>
      </c>
      <c r="P25" s="55"/>
    </row>
    <row r="26" spans="2:16" x14ac:dyDescent="0.25">
      <c r="B26" s="52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</row>
    <row r="27" spans="2:16" x14ac:dyDescent="0.25">
      <c r="B27" s="67"/>
      <c r="C27" s="66"/>
      <c r="D27" s="66"/>
      <c r="P27" s="55"/>
    </row>
    <row r="28" spans="2:16" x14ac:dyDescent="0.25">
      <c r="B28" s="71" t="s">
        <v>98</v>
      </c>
      <c r="C28" s="70"/>
      <c r="D28" s="70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55"/>
    </row>
    <row r="29" spans="2:16" x14ac:dyDescent="0.25">
      <c r="C29" s="68"/>
      <c r="D29" s="68"/>
      <c r="E29" s="67"/>
      <c r="F29" s="66"/>
      <c r="G29" s="66"/>
      <c r="P29" s="55"/>
    </row>
    <row r="30" spans="2:16" x14ac:dyDescent="0.25">
      <c r="B30" s="65" t="s">
        <v>122</v>
      </c>
      <c r="C30" s="64" t="s">
        <v>0</v>
      </c>
      <c r="D30" s="64" t="s">
        <v>1</v>
      </c>
      <c r="E30" s="64" t="s">
        <v>2</v>
      </c>
      <c r="F30" s="64" t="s">
        <v>3</v>
      </c>
      <c r="G30" s="64" t="s">
        <v>4</v>
      </c>
      <c r="H30" s="64" t="s">
        <v>5</v>
      </c>
      <c r="I30" s="64" t="s">
        <v>25</v>
      </c>
      <c r="J30" s="64" t="s">
        <v>26</v>
      </c>
      <c r="K30" s="64" t="s">
        <v>27</v>
      </c>
      <c r="L30" s="64" t="s">
        <v>28</v>
      </c>
      <c r="M30" s="64" t="s">
        <v>29</v>
      </c>
      <c r="N30" s="64" t="s">
        <v>30</v>
      </c>
      <c r="O30" s="64" t="s">
        <v>0</v>
      </c>
      <c r="P30" s="55"/>
    </row>
    <row r="31" spans="2:16" x14ac:dyDescent="0.25">
      <c r="B31" s="52" t="s">
        <v>121</v>
      </c>
      <c r="C31" s="63">
        <v>15000000</v>
      </c>
      <c r="D31" s="63">
        <v>17500000</v>
      </c>
      <c r="E31" s="63">
        <v>15500000</v>
      </c>
      <c r="F31" s="63">
        <v>15250000</v>
      </c>
      <c r="G31" s="63">
        <v>15500000</v>
      </c>
      <c r="H31" s="63">
        <v>1625000</v>
      </c>
      <c r="I31" s="63">
        <v>16250000</v>
      </c>
      <c r="J31" s="63">
        <v>16750000</v>
      </c>
      <c r="K31" s="63">
        <v>17250000</v>
      </c>
      <c r="L31" s="63">
        <v>17750000</v>
      </c>
      <c r="M31" s="63">
        <v>17500000</v>
      </c>
      <c r="N31" s="63">
        <v>17750000</v>
      </c>
      <c r="O31" s="63">
        <v>18000000</v>
      </c>
      <c r="P31" s="55"/>
    </row>
    <row r="32" spans="2:16" x14ac:dyDescent="0.25">
      <c r="B32" s="52" t="s">
        <v>120</v>
      </c>
      <c r="C32" s="63">
        <v>10500000</v>
      </c>
      <c r="D32" s="63">
        <v>12250000</v>
      </c>
      <c r="E32" s="63">
        <v>10850000</v>
      </c>
      <c r="F32" s="63">
        <v>10675000</v>
      </c>
      <c r="G32" s="63">
        <v>10850000</v>
      </c>
      <c r="H32" s="63">
        <v>1137500</v>
      </c>
      <c r="I32" s="63">
        <v>11375000</v>
      </c>
      <c r="J32" s="63">
        <v>11725000</v>
      </c>
      <c r="K32" s="63">
        <v>12075000</v>
      </c>
      <c r="L32" s="63">
        <v>12425000</v>
      </c>
      <c r="M32" s="63">
        <v>12250000</v>
      </c>
      <c r="N32" s="63">
        <v>12425000</v>
      </c>
      <c r="O32" s="63">
        <v>12600000</v>
      </c>
      <c r="P32" s="55"/>
    </row>
    <row r="33" spans="2:16" x14ac:dyDescent="0.25">
      <c r="B33" s="52" t="s">
        <v>119</v>
      </c>
      <c r="C33" s="63">
        <v>4500000</v>
      </c>
      <c r="D33" s="63">
        <v>5250000</v>
      </c>
      <c r="E33" s="63">
        <v>4650000</v>
      </c>
      <c r="F33" s="63">
        <v>4575000</v>
      </c>
      <c r="G33" s="63">
        <v>4650000</v>
      </c>
      <c r="H33" s="63">
        <v>487500</v>
      </c>
      <c r="I33" s="63">
        <v>4875000</v>
      </c>
      <c r="J33" s="63">
        <v>5025000</v>
      </c>
      <c r="K33" s="63">
        <v>5175000</v>
      </c>
      <c r="L33" s="63">
        <v>5325000</v>
      </c>
      <c r="M33" s="63">
        <v>5250000</v>
      </c>
      <c r="N33" s="63">
        <v>5325000</v>
      </c>
      <c r="O33" s="63">
        <v>5400000</v>
      </c>
      <c r="P33" s="55"/>
    </row>
    <row r="34" spans="2:16" x14ac:dyDescent="0.25">
      <c r="B34" s="52" t="s">
        <v>118</v>
      </c>
      <c r="C34" s="62">
        <v>0.43</v>
      </c>
      <c r="D34" s="62">
        <v>0.45</v>
      </c>
      <c r="E34" s="62">
        <v>0.45</v>
      </c>
      <c r="F34" s="62">
        <v>0.45</v>
      </c>
      <c r="G34" s="62">
        <v>0.45</v>
      </c>
      <c r="H34" s="62">
        <v>0.45</v>
      </c>
      <c r="I34" s="62">
        <v>0.45</v>
      </c>
      <c r="J34" s="62">
        <v>0.46</v>
      </c>
      <c r="K34" s="62">
        <v>0.46</v>
      </c>
      <c r="L34" s="62">
        <v>0.46</v>
      </c>
      <c r="M34" s="62">
        <v>0.46</v>
      </c>
      <c r="N34" s="62">
        <v>0.46</v>
      </c>
      <c r="O34" s="62">
        <v>0.52</v>
      </c>
      <c r="P34" s="55"/>
    </row>
    <row r="35" spans="2:16" x14ac:dyDescent="0.25">
      <c r="B35" s="52" t="s">
        <v>117</v>
      </c>
      <c r="C35" s="61">
        <v>420</v>
      </c>
      <c r="D35" s="61">
        <v>500</v>
      </c>
      <c r="E35" s="60">
        <v>425</v>
      </c>
      <c r="F35" s="60">
        <v>426</v>
      </c>
      <c r="G35" s="60">
        <v>427</v>
      </c>
      <c r="H35" s="60">
        <v>427</v>
      </c>
      <c r="I35" s="60">
        <v>430</v>
      </c>
      <c r="J35" s="60">
        <v>430</v>
      </c>
      <c r="K35" s="60">
        <v>440</v>
      </c>
      <c r="L35" s="60">
        <v>440</v>
      </c>
      <c r="M35" s="60">
        <v>440</v>
      </c>
      <c r="N35" s="60">
        <v>440</v>
      </c>
      <c r="O35" s="60">
        <v>500</v>
      </c>
      <c r="P35" s="55"/>
    </row>
    <row r="36" spans="2:16" x14ac:dyDescent="0.25">
      <c r="B36" s="52" t="s">
        <v>90</v>
      </c>
      <c r="C36" s="59">
        <v>50000</v>
      </c>
      <c r="D36" s="59">
        <v>60000</v>
      </c>
      <c r="E36" s="59">
        <v>50000</v>
      </c>
      <c r="F36" s="59">
        <v>51000</v>
      </c>
      <c r="G36" s="59">
        <v>52000</v>
      </c>
      <c r="H36" s="59">
        <v>53000</v>
      </c>
      <c r="I36" s="59">
        <v>55000</v>
      </c>
      <c r="J36" s="59">
        <v>57000</v>
      </c>
      <c r="K36" s="59">
        <v>59000</v>
      </c>
      <c r="L36" s="59">
        <v>60000</v>
      </c>
      <c r="M36" s="59">
        <v>61000</v>
      </c>
      <c r="N36" s="59">
        <v>62000</v>
      </c>
      <c r="O36" s="59">
        <v>65000</v>
      </c>
      <c r="P36" s="55"/>
    </row>
    <row r="37" spans="2:16" x14ac:dyDescent="0.25">
      <c r="B37" s="52" t="s">
        <v>89</v>
      </c>
      <c r="C37" s="51">
        <v>300000</v>
      </c>
      <c r="D37" s="51">
        <v>350000</v>
      </c>
      <c r="E37" s="51">
        <v>310000</v>
      </c>
      <c r="F37" s="51">
        <v>305000</v>
      </c>
      <c r="G37" s="51">
        <v>310000</v>
      </c>
      <c r="H37" s="51">
        <v>32500</v>
      </c>
      <c r="I37" s="51">
        <v>325000</v>
      </c>
      <c r="J37" s="51">
        <v>335000</v>
      </c>
      <c r="K37" s="51">
        <v>345000</v>
      </c>
      <c r="L37" s="51">
        <v>355000</v>
      </c>
      <c r="M37" s="51">
        <v>350000</v>
      </c>
      <c r="N37" s="51">
        <v>355000</v>
      </c>
      <c r="O37" s="51">
        <v>395000</v>
      </c>
      <c r="P37" s="55"/>
    </row>
    <row r="38" spans="2:16" x14ac:dyDescent="0.25">
      <c r="B38" s="52" t="s">
        <v>116</v>
      </c>
      <c r="C38" s="59">
        <v>30000000</v>
      </c>
      <c r="D38" s="59">
        <v>35000000</v>
      </c>
      <c r="E38" s="59">
        <v>31000000</v>
      </c>
      <c r="F38" s="59">
        <v>30500000</v>
      </c>
      <c r="G38" s="59">
        <v>31000000</v>
      </c>
      <c r="H38" s="59">
        <v>3250000</v>
      </c>
      <c r="I38" s="59">
        <v>32500000</v>
      </c>
      <c r="J38" s="59">
        <v>33500000</v>
      </c>
      <c r="K38" s="59">
        <v>34500000</v>
      </c>
      <c r="L38" s="59">
        <v>35500000</v>
      </c>
      <c r="M38" s="59">
        <v>35000000</v>
      </c>
      <c r="N38" s="59">
        <v>35500000</v>
      </c>
      <c r="O38" s="59">
        <v>36000000</v>
      </c>
      <c r="P38" s="55"/>
    </row>
    <row r="39" spans="2:16" x14ac:dyDescent="0.25">
      <c r="B39" s="52" t="s">
        <v>115</v>
      </c>
      <c r="C39" s="51">
        <v>15</v>
      </c>
      <c r="D39" s="51">
        <v>20</v>
      </c>
      <c r="E39" s="58">
        <v>15</v>
      </c>
      <c r="F39" s="58">
        <v>12</v>
      </c>
      <c r="G39" s="58">
        <v>10</v>
      </c>
      <c r="H39" s="58">
        <v>10</v>
      </c>
      <c r="I39" s="58">
        <v>10</v>
      </c>
      <c r="J39" s="58">
        <v>12</v>
      </c>
      <c r="K39" s="58">
        <v>12</v>
      </c>
      <c r="L39" s="58">
        <v>12</v>
      </c>
      <c r="M39" s="58">
        <v>10</v>
      </c>
      <c r="N39" s="58">
        <v>12</v>
      </c>
      <c r="O39" s="58">
        <v>15</v>
      </c>
      <c r="P39" s="55"/>
    </row>
    <row r="40" spans="2:16" x14ac:dyDescent="0.25">
      <c r="B40" s="52" t="s">
        <v>114</v>
      </c>
      <c r="C40" s="59">
        <v>45</v>
      </c>
      <c r="D40" s="59">
        <v>60</v>
      </c>
      <c r="E40" s="59">
        <v>45</v>
      </c>
      <c r="F40" s="59">
        <v>36</v>
      </c>
      <c r="G40" s="59">
        <v>30</v>
      </c>
      <c r="H40" s="59">
        <v>39</v>
      </c>
      <c r="I40" s="59">
        <v>30</v>
      </c>
      <c r="J40" s="59">
        <v>36</v>
      </c>
      <c r="K40" s="59">
        <v>36</v>
      </c>
      <c r="L40" s="59">
        <v>36</v>
      </c>
      <c r="M40" s="59">
        <v>30</v>
      </c>
      <c r="N40" s="59">
        <v>36</v>
      </c>
      <c r="O40" s="59">
        <v>45</v>
      </c>
      <c r="P40" s="55"/>
    </row>
    <row r="41" spans="2:16" x14ac:dyDescent="0.25">
      <c r="B41" s="52" t="s">
        <v>113</v>
      </c>
      <c r="C41" s="51">
        <v>1000</v>
      </c>
      <c r="D41" s="51">
        <v>1400</v>
      </c>
      <c r="E41" s="58">
        <v>1000</v>
      </c>
      <c r="F41" s="58">
        <v>720</v>
      </c>
      <c r="G41" s="58">
        <v>600</v>
      </c>
      <c r="H41" s="58">
        <v>780</v>
      </c>
      <c r="I41" s="58">
        <v>600</v>
      </c>
      <c r="J41" s="58">
        <v>720</v>
      </c>
      <c r="K41" s="58">
        <v>720</v>
      </c>
      <c r="L41" s="58">
        <v>720</v>
      </c>
      <c r="M41" s="58">
        <v>600</v>
      </c>
      <c r="N41" s="58">
        <v>720</v>
      </c>
      <c r="O41" s="58">
        <v>1000</v>
      </c>
      <c r="P41" s="55"/>
    </row>
    <row r="42" spans="2:16" x14ac:dyDescent="0.25">
      <c r="B42" s="52" t="s">
        <v>112</v>
      </c>
      <c r="C42" s="51">
        <v>900000</v>
      </c>
      <c r="D42" s="51">
        <v>1050000</v>
      </c>
      <c r="E42" s="58">
        <v>930000</v>
      </c>
      <c r="F42" s="58">
        <v>915000</v>
      </c>
      <c r="G42" s="58">
        <v>930000</v>
      </c>
      <c r="H42" s="58">
        <v>97500</v>
      </c>
      <c r="I42" s="58">
        <v>975000</v>
      </c>
      <c r="J42" s="58">
        <v>1005000</v>
      </c>
      <c r="K42" s="58">
        <v>1035000</v>
      </c>
      <c r="L42" s="58">
        <v>1065000</v>
      </c>
      <c r="M42" s="58">
        <v>1050000</v>
      </c>
      <c r="N42" s="58">
        <v>1065000</v>
      </c>
      <c r="O42" s="58">
        <v>1080000</v>
      </c>
      <c r="P42" s="55"/>
    </row>
    <row r="43" spans="2:16" x14ac:dyDescent="0.25">
      <c r="B43" s="52" t="s">
        <v>111</v>
      </c>
      <c r="C43" s="51">
        <v>4.5999999999999996</v>
      </c>
      <c r="D43" s="51">
        <v>4.5999999999999996</v>
      </c>
      <c r="E43" s="51">
        <v>4.7</v>
      </c>
      <c r="F43" s="58">
        <v>4.71</v>
      </c>
      <c r="G43" s="58">
        <v>4.72</v>
      </c>
      <c r="H43" s="58">
        <v>4.7300000000000004</v>
      </c>
      <c r="I43" s="58">
        <v>4.74</v>
      </c>
      <c r="J43" s="58">
        <v>4.75</v>
      </c>
      <c r="K43" s="58">
        <v>4.76</v>
      </c>
      <c r="L43" s="58">
        <v>4.7699999999999996</v>
      </c>
      <c r="M43" s="58">
        <v>4.78</v>
      </c>
      <c r="N43" s="58">
        <v>4.79</v>
      </c>
      <c r="O43" s="58">
        <v>4.8</v>
      </c>
      <c r="P43" s="55"/>
    </row>
    <row r="44" spans="2:16" x14ac:dyDescent="0.25">
      <c r="B44" s="52" t="s">
        <v>110</v>
      </c>
      <c r="C44" s="57">
        <v>0.93</v>
      </c>
      <c r="D44" s="57">
        <v>0.96</v>
      </c>
      <c r="E44" s="56">
        <v>0.9</v>
      </c>
      <c r="F44" s="56">
        <v>0.9</v>
      </c>
      <c r="G44" s="56">
        <v>0.9</v>
      </c>
      <c r="H44" s="56">
        <v>0.9</v>
      </c>
      <c r="I44" s="56">
        <v>0.9</v>
      </c>
      <c r="J44" s="56">
        <v>0.9</v>
      </c>
      <c r="K44" s="56">
        <v>0.9</v>
      </c>
      <c r="L44" s="56">
        <v>0.9</v>
      </c>
      <c r="M44" s="56">
        <v>0.91</v>
      </c>
      <c r="N44" s="56">
        <v>0.92</v>
      </c>
      <c r="O44" s="56">
        <v>0.94</v>
      </c>
      <c r="P44" s="55"/>
    </row>
    <row r="45" spans="2:16" x14ac:dyDescent="0.25">
      <c r="B45" s="52" t="s">
        <v>109</v>
      </c>
      <c r="C45" s="54">
        <v>0.5</v>
      </c>
      <c r="D45" s="54">
        <v>0.5</v>
      </c>
      <c r="E45" s="54">
        <v>0.5</v>
      </c>
      <c r="F45" s="54">
        <v>0.5</v>
      </c>
      <c r="G45" s="54">
        <v>0.5</v>
      </c>
      <c r="H45" s="54">
        <v>0.5</v>
      </c>
      <c r="I45" s="54">
        <v>0.5</v>
      </c>
      <c r="J45" s="54">
        <v>0.5</v>
      </c>
      <c r="K45" s="54">
        <v>0.5</v>
      </c>
      <c r="L45" s="54">
        <v>0.5</v>
      </c>
      <c r="M45" s="54">
        <v>0.5</v>
      </c>
      <c r="N45" s="54">
        <v>0.5</v>
      </c>
      <c r="O45" s="54">
        <v>0.5</v>
      </c>
      <c r="P45" s="55"/>
    </row>
    <row r="46" spans="2:16" x14ac:dyDescent="0.25">
      <c r="B46" s="52" t="s">
        <v>108</v>
      </c>
      <c r="C46" s="54">
        <v>15</v>
      </c>
      <c r="D46" s="54">
        <v>15</v>
      </c>
      <c r="E46" s="54">
        <v>15</v>
      </c>
      <c r="F46" s="54">
        <v>15</v>
      </c>
      <c r="G46" s="54">
        <v>15</v>
      </c>
      <c r="H46" s="54">
        <v>15</v>
      </c>
      <c r="I46" s="54">
        <v>15</v>
      </c>
      <c r="J46" s="54">
        <v>15</v>
      </c>
      <c r="K46" s="54">
        <v>15</v>
      </c>
      <c r="L46" s="54">
        <v>15</v>
      </c>
      <c r="M46" s="54">
        <v>15</v>
      </c>
      <c r="N46" s="54">
        <v>15</v>
      </c>
      <c r="O46" s="54">
        <v>15</v>
      </c>
      <c r="P46" s="55"/>
    </row>
    <row r="47" spans="2:16" x14ac:dyDescent="0.25">
      <c r="B47" s="52" t="s">
        <v>107</v>
      </c>
      <c r="C47" s="54">
        <v>50</v>
      </c>
      <c r="D47" s="54">
        <v>50</v>
      </c>
      <c r="E47" s="54">
        <v>50</v>
      </c>
      <c r="F47" s="54">
        <v>50</v>
      </c>
      <c r="G47" s="54">
        <v>50</v>
      </c>
      <c r="H47" s="54">
        <v>50</v>
      </c>
      <c r="I47" s="54">
        <v>50</v>
      </c>
      <c r="J47" s="54">
        <v>50</v>
      </c>
      <c r="K47" s="54">
        <v>50</v>
      </c>
      <c r="L47" s="54">
        <v>50</v>
      </c>
      <c r="M47" s="54">
        <v>50</v>
      </c>
      <c r="N47" s="54">
        <v>50</v>
      </c>
      <c r="O47" s="54">
        <v>50</v>
      </c>
      <c r="P47" s="53"/>
    </row>
    <row r="48" spans="2:16" x14ac:dyDescent="0.25">
      <c r="B48" s="52" t="s">
        <v>106</v>
      </c>
      <c r="C48" s="54">
        <v>3</v>
      </c>
      <c r="D48" s="54">
        <v>3</v>
      </c>
      <c r="E48" s="54">
        <v>3</v>
      </c>
      <c r="F48" s="54">
        <v>3</v>
      </c>
      <c r="G48" s="54">
        <v>3</v>
      </c>
      <c r="H48" s="54">
        <v>3</v>
      </c>
      <c r="I48" s="54">
        <v>3</v>
      </c>
      <c r="J48" s="54">
        <v>3</v>
      </c>
      <c r="K48" s="54">
        <v>3</v>
      </c>
      <c r="L48" s="54">
        <v>3</v>
      </c>
      <c r="M48" s="54">
        <v>3</v>
      </c>
      <c r="N48" s="54">
        <v>3</v>
      </c>
      <c r="O48" s="54">
        <v>3</v>
      </c>
      <c r="P48" s="53"/>
    </row>
    <row r="49" spans="2:16" x14ac:dyDescent="0.25">
      <c r="B49" s="52" t="s">
        <v>105</v>
      </c>
      <c r="C49" s="54">
        <v>0.15</v>
      </c>
      <c r="D49" s="54">
        <v>0.15</v>
      </c>
      <c r="E49" s="54">
        <v>0.15</v>
      </c>
      <c r="F49" s="54">
        <v>0.15</v>
      </c>
      <c r="G49" s="54">
        <v>0.15</v>
      </c>
      <c r="H49" s="54">
        <v>0.15</v>
      </c>
      <c r="I49" s="54">
        <v>0.15</v>
      </c>
      <c r="J49" s="54">
        <v>0.15</v>
      </c>
      <c r="K49" s="54">
        <v>0.15</v>
      </c>
      <c r="L49" s="54">
        <v>0.15</v>
      </c>
      <c r="M49" s="54">
        <v>0.15</v>
      </c>
      <c r="N49" s="54">
        <v>0.15</v>
      </c>
      <c r="O49" s="54">
        <v>0.15</v>
      </c>
      <c r="P49" s="53"/>
    </row>
    <row r="50" spans="2:16" x14ac:dyDescent="0.25">
      <c r="B50" s="52" t="s">
        <v>104</v>
      </c>
      <c r="C50" s="54">
        <v>300</v>
      </c>
      <c r="D50" s="54">
        <v>291.66666666666669</v>
      </c>
      <c r="E50" s="54">
        <v>310</v>
      </c>
      <c r="F50" s="54">
        <v>299.01960784313724</v>
      </c>
      <c r="G50" s="54">
        <v>298.07692307692309</v>
      </c>
      <c r="H50" s="54">
        <v>30.660377358490567</v>
      </c>
      <c r="I50" s="54">
        <v>295.45454545454544</v>
      </c>
      <c r="J50" s="54">
        <v>293.85964912280701</v>
      </c>
      <c r="K50" s="54">
        <v>292.37288135593218</v>
      </c>
      <c r="L50" s="54">
        <v>295.83333333333331</v>
      </c>
      <c r="M50" s="54">
        <v>286.88524590163934</v>
      </c>
      <c r="N50" s="54">
        <v>286.29032258064518</v>
      </c>
      <c r="O50" s="54">
        <v>276.92307692307691</v>
      </c>
      <c r="P50" s="53"/>
    </row>
    <row r="51" spans="2:16" x14ac:dyDescent="0.25"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2:16" x14ac:dyDescent="0.25">
      <c r="B52" s="52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</sheetData>
  <dataConsolidate/>
  <pageMargins left="0.75" right="0.75" top="0.51" bottom="0.43" header="0.5" footer="0.5"/>
  <pageSetup paperSize="9" scale="21" orientation="landscape" horizontalDpi="1200" verticalDpi="1200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C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Data!D6:O6</xm:f>
              <xm:sqref>P6</xm:sqref>
            </x14:sparkline>
            <x14:sparkline>
              <xm:f>Data!D7:O7</xm:f>
              <xm:sqref>P7</xm:sqref>
            </x14:sparkline>
            <x14:sparkline>
              <xm:f>Data!D8:O8</xm:f>
              <xm:sqref>P8</xm:sqref>
            </x14:sparkline>
            <x14:sparkline>
              <xm:f>Data!D9:O9</xm:f>
              <xm:sqref>P9</xm:sqref>
            </x14:sparkline>
            <x14:sparkline>
              <xm:f>Data!D10:O10</xm:f>
              <xm:sqref>P10</xm:sqref>
            </x14:sparkline>
            <x14:sparkline>
              <xm:f>Data!D11:O11</xm:f>
              <xm:sqref>P11</xm:sqref>
            </x14:sparkline>
            <x14:sparkline>
              <xm:f>Data!D12:O12</xm:f>
              <xm:sqref>P12</xm:sqref>
            </x14:sparkline>
            <x14:sparkline>
              <xm:f>Data!D13:O13</xm:f>
              <xm:sqref>P13</xm:sqref>
            </x14:sparkline>
            <x14:sparkline>
              <xm:f>Data!D14:O14</xm:f>
              <xm:sqref>P14</xm:sqref>
            </x14:sparkline>
            <x14:sparkline>
              <xm:f>Data!D15:O15</xm:f>
              <xm:sqref>P15</xm:sqref>
            </x14:sparkline>
            <x14:sparkline>
              <xm:f>Data!D16:O16</xm:f>
              <xm:sqref>P16</xm:sqref>
            </x14:sparkline>
            <x14:sparkline>
              <xm:f>Data!D17:O17</xm:f>
              <xm:sqref>P17</xm:sqref>
            </x14:sparkline>
            <x14:sparkline>
              <xm:f>Data!D18:O18</xm:f>
              <xm:sqref>P18</xm:sqref>
            </x14:sparkline>
            <x14:sparkline>
              <xm:f>Data!D19:O19</xm:f>
              <xm:sqref>P19</xm:sqref>
            </x14:sparkline>
            <x14:sparkline>
              <xm:f>Data!D20:O20</xm:f>
              <xm:sqref>P20</xm:sqref>
            </x14:sparkline>
            <x14:sparkline>
              <xm:f>Data!D21:O21</xm:f>
              <xm:sqref>P21</xm:sqref>
            </x14:sparkline>
            <x14:sparkline>
              <xm:f>Data!D22:O22</xm:f>
              <xm:sqref>P22</xm:sqref>
            </x14:sparkline>
            <x14:sparkline>
              <xm:f>Data!D23:O23</xm:f>
              <xm:sqref>P23</xm:sqref>
            </x14:sparkline>
            <x14:sparkline>
              <xm:f>Data!D24:O24</xm:f>
              <xm:sqref>P24</xm:sqref>
            </x14:sparkline>
            <x14:sparkline>
              <xm:f>Data!D25:O25</xm:f>
              <xm:sqref>P25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1:J6"/>
  <sheetViews>
    <sheetView zoomScale="115" zoomScaleNormal="115" workbookViewId="0">
      <selection activeCell="N19" sqref="N19"/>
    </sheetView>
  </sheetViews>
  <sheetFormatPr defaultRowHeight="14.4" x14ac:dyDescent="0.3"/>
  <cols>
    <col min="1" max="1" width="4.33203125" customWidth="1"/>
    <col min="2" max="2" width="9.5546875" bestFit="1" customWidth="1"/>
    <col min="3" max="4" width="4.33203125" bestFit="1" customWidth="1"/>
    <col min="5" max="5" width="4.6640625" bestFit="1" customWidth="1"/>
    <col min="6" max="6" width="4.33203125" bestFit="1" customWidth="1"/>
    <col min="7" max="7" width="4.88671875" bestFit="1" customWidth="1"/>
    <col min="8" max="8" width="4.33203125" bestFit="1" customWidth="1"/>
    <col min="9" max="9" width="26" customWidth="1"/>
    <col min="10" max="10" width="20.109375" bestFit="1" customWidth="1"/>
  </cols>
  <sheetData>
    <row r="1" spans="2:1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10" ht="27" customHeight="1" x14ac:dyDescent="0.3">
      <c r="B2" t="s">
        <v>50</v>
      </c>
      <c r="C2">
        <v>200</v>
      </c>
      <c r="D2">
        <v>-10</v>
      </c>
      <c r="E2">
        <v>215</v>
      </c>
      <c r="F2">
        <v>140</v>
      </c>
      <c r="G2">
        <v>270</v>
      </c>
      <c r="H2">
        <v>265</v>
      </c>
      <c r="J2" t="s">
        <v>35</v>
      </c>
    </row>
    <row r="3" spans="2:10" ht="27" customHeight="1" x14ac:dyDescent="0.3">
      <c r="B3" t="s">
        <v>50</v>
      </c>
      <c r="C3">
        <v>200</v>
      </c>
      <c r="D3">
        <v>-10</v>
      </c>
      <c r="E3">
        <v>215</v>
      </c>
      <c r="F3">
        <v>140</v>
      </c>
      <c r="G3">
        <v>270</v>
      </c>
      <c r="H3">
        <v>265</v>
      </c>
      <c r="J3" t="s">
        <v>34</v>
      </c>
    </row>
    <row r="4" spans="2:10" ht="27" customHeight="1" x14ac:dyDescent="0.3">
      <c r="B4" t="s">
        <v>50</v>
      </c>
      <c r="C4">
        <v>200</v>
      </c>
      <c r="D4">
        <v>-10</v>
      </c>
      <c r="E4">
        <v>215</v>
      </c>
      <c r="F4">
        <v>140</v>
      </c>
      <c r="G4">
        <v>270</v>
      </c>
      <c r="H4">
        <v>265</v>
      </c>
      <c r="J4" t="s">
        <v>31</v>
      </c>
    </row>
    <row r="5" spans="2:10" ht="27" customHeight="1" x14ac:dyDescent="0.3">
      <c r="B5" t="s">
        <v>50</v>
      </c>
      <c r="C5">
        <v>200</v>
      </c>
      <c r="D5">
        <v>-10</v>
      </c>
      <c r="E5">
        <v>215</v>
      </c>
      <c r="F5">
        <v>140</v>
      </c>
      <c r="G5">
        <v>270</v>
      </c>
      <c r="H5">
        <v>265</v>
      </c>
      <c r="J5" t="s">
        <v>32</v>
      </c>
    </row>
    <row r="6" spans="2:10" ht="27" customHeight="1" x14ac:dyDescent="0.3">
      <c r="B6" t="s">
        <v>50</v>
      </c>
      <c r="C6">
        <v>200</v>
      </c>
      <c r="D6">
        <v>-10</v>
      </c>
      <c r="E6">
        <v>215</v>
      </c>
      <c r="F6">
        <v>140</v>
      </c>
      <c r="G6">
        <v>270</v>
      </c>
      <c r="H6">
        <v>265</v>
      </c>
      <c r="J6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09000000}">
          <x14:colorSeries theme="8" tint="-0.499984740745262"/>
          <x14:colorNegative theme="9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Sheet4!C2:H2</xm:f>
              <xm:sqref>I2</xm:sqref>
            </x14:sparkline>
          </x14:sparklines>
        </x14:sparklineGroup>
        <x14:sparklineGroup displayEmptyCellsAs="gap" markers="1" xr2:uid="{00000000-0003-0000-0400-00000A000000}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Sheet4!C3:H3</xm:f>
              <xm:sqref>I3</xm:sqref>
            </x14:sparkline>
          </x14:sparklines>
        </x14:sparklineGroup>
        <x14:sparklineGroup displayEmptyCellsAs="gap" high="1" low="1" xr2:uid="{00000000-0003-0000-0400-00000B000000}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Sheet4!C4:H4</xm:f>
              <xm:sqref>I4</xm:sqref>
            </x14:sparkline>
          </x14:sparklines>
        </x14:sparklineGroup>
        <x14:sparklineGroup displayEmptyCellsAs="gap" first="1" last="1" xr2:uid="{00000000-0003-0000-0400-00000C000000}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Sheet4!C5:H5</xm:f>
              <xm:sqref>I5</xm:sqref>
            </x14:sparkline>
          </x14:sparklines>
        </x14:sparklineGroup>
        <x14:sparklineGroup displayEmptyCellsAs="gap" negative="1" xr2:uid="{00000000-0003-0000-0400-00000D000000}">
          <x14:colorSeries theme="4" tint="-0.499984740745262"/>
          <x14:colorNegative theme="5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Sheet4!C6:H6</xm:f>
              <xm:sqref>I6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P44"/>
  <sheetViews>
    <sheetView showGridLines="0" workbookViewId="0">
      <selection activeCell="H20" sqref="H20"/>
    </sheetView>
  </sheetViews>
  <sheetFormatPr defaultRowHeight="14.4" x14ac:dyDescent="0.3"/>
  <cols>
    <col min="3" max="3" width="7.33203125" customWidth="1"/>
    <col min="4" max="4" width="15.44140625" customWidth="1"/>
    <col min="5" max="5" width="21.109375" customWidth="1"/>
  </cols>
  <sheetData>
    <row r="1" spans="1:16" x14ac:dyDescent="0.3">
      <c r="A1" s="17" t="s">
        <v>36</v>
      </c>
      <c r="B1" s="17" t="s">
        <v>54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15">
        <v>1</v>
      </c>
      <c r="B2" s="15">
        <v>695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s="15">
        <f>A2+1</f>
        <v>2</v>
      </c>
      <c r="B3" s="15">
        <v>687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15">
        <f t="shared" ref="A4:A44" si="0">A3+1</f>
        <v>3</v>
      </c>
      <c r="B4" s="15">
        <v>687</v>
      </c>
      <c r="D4" s="18" t="s">
        <v>61</v>
      </c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3">
      <c r="A5" s="15">
        <f t="shared" si="0"/>
        <v>4</v>
      </c>
      <c r="B5" s="15">
        <v>695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3">
      <c r="A6" s="15">
        <f t="shared" si="0"/>
        <v>5</v>
      </c>
      <c r="B6" s="15">
        <v>708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3">
      <c r="A7" s="15">
        <f t="shared" si="0"/>
        <v>6</v>
      </c>
      <c r="B7" s="15">
        <v>719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3">
      <c r="A8" s="15">
        <f t="shared" si="0"/>
        <v>7</v>
      </c>
      <c r="B8" s="15">
        <v>726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3">
      <c r="A9" s="15">
        <f t="shared" si="0"/>
        <v>8</v>
      </c>
      <c r="B9" s="15">
        <v>727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">
      <c r="A10" s="15">
        <f t="shared" si="0"/>
        <v>9</v>
      </c>
      <c r="B10" s="15">
        <v>735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3">
      <c r="A11" s="15">
        <f t="shared" si="0"/>
        <v>10</v>
      </c>
      <c r="B11" s="15">
        <v>744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3">
      <c r="A12" s="15">
        <f t="shared" si="0"/>
        <v>11</v>
      </c>
      <c r="B12" s="15">
        <v>765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3">
      <c r="A13" s="15">
        <f t="shared" si="0"/>
        <v>12</v>
      </c>
      <c r="B13" s="15">
        <v>740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3">
      <c r="A14" s="15">
        <f t="shared" si="0"/>
        <v>13</v>
      </c>
      <c r="B14" s="15">
        <v>782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15">
        <f t="shared" si="0"/>
        <v>14</v>
      </c>
      <c r="B15" s="15">
        <v>735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15">
        <f t="shared" si="0"/>
        <v>15</v>
      </c>
      <c r="B16" s="15">
        <v>890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15">
        <f t="shared" si="0"/>
        <v>16</v>
      </c>
      <c r="B17" s="15">
        <v>883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3">
      <c r="A18" s="15">
        <f t="shared" si="0"/>
        <v>17</v>
      </c>
      <c r="B18" s="1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">
      <c r="A19" s="15">
        <f t="shared" si="0"/>
        <v>18</v>
      </c>
      <c r="B19" s="1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">
      <c r="A20" s="15">
        <f t="shared" si="0"/>
        <v>19</v>
      </c>
      <c r="B20" s="1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3">
      <c r="A21" s="15">
        <f t="shared" si="0"/>
        <v>20</v>
      </c>
      <c r="B21" s="1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3">
      <c r="A22" s="15">
        <f t="shared" si="0"/>
        <v>21</v>
      </c>
      <c r="B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3">
      <c r="A23" s="15">
        <f t="shared" si="0"/>
        <v>22</v>
      </c>
      <c r="B23" s="1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3">
      <c r="A24" s="15">
        <f t="shared" si="0"/>
        <v>23</v>
      </c>
      <c r="B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3">
      <c r="A25" s="15">
        <f t="shared" si="0"/>
        <v>24</v>
      </c>
      <c r="B25" s="1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3">
      <c r="A26" s="15">
        <f t="shared" si="0"/>
        <v>25</v>
      </c>
      <c r="B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3">
      <c r="A27" s="15">
        <f t="shared" si="0"/>
        <v>26</v>
      </c>
      <c r="B27" s="1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3">
      <c r="A28" s="15">
        <f t="shared" si="0"/>
        <v>27</v>
      </c>
      <c r="B28" s="15"/>
    </row>
    <row r="29" spans="1:16" x14ac:dyDescent="0.3">
      <c r="A29" s="15">
        <f t="shared" si="0"/>
        <v>28</v>
      </c>
      <c r="B29" s="15"/>
    </row>
    <row r="30" spans="1:16" x14ac:dyDescent="0.3">
      <c r="A30" s="15">
        <f t="shared" si="0"/>
        <v>29</v>
      </c>
      <c r="B30" s="15"/>
    </row>
    <row r="31" spans="1:16" x14ac:dyDescent="0.3">
      <c r="A31" s="15">
        <f t="shared" si="0"/>
        <v>30</v>
      </c>
      <c r="B31" s="15"/>
    </row>
    <row r="32" spans="1:16" x14ac:dyDescent="0.3">
      <c r="A32" s="15">
        <f t="shared" si="0"/>
        <v>31</v>
      </c>
      <c r="B32" s="15"/>
    </row>
    <row r="33" spans="1:2" x14ac:dyDescent="0.3">
      <c r="A33" s="15">
        <f t="shared" si="0"/>
        <v>32</v>
      </c>
      <c r="B33" s="15"/>
    </row>
    <row r="34" spans="1:2" x14ac:dyDescent="0.3">
      <c r="A34" s="15">
        <f t="shared" si="0"/>
        <v>33</v>
      </c>
      <c r="B34" s="15"/>
    </row>
    <row r="35" spans="1:2" x14ac:dyDescent="0.3">
      <c r="A35" s="15">
        <f t="shared" si="0"/>
        <v>34</v>
      </c>
      <c r="B35" s="15"/>
    </row>
    <row r="36" spans="1:2" x14ac:dyDescent="0.3">
      <c r="A36" s="15">
        <f t="shared" si="0"/>
        <v>35</v>
      </c>
      <c r="B36" s="15"/>
    </row>
    <row r="37" spans="1:2" x14ac:dyDescent="0.3">
      <c r="A37" s="15">
        <f t="shared" si="0"/>
        <v>36</v>
      </c>
      <c r="B37" s="15"/>
    </row>
    <row r="38" spans="1:2" x14ac:dyDescent="0.3">
      <c r="A38" s="15">
        <f t="shared" si="0"/>
        <v>37</v>
      </c>
      <c r="B38" s="15"/>
    </row>
    <row r="39" spans="1:2" x14ac:dyDescent="0.3">
      <c r="A39" s="15">
        <f t="shared" si="0"/>
        <v>38</v>
      </c>
      <c r="B39" s="15"/>
    </row>
    <row r="40" spans="1:2" x14ac:dyDescent="0.3">
      <c r="A40" s="15">
        <f t="shared" si="0"/>
        <v>39</v>
      </c>
      <c r="B40" s="15"/>
    </row>
    <row r="41" spans="1:2" x14ac:dyDescent="0.3">
      <c r="A41" s="15">
        <f t="shared" si="0"/>
        <v>40</v>
      </c>
      <c r="B41" s="15"/>
    </row>
    <row r="42" spans="1:2" x14ac:dyDescent="0.3">
      <c r="A42" s="15">
        <f t="shared" si="0"/>
        <v>41</v>
      </c>
      <c r="B42" s="15"/>
    </row>
    <row r="43" spans="1:2" x14ac:dyDescent="0.3">
      <c r="A43" s="15">
        <f t="shared" si="0"/>
        <v>42</v>
      </c>
      <c r="B43" s="15"/>
    </row>
    <row r="44" spans="1:2" x14ac:dyDescent="0.3">
      <c r="A44" s="15">
        <f t="shared" si="0"/>
        <v>43</v>
      </c>
      <c r="B44" s="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 xr2:uid="{00000000-0003-0000-0900-000015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3"/>
  <sheetViews>
    <sheetView showGridLines="0" workbookViewId="0"/>
  </sheetViews>
  <sheetFormatPr defaultRowHeight="14.4" x14ac:dyDescent="0.3"/>
  <cols>
    <col min="1" max="1" width="14.44140625" customWidth="1"/>
    <col min="3" max="6" width="9.109375" customWidth="1"/>
    <col min="8" max="8" width="13.5546875" customWidth="1"/>
  </cols>
  <sheetData>
    <row r="1" spans="1:8" ht="18" x14ac:dyDescent="0.35">
      <c r="A1" s="5" t="s">
        <v>12</v>
      </c>
    </row>
    <row r="2" spans="1:8" x14ac:dyDescent="0.3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53</v>
      </c>
    </row>
    <row r="3" spans="1:8" x14ac:dyDescent="0.3">
      <c r="A3" s="2" t="s">
        <v>7</v>
      </c>
      <c r="B3" s="2">
        <v>103.98</v>
      </c>
      <c r="C3" s="2">
        <v>98.92</v>
      </c>
      <c r="D3" s="2">
        <v>88.12</v>
      </c>
      <c r="E3" s="2">
        <v>86.34</v>
      </c>
      <c r="F3" s="2">
        <v>75.58</v>
      </c>
      <c r="G3" s="2">
        <v>71.2</v>
      </c>
      <c r="H3" s="2"/>
    </row>
    <row r="4" spans="1:8" x14ac:dyDescent="0.3">
      <c r="A4" s="2" t="s">
        <v>8</v>
      </c>
      <c r="B4" s="2">
        <v>212.74</v>
      </c>
      <c r="C4" s="2">
        <v>218.7</v>
      </c>
      <c r="D4" s="2">
        <v>202.18</v>
      </c>
      <c r="E4" s="2">
        <v>198.56</v>
      </c>
      <c r="F4" s="2">
        <v>190.12</v>
      </c>
      <c r="G4" s="2">
        <v>181.74</v>
      </c>
      <c r="H4" s="2"/>
    </row>
    <row r="5" spans="1:8" x14ac:dyDescent="0.3">
      <c r="A5" s="2" t="s">
        <v>9</v>
      </c>
      <c r="B5" s="2">
        <v>75.739999999999995</v>
      </c>
      <c r="C5" s="2">
        <v>73.680000000000007</v>
      </c>
      <c r="D5" s="2">
        <v>69.86</v>
      </c>
      <c r="E5" s="2">
        <v>60.34</v>
      </c>
      <c r="F5" s="2">
        <v>64.92</v>
      </c>
      <c r="G5" s="2">
        <v>59.459999999999994</v>
      </c>
      <c r="H5" s="2"/>
    </row>
    <row r="6" spans="1:8" x14ac:dyDescent="0.3">
      <c r="A6" s="2" t="s">
        <v>11</v>
      </c>
      <c r="B6" s="2">
        <v>91.78</v>
      </c>
      <c r="C6" s="2">
        <v>95.44</v>
      </c>
      <c r="D6" s="2">
        <v>98.1</v>
      </c>
      <c r="E6" s="2">
        <v>99.46</v>
      </c>
      <c r="F6" s="2">
        <v>98.68</v>
      </c>
      <c r="G6" s="2">
        <v>105.86</v>
      </c>
      <c r="H6" s="2"/>
    </row>
    <row r="7" spans="1:8" x14ac:dyDescent="0.3">
      <c r="A7" s="2" t="s">
        <v>10</v>
      </c>
      <c r="B7" s="2">
        <v>324.47999999999996</v>
      </c>
      <c r="C7" s="2">
        <v>309.14000000000004</v>
      </c>
      <c r="D7" s="2">
        <v>313.10000000000002</v>
      </c>
      <c r="E7" s="2">
        <v>287.82</v>
      </c>
      <c r="F7" s="2">
        <v>276.23999999999995</v>
      </c>
      <c r="G7" s="2">
        <v>260.89999999999998</v>
      </c>
      <c r="H7" s="2"/>
    </row>
    <row r="9" spans="1:8" ht="18" x14ac:dyDescent="0.35">
      <c r="A9" s="5" t="s">
        <v>13</v>
      </c>
    </row>
    <row r="10" spans="1:8" x14ac:dyDescent="0.3">
      <c r="A10" s="1" t="s">
        <v>6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53</v>
      </c>
    </row>
    <row r="11" spans="1:8" x14ac:dyDescent="0.3">
      <c r="A11" s="2" t="s">
        <v>7</v>
      </c>
      <c r="B11" s="2">
        <v>103.98</v>
      </c>
      <c r="C11" s="2">
        <v>98.92</v>
      </c>
      <c r="D11" s="2">
        <v>88.12</v>
      </c>
      <c r="E11" s="2">
        <v>86.34</v>
      </c>
      <c r="F11" s="2">
        <v>75.58</v>
      </c>
      <c r="G11" s="2">
        <v>71.2</v>
      </c>
      <c r="H11" s="2"/>
    </row>
    <row r="12" spans="1:8" x14ac:dyDescent="0.3">
      <c r="A12" s="2" t="s">
        <v>8</v>
      </c>
      <c r="B12" s="2">
        <v>212.74</v>
      </c>
      <c r="C12" s="2">
        <v>218.7</v>
      </c>
      <c r="D12" s="2">
        <v>202.18</v>
      </c>
      <c r="E12" s="2">
        <v>198.56</v>
      </c>
      <c r="F12" s="2">
        <v>190.12</v>
      </c>
      <c r="G12" s="2">
        <v>181.74</v>
      </c>
      <c r="H12" s="2"/>
    </row>
    <row r="13" spans="1:8" x14ac:dyDescent="0.3">
      <c r="A13" s="2" t="s">
        <v>9</v>
      </c>
      <c r="B13" s="2">
        <v>75.739999999999995</v>
      </c>
      <c r="C13" s="2">
        <v>73.680000000000007</v>
      </c>
      <c r="D13" s="2">
        <v>69.86</v>
      </c>
      <c r="E13" s="2">
        <v>60.34</v>
      </c>
      <c r="F13" s="2">
        <v>64.92</v>
      </c>
      <c r="G13" s="2">
        <v>59.459999999999994</v>
      </c>
      <c r="H13" s="2"/>
    </row>
    <row r="14" spans="1:8" x14ac:dyDescent="0.3">
      <c r="A14" s="2" t="s">
        <v>11</v>
      </c>
      <c r="B14" s="2">
        <v>91.78</v>
      </c>
      <c r="C14" s="2">
        <v>95.44</v>
      </c>
      <c r="D14" s="2">
        <v>98.1</v>
      </c>
      <c r="E14" s="2">
        <v>99.46</v>
      </c>
      <c r="F14" s="2">
        <v>98.68</v>
      </c>
      <c r="G14" s="2">
        <v>105.86</v>
      </c>
      <c r="H14" s="2"/>
    </row>
    <row r="15" spans="1:8" x14ac:dyDescent="0.3">
      <c r="A15" s="2" t="s">
        <v>10</v>
      </c>
      <c r="B15" s="2">
        <v>324.47999999999996</v>
      </c>
      <c r="C15" s="2">
        <v>309.14000000000004</v>
      </c>
      <c r="D15" s="2">
        <v>313.10000000000002</v>
      </c>
      <c r="E15" s="2">
        <v>287.82</v>
      </c>
      <c r="F15" s="2">
        <v>276.23999999999995</v>
      </c>
      <c r="G15" s="2">
        <v>260.89999999999998</v>
      </c>
      <c r="H15" s="2"/>
    </row>
    <row r="17" spans="1:8" ht="18" x14ac:dyDescent="0.35">
      <c r="A17" s="5" t="s">
        <v>14</v>
      </c>
    </row>
    <row r="18" spans="1:8" x14ac:dyDescent="0.3">
      <c r="A18" s="1" t="s">
        <v>6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53</v>
      </c>
    </row>
    <row r="19" spans="1:8" x14ac:dyDescent="0.3">
      <c r="A19" s="2" t="s">
        <v>7</v>
      </c>
      <c r="B19" s="2">
        <v>0</v>
      </c>
      <c r="C19" s="2">
        <f>C11-B11</f>
        <v>-5.0600000000000023</v>
      </c>
      <c r="D19" s="2">
        <f t="shared" ref="D19:G19" si="0">D11-C11</f>
        <v>-10.799999999999997</v>
      </c>
      <c r="E19" s="2">
        <f t="shared" si="0"/>
        <v>-1.7800000000000011</v>
      </c>
      <c r="F19" s="2">
        <f t="shared" si="0"/>
        <v>-10.760000000000005</v>
      </c>
      <c r="G19" s="2">
        <f t="shared" si="0"/>
        <v>-4.3799999999999955</v>
      </c>
      <c r="H19" s="2"/>
    </row>
    <row r="20" spans="1:8" x14ac:dyDescent="0.3">
      <c r="A20" s="2" t="s">
        <v>8</v>
      </c>
      <c r="B20" s="2">
        <v>0</v>
      </c>
      <c r="C20" s="2">
        <f t="shared" ref="C20:G20" si="1">C12-B12</f>
        <v>5.9599999999999795</v>
      </c>
      <c r="D20" s="2">
        <f t="shared" si="1"/>
        <v>-16.519999999999982</v>
      </c>
      <c r="E20" s="2">
        <f t="shared" si="1"/>
        <v>-3.6200000000000045</v>
      </c>
      <c r="F20" s="2">
        <f t="shared" si="1"/>
        <v>-8.4399999999999977</v>
      </c>
      <c r="G20" s="2">
        <f t="shared" si="1"/>
        <v>-8.3799999999999955</v>
      </c>
      <c r="H20" s="2"/>
    </row>
    <row r="21" spans="1:8" x14ac:dyDescent="0.3">
      <c r="A21" s="2" t="s">
        <v>9</v>
      </c>
      <c r="B21" s="2">
        <v>0</v>
      </c>
      <c r="C21" s="2">
        <f t="shared" ref="C21:G21" si="2">C13-B13</f>
        <v>-2.0599999999999881</v>
      </c>
      <c r="D21" s="2">
        <f t="shared" si="2"/>
        <v>-3.8200000000000074</v>
      </c>
      <c r="E21" s="2">
        <f t="shared" si="2"/>
        <v>-9.519999999999996</v>
      </c>
      <c r="F21" s="2">
        <f t="shared" si="2"/>
        <v>4.5799999999999983</v>
      </c>
      <c r="G21" s="2">
        <f t="shared" si="2"/>
        <v>-5.460000000000008</v>
      </c>
      <c r="H21" s="2"/>
    </row>
    <row r="22" spans="1:8" x14ac:dyDescent="0.3">
      <c r="A22" s="2" t="s">
        <v>11</v>
      </c>
      <c r="B22" s="2">
        <v>0</v>
      </c>
      <c r="C22" s="2">
        <f t="shared" ref="C22:G22" si="3">C14-B14</f>
        <v>3.6599999999999966</v>
      </c>
      <c r="D22" s="2">
        <f t="shared" si="3"/>
        <v>2.6599999999999966</v>
      </c>
      <c r="E22" s="2">
        <f t="shared" si="3"/>
        <v>1.3599999999999994</v>
      </c>
      <c r="F22" s="2">
        <f t="shared" si="3"/>
        <v>-0.77999999999998693</v>
      </c>
      <c r="G22" s="2">
        <f t="shared" si="3"/>
        <v>7.1799999999999926</v>
      </c>
      <c r="H22" s="2"/>
    </row>
    <row r="23" spans="1:8" x14ac:dyDescent="0.3">
      <c r="A23" s="2" t="s">
        <v>10</v>
      </c>
      <c r="B23" s="2">
        <v>0</v>
      </c>
      <c r="C23" s="2">
        <f t="shared" ref="C23:G23" si="4">C15-B15</f>
        <v>-15.339999999999918</v>
      </c>
      <c r="D23" s="2">
        <f t="shared" si="4"/>
        <v>3.9599999999999795</v>
      </c>
      <c r="E23" s="2">
        <f t="shared" si="4"/>
        <v>-25.28000000000003</v>
      </c>
      <c r="F23" s="2">
        <f t="shared" si="4"/>
        <v>-11.580000000000041</v>
      </c>
      <c r="G23" s="2">
        <f t="shared" si="4"/>
        <v>-15.339999999999975</v>
      </c>
      <c r="H23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100-000001000000}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'Figure 3'!B19:G19</xm:f>
              <xm:sqref>H19</xm:sqref>
            </x14:sparkline>
            <x14:sparkline>
              <xm:f>'Figure 3'!B20:G20</xm:f>
              <xm:sqref>H20</xm:sqref>
            </x14:sparkline>
            <x14:sparkline>
              <xm:f>'Figure 3'!B21:G21</xm:f>
              <xm:sqref>H21</xm:sqref>
            </x14:sparkline>
            <x14:sparkline>
              <xm:f>'Figure 3'!B22:G22</xm:f>
              <xm:sqref>H22</xm:sqref>
            </x14:sparkline>
            <x14:sparkline>
              <xm:f>'Figure 3'!B23:G23</xm:f>
              <xm:sqref>H23</xm:sqref>
            </x14:sparkline>
          </x14:sparklines>
        </x14:sparklineGroup>
        <x14:sparklineGroup type="column" displayEmptyCellsAs="gap" xr2:uid="{00000000-0003-0000-0100-000002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'Figure 3'!B11:G11</xm:f>
              <xm:sqref>H11</xm:sqref>
            </x14:sparkline>
            <x14:sparkline>
              <xm:f>'Figure 3'!B12:G12</xm:f>
              <xm:sqref>H12</xm:sqref>
            </x14:sparkline>
            <x14:sparkline>
              <xm:f>'Figure 3'!B13:G13</xm:f>
              <xm:sqref>H13</xm:sqref>
            </x14:sparkline>
            <x14:sparkline>
              <xm:f>'Figure 3'!B14:G14</xm:f>
              <xm:sqref>H14</xm:sqref>
            </x14:sparkline>
            <x14:sparkline>
              <xm:f>'Figure 3'!B15:G15</xm:f>
              <xm:sqref>H15</xm:sqref>
            </x14:sparkline>
          </x14:sparklines>
        </x14:sparklineGroup>
        <x14:sparklineGroup displayEmptyCellsAs="gap" markers="1" displayHidden="1" xr2:uid="{00000000-0003-0000-0100-000003000000}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'Figure 3'!B3:G3</xm:f>
              <xm:sqref>H3</xm:sqref>
            </x14:sparkline>
            <x14:sparkline>
              <xm:f>'Figure 3'!B4:G4</xm:f>
              <xm:sqref>H4</xm:sqref>
            </x14:sparkline>
            <x14:sparkline>
              <xm:f>'Figure 3'!B5:G5</xm:f>
              <xm:sqref>H5</xm:sqref>
            </x14:sparkline>
            <x14:sparkline>
              <xm:f>'Figure 3'!B6:G6</xm:f>
              <xm:sqref>H6</xm:sqref>
            </x14:sparkline>
            <x14:sparkline>
              <xm:f>'Figure 3'!B7:G7</xm:f>
              <xm:sqref>H7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40"/>
  <sheetViews>
    <sheetView showGridLines="0" workbookViewId="0"/>
  </sheetViews>
  <sheetFormatPr defaultRowHeight="14.4" x14ac:dyDescent="0.3"/>
  <cols>
    <col min="1" max="1" width="19" customWidth="1"/>
    <col min="2" max="13" width="6.33203125" customWidth="1"/>
    <col min="14" max="14" width="17.6640625" customWidth="1"/>
  </cols>
  <sheetData>
    <row r="1" spans="1:14" ht="18" x14ac:dyDescent="0.35">
      <c r="A1" s="5" t="s">
        <v>24</v>
      </c>
    </row>
    <row r="3" spans="1:14" x14ac:dyDescent="0.3">
      <c r="A3" s="3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</row>
    <row r="4" spans="1:14" x14ac:dyDescent="0.3">
      <c r="A4" s="4" t="s">
        <v>15</v>
      </c>
      <c r="B4" s="12">
        <v>4.0599999999999996</v>
      </c>
      <c r="C4" s="12">
        <v>3.83</v>
      </c>
      <c r="D4" s="12">
        <v>4.59</v>
      </c>
      <c r="E4" s="12">
        <v>3.5</v>
      </c>
      <c r="F4" s="12">
        <v>4.41</v>
      </c>
      <c r="G4" s="12">
        <v>4.38</v>
      </c>
      <c r="H4" s="12">
        <v>3.87</v>
      </c>
      <c r="I4" s="12">
        <v>4.3</v>
      </c>
      <c r="J4" s="12">
        <v>3.72</v>
      </c>
      <c r="K4" s="12">
        <v>3.17</v>
      </c>
      <c r="L4" s="12">
        <v>3.82</v>
      </c>
      <c r="M4" s="12">
        <v>3.39</v>
      </c>
    </row>
    <row r="5" spans="1:14" x14ac:dyDescent="0.3">
      <c r="A5" s="4" t="s">
        <v>16</v>
      </c>
      <c r="B5" s="12">
        <v>1.18</v>
      </c>
      <c r="C5" s="12">
        <v>1.21</v>
      </c>
      <c r="D5" s="12">
        <v>1.41</v>
      </c>
      <c r="E5" s="12">
        <v>0.45</v>
      </c>
      <c r="F5" s="12">
        <v>0.24</v>
      </c>
      <c r="G5" s="12">
        <v>0.12</v>
      </c>
      <c r="H5" s="12">
        <v>0</v>
      </c>
      <c r="I5" s="12">
        <v>0.08</v>
      </c>
      <c r="J5" s="12">
        <v>0.15</v>
      </c>
      <c r="K5" s="12">
        <v>0.3</v>
      </c>
      <c r="L5" s="12">
        <v>0.59</v>
      </c>
      <c r="M5" s="12">
        <v>0.76</v>
      </c>
    </row>
    <row r="6" spans="1:14" x14ac:dyDescent="0.3">
      <c r="A6" s="4" t="s">
        <v>17</v>
      </c>
      <c r="B6" s="12">
        <v>6.19</v>
      </c>
      <c r="C6" s="12">
        <v>5.0999999999999996</v>
      </c>
      <c r="D6" s="12">
        <v>5.07</v>
      </c>
      <c r="E6" s="12">
        <v>5.56</v>
      </c>
      <c r="F6" s="12">
        <v>5.34</v>
      </c>
      <c r="G6" s="12">
        <v>5.33</v>
      </c>
      <c r="H6" s="12">
        <v>5.96</v>
      </c>
      <c r="I6" s="12">
        <v>5.86</v>
      </c>
      <c r="J6" s="12">
        <v>4.84</v>
      </c>
      <c r="K6" s="12">
        <v>3.81</v>
      </c>
      <c r="L6" s="12">
        <v>4.76</v>
      </c>
      <c r="M6" s="12">
        <v>5.26</v>
      </c>
    </row>
    <row r="7" spans="1:14" x14ac:dyDescent="0.3">
      <c r="A7" s="4" t="s">
        <v>18</v>
      </c>
      <c r="B7" s="12">
        <v>0.81</v>
      </c>
      <c r="C7" s="12">
        <v>0.56999999999999995</v>
      </c>
      <c r="D7" s="12">
        <v>1.1200000000000001</v>
      </c>
      <c r="E7" s="12">
        <v>1.74</v>
      </c>
      <c r="F7" s="12">
        <v>2.48</v>
      </c>
      <c r="G7" s="12">
        <v>1.89</v>
      </c>
      <c r="H7" s="12">
        <v>1.28</v>
      </c>
      <c r="I7" s="12">
        <v>0.85</v>
      </c>
      <c r="J7" s="12">
        <v>1.34</v>
      </c>
      <c r="K7" s="12">
        <v>1.26</v>
      </c>
      <c r="L7" s="12">
        <v>0.75</v>
      </c>
      <c r="M7" s="12">
        <v>0.67</v>
      </c>
    </row>
    <row r="8" spans="1:14" x14ac:dyDescent="0.3">
      <c r="A8" s="4" t="s">
        <v>19</v>
      </c>
      <c r="B8" s="12">
        <v>3.13</v>
      </c>
      <c r="C8" s="12">
        <v>2.74</v>
      </c>
      <c r="D8" s="12">
        <v>3.84</v>
      </c>
      <c r="E8" s="12">
        <v>2.54</v>
      </c>
      <c r="F8" s="12">
        <v>3.26</v>
      </c>
      <c r="G8" s="12">
        <v>5.69</v>
      </c>
      <c r="H8" s="12">
        <v>5.17</v>
      </c>
      <c r="I8" s="12">
        <v>6.09</v>
      </c>
      <c r="J8" s="12">
        <v>6.61</v>
      </c>
      <c r="K8" s="12">
        <v>4.4800000000000004</v>
      </c>
      <c r="L8" s="12">
        <v>3.03</v>
      </c>
      <c r="M8" s="12">
        <v>2.71</v>
      </c>
    </row>
    <row r="9" spans="1:14" x14ac:dyDescent="0.3">
      <c r="A9" s="4" t="s">
        <v>20</v>
      </c>
      <c r="B9" s="12">
        <v>7.65</v>
      </c>
      <c r="C9" s="12">
        <v>6.35</v>
      </c>
      <c r="D9" s="12">
        <v>5.8</v>
      </c>
      <c r="E9" s="12">
        <v>3.66</v>
      </c>
      <c r="F9" s="12">
        <v>2.66</v>
      </c>
      <c r="G9" s="12">
        <v>1.53</v>
      </c>
      <c r="H9" s="12">
        <v>0.64</v>
      </c>
      <c r="I9" s="12">
        <v>0.99</v>
      </c>
      <c r="J9" s="12">
        <v>1.54</v>
      </c>
      <c r="K9" s="12">
        <v>3.35</v>
      </c>
      <c r="L9" s="12">
        <v>8.44</v>
      </c>
      <c r="M9" s="12">
        <v>8.2899999999999991</v>
      </c>
    </row>
    <row r="10" spans="1:14" x14ac:dyDescent="0.3">
      <c r="A10" s="4" t="s">
        <v>21</v>
      </c>
      <c r="B10" s="12">
        <v>2.73</v>
      </c>
      <c r="C10" s="12">
        <v>2.35</v>
      </c>
      <c r="D10" s="12">
        <v>1.89</v>
      </c>
      <c r="E10" s="12">
        <v>1.1100000000000001</v>
      </c>
      <c r="F10" s="12">
        <v>0.78</v>
      </c>
      <c r="G10" s="12">
        <v>0.43</v>
      </c>
      <c r="H10" s="12">
        <v>0.5</v>
      </c>
      <c r="I10" s="12">
        <v>0.46</v>
      </c>
      <c r="J10" s="12">
        <v>0.74</v>
      </c>
      <c r="K10" s="12">
        <v>2.1800000000000002</v>
      </c>
      <c r="L10" s="12">
        <v>2.2599999999999998</v>
      </c>
      <c r="M10" s="12">
        <v>2.85</v>
      </c>
    </row>
    <row r="11" spans="1:14" x14ac:dyDescent="0.3">
      <c r="A11" s="4" t="s">
        <v>22</v>
      </c>
      <c r="B11" s="12">
        <v>2.14</v>
      </c>
      <c r="C11" s="12">
        <v>2.2799999999999998</v>
      </c>
      <c r="D11" s="12">
        <v>3.6</v>
      </c>
      <c r="E11" s="12">
        <v>3.69</v>
      </c>
      <c r="F11" s="12">
        <v>4.1100000000000003</v>
      </c>
      <c r="G11" s="12">
        <v>3.76</v>
      </c>
      <c r="H11" s="12">
        <v>3.9</v>
      </c>
      <c r="I11" s="12">
        <v>2.98</v>
      </c>
      <c r="J11" s="12">
        <v>2.96</v>
      </c>
      <c r="K11" s="12">
        <v>2.76</v>
      </c>
      <c r="L11" s="12">
        <v>3.71</v>
      </c>
      <c r="M11" s="12">
        <v>2.86</v>
      </c>
    </row>
    <row r="12" spans="1:14" x14ac:dyDescent="0.3">
      <c r="A12" s="4" t="s">
        <v>23</v>
      </c>
      <c r="B12" s="12">
        <v>0.99</v>
      </c>
      <c r="C12" s="12">
        <v>0.88</v>
      </c>
      <c r="D12" s="12">
        <v>0.81</v>
      </c>
      <c r="E12" s="12">
        <v>0.28000000000000003</v>
      </c>
      <c r="F12" s="12">
        <v>0.24</v>
      </c>
      <c r="G12" s="12">
        <v>0.24</v>
      </c>
      <c r="H12" s="12">
        <v>2.0699999999999998</v>
      </c>
      <c r="I12" s="12">
        <v>2.2999999999999998</v>
      </c>
      <c r="J12" s="12">
        <v>1.45</v>
      </c>
      <c r="K12" s="12">
        <v>1.21</v>
      </c>
      <c r="L12" s="12">
        <v>0.67</v>
      </c>
      <c r="M12" s="12">
        <v>1.03</v>
      </c>
    </row>
    <row r="13" spans="1:1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2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'Figures 4-6'!B4:M4</xm:f>
              <xm:sqref>N4</xm:sqref>
            </x14:sparkline>
            <x14:sparkline>
              <xm:f>'Figures 4-6'!B5:M5</xm:f>
              <xm:sqref>N5</xm:sqref>
            </x14:sparkline>
            <x14:sparkline>
              <xm:f>'Figures 4-6'!B6:M6</xm:f>
              <xm:sqref>N6</xm:sqref>
            </x14:sparkline>
            <x14:sparkline>
              <xm:f>'Figures 4-6'!B7:M7</xm:f>
              <xm:sqref>N7</xm:sqref>
            </x14:sparkline>
            <x14:sparkline>
              <xm:f>'Figures 4-6'!B8:M8</xm:f>
              <xm:sqref>N8</xm:sqref>
            </x14:sparkline>
            <x14:sparkline>
              <xm:f>'Figures 4-6'!B9:M9</xm:f>
              <xm:sqref>N9</xm:sqref>
            </x14:sparkline>
            <x14:sparkline>
              <xm:f>'Figures 4-6'!B10:M10</xm:f>
              <xm:sqref>N10</xm:sqref>
            </x14:sparkline>
            <x14:sparkline>
              <xm:f>'Figures 4-6'!B11:M11</xm:f>
              <xm:sqref>N11</xm:sqref>
            </x14:sparkline>
            <x14:sparkline>
              <xm:f>'Figures 4-6'!B12:M12</xm:f>
              <xm:sqref>N12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2:R11"/>
  <sheetViews>
    <sheetView zoomScale="110" zoomScaleNormal="110" workbookViewId="0"/>
  </sheetViews>
  <sheetFormatPr defaultRowHeight="14.4" x14ac:dyDescent="0.3"/>
  <cols>
    <col min="1" max="11" width="3.6640625" customWidth="1"/>
    <col min="12" max="12" width="5.33203125" customWidth="1"/>
    <col min="14" max="14" width="26.44140625" customWidth="1"/>
    <col min="15" max="15" width="7.33203125" customWidth="1"/>
  </cols>
  <sheetData>
    <row r="2" spans="1:18" x14ac:dyDescent="0.3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3">
      <c r="M4" s="8"/>
    </row>
    <row r="6" spans="1:18" x14ac:dyDescent="0.3">
      <c r="N6" s="8"/>
      <c r="P6" s="130"/>
      <c r="Q6" s="130"/>
      <c r="R6" s="130"/>
    </row>
    <row r="7" spans="1:18" x14ac:dyDescent="0.3">
      <c r="P7" s="130"/>
      <c r="Q7" s="130"/>
      <c r="R7" s="130"/>
    </row>
    <row r="8" spans="1:18" x14ac:dyDescent="0.3">
      <c r="P8" s="130"/>
      <c r="Q8" s="130"/>
      <c r="R8" s="130"/>
    </row>
    <row r="11" spans="1:18" ht="71.25" customHeight="1" x14ac:dyDescent="0.3">
      <c r="O11" s="8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300-000005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'Figure 7'!$A$2:$K$2</xm:f>
              <xm:sqref>N6</xm:sqref>
            </x14:sparkline>
          </x14:sparklines>
        </x14:sparklineGroup>
        <x14:sparklineGroup displayEmptyCellsAs="gap" markers="1" xr2:uid="{00000000-0003-0000-0300-000006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'Figure 7'!$A$2:$K$2</xm:f>
              <xm:sqref>O11</xm:sqref>
            </x14:sparkline>
          </x14:sparklines>
        </x14:sparklineGroup>
        <x14:sparklineGroup displayEmptyCellsAs="gap" markers="1" xr2:uid="{00000000-0003-0000-0300-000007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'Figure 7'!$A$2:$K$2</xm:f>
              <xm:sqref>P6</xm:sqref>
            </x14:sparkline>
          </x14:sparklines>
        </x14:sparklineGroup>
        <x14:sparklineGroup displayEmptyCellsAs="gap" markers="1" xr2:uid="{00000000-0003-0000-0300-000008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'Figure 7'!$A$2:$K$2</xm:f>
              <xm:sqref>M4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J20"/>
  <sheetViews>
    <sheetView workbookViewId="0"/>
  </sheetViews>
  <sheetFormatPr defaultRowHeight="14.4" x14ac:dyDescent="0.3"/>
  <cols>
    <col min="2" max="3" width="10.5546875" customWidth="1"/>
  </cols>
  <sheetData>
    <row r="1" spans="1:10" ht="15" thickBot="1" x14ac:dyDescent="0.35">
      <c r="B1" s="33" t="s">
        <v>72</v>
      </c>
      <c r="C1" s="33" t="s">
        <v>73</v>
      </c>
    </row>
    <row r="2" spans="1:10" x14ac:dyDescent="0.3">
      <c r="A2" t="s">
        <v>0</v>
      </c>
      <c r="B2">
        <v>76</v>
      </c>
      <c r="C2">
        <v>76</v>
      </c>
      <c r="E2" s="136" t="s">
        <v>71</v>
      </c>
      <c r="F2" s="137"/>
      <c r="G2" s="137"/>
      <c r="H2" s="137"/>
      <c r="I2" s="138"/>
    </row>
    <row r="3" spans="1:10" x14ac:dyDescent="0.3">
      <c r="A3" t="s">
        <v>1</v>
      </c>
      <c r="B3">
        <v>67</v>
      </c>
      <c r="C3">
        <v>84</v>
      </c>
      <c r="E3" s="139"/>
      <c r="F3" s="140"/>
      <c r="G3" s="140"/>
      <c r="H3" s="140"/>
      <c r="I3" s="141"/>
    </row>
    <row r="4" spans="1:10" x14ac:dyDescent="0.3">
      <c r="A4" t="s">
        <v>2</v>
      </c>
      <c r="B4">
        <v>69</v>
      </c>
      <c r="C4">
        <v>79</v>
      </c>
      <c r="E4" s="139"/>
      <c r="F4" s="140"/>
      <c r="G4" s="140"/>
      <c r="H4" s="140"/>
      <c r="I4" s="141"/>
    </row>
    <row r="5" spans="1:10" ht="15" customHeight="1" x14ac:dyDescent="0.3">
      <c r="A5" t="s">
        <v>3</v>
      </c>
      <c r="B5">
        <v>71</v>
      </c>
      <c r="C5">
        <v>89</v>
      </c>
      <c r="E5" s="139"/>
      <c r="F5" s="140"/>
      <c r="G5" s="140"/>
      <c r="H5" s="140"/>
      <c r="I5" s="141"/>
      <c r="J5" s="32"/>
    </row>
    <row r="6" spans="1:10" x14ac:dyDescent="0.3">
      <c r="A6" t="s">
        <v>4</v>
      </c>
      <c r="B6">
        <v>87</v>
      </c>
      <c r="C6">
        <v>98</v>
      </c>
      <c r="E6" s="139"/>
      <c r="F6" s="140"/>
      <c r="G6" s="140"/>
      <c r="H6" s="140"/>
      <c r="I6" s="141"/>
      <c r="J6" s="32"/>
    </row>
    <row r="7" spans="1:10" ht="15" thickBot="1" x14ac:dyDescent="0.35">
      <c r="A7" t="s">
        <v>5</v>
      </c>
      <c r="B7">
        <v>99</v>
      </c>
      <c r="C7">
        <v>86</v>
      </c>
      <c r="E7" s="142"/>
      <c r="F7" s="143"/>
      <c r="G7" s="143"/>
      <c r="H7" s="143"/>
      <c r="I7" s="144"/>
      <c r="J7" s="32"/>
    </row>
    <row r="8" spans="1:10" ht="15" thickBot="1" x14ac:dyDescent="0.35">
      <c r="A8" t="s">
        <v>25</v>
      </c>
      <c r="B8">
        <v>109</v>
      </c>
      <c r="C8">
        <v>83</v>
      </c>
      <c r="E8" s="32"/>
      <c r="F8" s="32"/>
      <c r="G8" s="32"/>
      <c r="H8" s="32"/>
      <c r="I8" s="32"/>
      <c r="J8" s="32"/>
    </row>
    <row r="9" spans="1:10" x14ac:dyDescent="0.3">
      <c r="A9" t="s">
        <v>26</v>
      </c>
      <c r="B9">
        <v>143</v>
      </c>
      <c r="C9">
        <v>82</v>
      </c>
      <c r="E9" s="136" t="s">
        <v>74</v>
      </c>
      <c r="F9" s="137"/>
      <c r="G9" s="137"/>
      <c r="H9" s="137"/>
      <c r="I9" s="138"/>
      <c r="J9" s="32"/>
    </row>
    <row r="10" spans="1:10" x14ac:dyDescent="0.3">
      <c r="A10" t="s">
        <v>27</v>
      </c>
      <c r="B10">
        <v>156</v>
      </c>
      <c r="C10">
        <v>87</v>
      </c>
      <c r="E10" s="139"/>
      <c r="F10" s="140"/>
      <c r="G10" s="140"/>
      <c r="H10" s="140"/>
      <c r="I10" s="141"/>
      <c r="J10" s="32"/>
    </row>
    <row r="11" spans="1:10" x14ac:dyDescent="0.3">
      <c r="A11" t="s">
        <v>28</v>
      </c>
      <c r="B11">
        <v>178</v>
      </c>
      <c r="C11">
        <v>85</v>
      </c>
      <c r="E11" s="139"/>
      <c r="F11" s="140"/>
      <c r="G11" s="140"/>
      <c r="H11" s="140"/>
      <c r="I11" s="141"/>
      <c r="J11" s="32"/>
    </row>
    <row r="12" spans="1:10" x14ac:dyDescent="0.3">
      <c r="A12" t="s">
        <v>29</v>
      </c>
      <c r="B12">
        <v>198</v>
      </c>
      <c r="C12">
        <v>89</v>
      </c>
      <c r="E12" s="139"/>
      <c r="F12" s="140"/>
      <c r="G12" s="140"/>
      <c r="H12" s="140"/>
      <c r="I12" s="141"/>
      <c r="J12" s="32"/>
    </row>
    <row r="13" spans="1:10" x14ac:dyDescent="0.3">
      <c r="A13" t="s">
        <v>30</v>
      </c>
      <c r="B13">
        <v>185</v>
      </c>
      <c r="C13">
        <v>81</v>
      </c>
      <c r="E13" s="139"/>
      <c r="F13" s="140"/>
      <c r="G13" s="140"/>
      <c r="H13" s="140"/>
      <c r="I13" s="141"/>
    </row>
    <row r="14" spans="1:10" ht="15" thickBot="1" x14ac:dyDescent="0.35">
      <c r="E14" s="142"/>
      <c r="F14" s="143"/>
      <c r="G14" s="143"/>
      <c r="H14" s="143"/>
      <c r="I14" s="144"/>
    </row>
    <row r="19" spans="5:8" x14ac:dyDescent="0.3">
      <c r="E19" s="132"/>
      <c r="F19" s="132"/>
      <c r="G19" s="132"/>
      <c r="H19" s="132"/>
    </row>
    <row r="20" spans="5:8" x14ac:dyDescent="0.3">
      <c r="E20" s="132"/>
      <c r="F20" s="132"/>
      <c r="G20" s="132"/>
      <c r="H20" s="132"/>
    </row>
  </sheetData>
  <mergeCells count="4">
    <mergeCell ref="E2:I7"/>
    <mergeCell ref="E9:I14"/>
    <mergeCell ref="E19:F20"/>
    <mergeCell ref="G19:H20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200" manualMin="0" type="column" displayEmptyCellsAs="gap" minAxisType="custom" maxAxisType="custom" xr2:uid="{00000000-0003-0000-0B00-00001A000000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'Figure 8'!C2:C13</xm:f>
              <xm:sqref>E9</xm:sqref>
            </x14:sparkline>
            <x14:sparkline>
              <xm:f>'Figure 8'!B2:B13</xm:f>
              <xm:sqref>E2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3:R35"/>
  <sheetViews>
    <sheetView showGridLines="0" workbookViewId="0"/>
  </sheetViews>
  <sheetFormatPr defaultRowHeight="14.4" x14ac:dyDescent="0.3"/>
  <cols>
    <col min="1" max="1" width="2.33203125" customWidth="1"/>
    <col min="2" max="2" width="18.88671875" customWidth="1"/>
    <col min="3" max="8" width="8.88671875" customWidth="1"/>
    <col min="9" max="9" width="22.44140625" customWidth="1"/>
    <col min="10" max="10" width="4.33203125" customWidth="1"/>
    <col min="11" max="11" width="19.109375" customWidth="1"/>
    <col min="12" max="17" width="0" hidden="1" customWidth="1"/>
    <col min="18" max="18" width="22.44140625" customWidth="1"/>
  </cols>
  <sheetData>
    <row r="3" spans="2:18" x14ac:dyDescent="0.3">
      <c r="B3" s="20" t="s">
        <v>63</v>
      </c>
      <c r="C3" s="22" t="s">
        <v>0</v>
      </c>
      <c r="D3" s="22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0" t="s">
        <v>69</v>
      </c>
      <c r="K3" s="20" t="s">
        <v>63</v>
      </c>
      <c r="L3" s="22" t="s">
        <v>0</v>
      </c>
      <c r="M3" s="22" t="s">
        <v>1</v>
      </c>
      <c r="N3" s="22" t="s">
        <v>2</v>
      </c>
      <c r="O3" s="22" t="s">
        <v>3</v>
      </c>
      <c r="P3" s="22" t="s">
        <v>4</v>
      </c>
      <c r="Q3" s="22" t="s">
        <v>5</v>
      </c>
      <c r="R3" s="20" t="s">
        <v>69</v>
      </c>
    </row>
    <row r="4" spans="2:18" x14ac:dyDescent="0.3">
      <c r="B4" t="s">
        <v>62</v>
      </c>
      <c r="C4" s="21">
        <v>87</v>
      </c>
      <c r="D4" s="21">
        <v>92</v>
      </c>
      <c r="E4" s="21">
        <v>101</v>
      </c>
      <c r="F4" s="21">
        <v>121</v>
      </c>
      <c r="G4" s="21">
        <v>89</v>
      </c>
      <c r="H4" s="21">
        <v>88</v>
      </c>
      <c r="K4" t="s">
        <v>62</v>
      </c>
      <c r="L4" s="21">
        <v>87</v>
      </c>
      <c r="M4" s="21">
        <v>92</v>
      </c>
      <c r="N4" s="21">
        <v>101</v>
      </c>
      <c r="O4" s="21">
        <v>121</v>
      </c>
      <c r="P4" s="21">
        <v>89</v>
      </c>
      <c r="Q4" s="21">
        <v>88</v>
      </c>
    </row>
    <row r="5" spans="2:18" x14ac:dyDescent="0.3">
      <c r="B5" t="s">
        <v>64</v>
      </c>
      <c r="C5" s="21">
        <v>67</v>
      </c>
      <c r="D5" s="21">
        <v>66</v>
      </c>
      <c r="E5" s="21">
        <v>73</v>
      </c>
      <c r="F5" s="21">
        <v>59</v>
      </c>
      <c r="G5" s="21">
        <v>54</v>
      </c>
      <c r="H5" s="21">
        <v>61</v>
      </c>
      <c r="K5" t="s">
        <v>64</v>
      </c>
      <c r="L5" s="21">
        <v>67</v>
      </c>
      <c r="M5" s="21">
        <v>66</v>
      </c>
      <c r="N5" s="21">
        <v>73</v>
      </c>
      <c r="O5" s="21">
        <v>59</v>
      </c>
      <c r="P5" s="21">
        <v>54</v>
      </c>
      <c r="Q5" s="21">
        <v>61</v>
      </c>
    </row>
    <row r="6" spans="2:18" x14ac:dyDescent="0.3">
      <c r="B6" t="s">
        <v>65</v>
      </c>
      <c r="C6" s="21">
        <v>92</v>
      </c>
      <c r="D6" s="21">
        <v>101</v>
      </c>
      <c r="E6" s="21">
        <v>114</v>
      </c>
      <c r="F6" s="21">
        <v>125</v>
      </c>
      <c r="G6" s="21">
        <v>109</v>
      </c>
      <c r="H6" s="21">
        <v>111</v>
      </c>
      <c r="K6" t="s">
        <v>65</v>
      </c>
      <c r="L6" s="21">
        <v>92</v>
      </c>
      <c r="M6" s="21">
        <v>101</v>
      </c>
      <c r="N6" s="21">
        <v>114</v>
      </c>
      <c r="O6" s="21">
        <v>125</v>
      </c>
      <c r="P6" s="21">
        <v>109</v>
      </c>
      <c r="Q6" s="21">
        <v>111</v>
      </c>
    </row>
    <row r="7" spans="2:18" x14ac:dyDescent="0.3">
      <c r="B7" t="s">
        <v>66</v>
      </c>
      <c r="C7" s="21">
        <v>76</v>
      </c>
      <c r="D7" s="21">
        <v>71</v>
      </c>
      <c r="E7" s="21">
        <v>65</v>
      </c>
      <c r="F7" s="21">
        <v>73</v>
      </c>
      <c r="G7" s="21">
        <v>65</v>
      </c>
      <c r="H7" s="21">
        <v>51</v>
      </c>
      <c r="K7" t="s">
        <v>66</v>
      </c>
      <c r="L7" s="21">
        <v>76</v>
      </c>
      <c r="M7" s="21">
        <v>71</v>
      </c>
      <c r="N7" s="21">
        <v>65</v>
      </c>
      <c r="O7" s="21">
        <v>73</v>
      </c>
      <c r="P7" s="21">
        <v>65</v>
      </c>
      <c r="Q7" s="21">
        <v>51</v>
      </c>
    </row>
    <row r="8" spans="2:18" x14ac:dyDescent="0.3">
      <c r="B8" t="s">
        <v>67</v>
      </c>
      <c r="C8" s="21">
        <v>12</v>
      </c>
      <c r="D8" s="21">
        <v>15</v>
      </c>
      <c r="E8" s="21">
        <v>18</v>
      </c>
      <c r="F8" s="21">
        <v>26</v>
      </c>
      <c r="G8" s="21">
        <v>13</v>
      </c>
      <c r="H8" s="21">
        <v>12</v>
      </c>
      <c r="K8" t="s">
        <v>67</v>
      </c>
      <c r="L8" s="21">
        <v>12</v>
      </c>
      <c r="M8" s="21">
        <v>15</v>
      </c>
      <c r="N8" s="21">
        <v>18</v>
      </c>
      <c r="O8" s="21">
        <v>26</v>
      </c>
      <c r="P8" s="21">
        <v>13</v>
      </c>
      <c r="Q8" s="21">
        <v>12</v>
      </c>
    </row>
    <row r="9" spans="2:18" x14ac:dyDescent="0.3">
      <c r="B9" t="s">
        <v>68</v>
      </c>
      <c r="C9" s="21">
        <v>44</v>
      </c>
      <c r="D9" s="21">
        <v>46</v>
      </c>
      <c r="E9" s="21">
        <v>48</v>
      </c>
      <c r="F9" s="21">
        <v>44</v>
      </c>
      <c r="G9" s="21">
        <v>42</v>
      </c>
      <c r="H9" s="21">
        <v>41</v>
      </c>
      <c r="K9" t="s">
        <v>68</v>
      </c>
      <c r="L9" s="21">
        <v>44</v>
      </c>
      <c r="M9" s="21">
        <v>46</v>
      </c>
      <c r="N9" s="21">
        <v>48</v>
      </c>
      <c r="O9" s="21">
        <v>44</v>
      </c>
      <c r="P9" s="21">
        <v>42</v>
      </c>
      <c r="Q9" s="21">
        <v>41</v>
      </c>
    </row>
    <row r="11" spans="2:18" x14ac:dyDescent="0.3">
      <c r="G11" s="34"/>
    </row>
    <row r="13" spans="2:18" x14ac:dyDescent="0.3">
      <c r="B13" s="23" t="s">
        <v>63</v>
      </c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9" t="s">
        <v>69</v>
      </c>
    </row>
    <row r="14" spans="2:18" x14ac:dyDescent="0.3">
      <c r="B14" s="27" t="s">
        <v>62</v>
      </c>
      <c r="C14" s="28">
        <v>87</v>
      </c>
      <c r="D14" s="28">
        <v>92</v>
      </c>
      <c r="E14" s="28">
        <v>101</v>
      </c>
      <c r="F14" s="28">
        <v>121</v>
      </c>
      <c r="G14" s="28">
        <v>89</v>
      </c>
      <c r="H14" s="28">
        <v>88</v>
      </c>
      <c r="I14" s="135"/>
    </row>
    <row r="15" spans="2:18" x14ac:dyDescent="0.3">
      <c r="B15" s="37" t="s">
        <v>70</v>
      </c>
      <c r="C15" s="38">
        <v>4.2999999999999997E-2</v>
      </c>
      <c r="D15" s="39">
        <f>(D14-C14)/C14</f>
        <v>5.7471264367816091E-2</v>
      </c>
      <c r="E15" s="39">
        <f t="shared" ref="E15:H15" si="0">(E14-D14)/D14</f>
        <v>9.7826086956521743E-2</v>
      </c>
      <c r="F15" s="39">
        <f t="shared" si="0"/>
        <v>0.19801980198019803</v>
      </c>
      <c r="G15" s="39">
        <f t="shared" si="0"/>
        <v>-0.26446280991735538</v>
      </c>
      <c r="H15" s="39">
        <f t="shared" si="0"/>
        <v>-1.1235955056179775E-2</v>
      </c>
      <c r="I15" s="135"/>
    </row>
    <row r="16" spans="2:18" x14ac:dyDescent="0.3">
      <c r="B16" s="40" t="s">
        <v>64</v>
      </c>
      <c r="C16" s="41">
        <v>67</v>
      </c>
      <c r="D16" s="41">
        <v>66</v>
      </c>
      <c r="E16" s="41">
        <v>73</v>
      </c>
      <c r="F16" s="41">
        <v>59</v>
      </c>
      <c r="G16" s="41">
        <v>54</v>
      </c>
      <c r="H16" s="41">
        <v>61</v>
      </c>
      <c r="I16" s="134"/>
    </row>
    <row r="17" spans="2:18" x14ac:dyDescent="0.3">
      <c r="B17" s="42" t="s">
        <v>70</v>
      </c>
      <c r="C17" s="35">
        <v>2.1999999999999999E-2</v>
      </c>
      <c r="D17" s="36">
        <f>(D16-C16)/C16</f>
        <v>-1.4925373134328358E-2</v>
      </c>
      <c r="E17" s="36">
        <f t="shared" ref="E17" si="1">(E16-D16)/D16</f>
        <v>0.10606060606060606</v>
      </c>
      <c r="F17" s="36">
        <f t="shared" ref="F17" si="2">(F16-E16)/E16</f>
        <v>-0.19178082191780821</v>
      </c>
      <c r="G17" s="36">
        <f t="shared" ref="G17" si="3">(G16-F16)/F16</f>
        <v>-8.4745762711864403E-2</v>
      </c>
      <c r="H17" s="36">
        <f t="shared" ref="H17" si="4">(H16-G16)/G16</f>
        <v>0.12962962962962962</v>
      </c>
      <c r="I17" s="134"/>
    </row>
    <row r="18" spans="2:18" x14ac:dyDescent="0.3">
      <c r="B18" s="27" t="s">
        <v>65</v>
      </c>
      <c r="C18" s="28">
        <v>92</v>
      </c>
      <c r="D18" s="28">
        <v>101</v>
      </c>
      <c r="E18" s="28">
        <v>114</v>
      </c>
      <c r="F18" s="28">
        <v>125</v>
      </c>
      <c r="G18" s="28">
        <v>109</v>
      </c>
      <c r="H18" s="28">
        <v>111</v>
      </c>
      <c r="I18" s="135"/>
    </row>
    <row r="19" spans="2:18" x14ac:dyDescent="0.3">
      <c r="B19" s="37" t="s">
        <v>70</v>
      </c>
      <c r="C19" s="38">
        <v>0.111</v>
      </c>
      <c r="D19" s="39">
        <f>(D18-C18)/C18</f>
        <v>9.7826086956521743E-2</v>
      </c>
      <c r="E19" s="39">
        <f t="shared" ref="E19" si="5">(E18-D18)/D18</f>
        <v>0.12871287128712872</v>
      </c>
      <c r="F19" s="39">
        <f t="shared" ref="F19" si="6">(F18-E18)/E18</f>
        <v>9.6491228070175433E-2</v>
      </c>
      <c r="G19" s="39">
        <f t="shared" ref="G19" si="7">(G18-F18)/F18</f>
        <v>-0.128</v>
      </c>
      <c r="H19" s="39">
        <f t="shared" ref="H19" si="8">(H18-G18)/G18</f>
        <v>1.834862385321101E-2</v>
      </c>
      <c r="I19" s="135"/>
    </row>
    <row r="20" spans="2:18" x14ac:dyDescent="0.3">
      <c r="B20" s="40" t="s">
        <v>66</v>
      </c>
      <c r="C20" s="41">
        <v>76</v>
      </c>
      <c r="D20" s="41">
        <v>71</v>
      </c>
      <c r="E20" s="41">
        <v>65</v>
      </c>
      <c r="F20" s="41">
        <v>73</v>
      </c>
      <c r="G20" s="41">
        <v>65</v>
      </c>
      <c r="H20" s="41">
        <v>51</v>
      </c>
      <c r="I20" s="134"/>
    </row>
    <row r="21" spans="2:18" x14ac:dyDescent="0.3">
      <c r="B21" s="42" t="s">
        <v>70</v>
      </c>
      <c r="C21" s="35">
        <v>-4.2000000000000003E-2</v>
      </c>
      <c r="D21" s="36">
        <f>(D20-C20)/C20</f>
        <v>-6.5789473684210523E-2</v>
      </c>
      <c r="E21" s="36">
        <f t="shared" ref="E21" si="9">(E20-D20)/D20</f>
        <v>-8.4507042253521125E-2</v>
      </c>
      <c r="F21" s="36">
        <f t="shared" ref="F21" si="10">(F20-E20)/E20</f>
        <v>0.12307692307692308</v>
      </c>
      <c r="G21" s="36">
        <f t="shared" ref="G21" si="11">(G20-F20)/F20</f>
        <v>-0.1095890410958904</v>
      </c>
      <c r="H21" s="36">
        <f t="shared" ref="H21" si="12">(H20-G20)/G20</f>
        <v>-0.2153846153846154</v>
      </c>
      <c r="I21" s="134"/>
    </row>
    <row r="22" spans="2:18" x14ac:dyDescent="0.3">
      <c r="B22" s="27" t="s">
        <v>67</v>
      </c>
      <c r="C22" s="28">
        <v>12</v>
      </c>
      <c r="D22" s="28">
        <v>15</v>
      </c>
      <c r="E22" s="28">
        <v>18</v>
      </c>
      <c r="F22" s="28">
        <v>26</v>
      </c>
      <c r="G22" s="28">
        <v>13</v>
      </c>
      <c r="H22" s="28">
        <v>12</v>
      </c>
      <c r="I22" s="135"/>
    </row>
    <row r="23" spans="2:18" x14ac:dyDescent="0.3">
      <c r="B23" s="37" t="s">
        <v>70</v>
      </c>
      <c r="C23" s="38">
        <v>0.18</v>
      </c>
      <c r="D23" s="39">
        <f>(D22-C22)/C22</f>
        <v>0.25</v>
      </c>
      <c r="E23" s="39">
        <f t="shared" ref="E23" si="13">(E22-D22)/D22</f>
        <v>0.2</v>
      </c>
      <c r="F23" s="39">
        <f t="shared" ref="F23" si="14">(F22-E22)/E22</f>
        <v>0.44444444444444442</v>
      </c>
      <c r="G23" s="39">
        <f t="shared" ref="G23" si="15">(G22-F22)/F22</f>
        <v>-0.5</v>
      </c>
      <c r="H23" s="39">
        <f t="shared" ref="H23" si="16">(H22-G22)/G22</f>
        <v>-7.6923076923076927E-2</v>
      </c>
      <c r="I23" s="135"/>
    </row>
    <row r="24" spans="2:18" x14ac:dyDescent="0.3">
      <c r="B24" s="40" t="s">
        <v>68</v>
      </c>
      <c r="C24" s="41">
        <v>44</v>
      </c>
      <c r="D24" s="41">
        <v>46</v>
      </c>
      <c r="E24" s="41">
        <v>48</v>
      </c>
      <c r="F24" s="41">
        <v>44</v>
      </c>
      <c r="G24" s="41">
        <v>42</v>
      </c>
      <c r="H24" s="41">
        <v>41</v>
      </c>
      <c r="I24" s="134"/>
    </row>
    <row r="25" spans="2:18" x14ac:dyDescent="0.3">
      <c r="B25" s="42" t="s">
        <v>70</v>
      </c>
      <c r="C25" s="35">
        <v>4.8000000000000001E-2</v>
      </c>
      <c r="D25" s="36">
        <f>(D24-C24)/C24</f>
        <v>4.5454545454545456E-2</v>
      </c>
      <c r="E25" s="36">
        <f t="shared" ref="E25" si="17">(E24-D24)/D24</f>
        <v>4.3478260869565216E-2</v>
      </c>
      <c r="F25" s="36">
        <f t="shared" ref="F25" si="18">(F24-E24)/E24</f>
        <v>-8.3333333333333329E-2</v>
      </c>
      <c r="G25" s="36">
        <f t="shared" ref="G25" si="19">(G24-F24)/F24</f>
        <v>-4.5454545454545456E-2</v>
      </c>
      <c r="H25" s="36">
        <f t="shared" ref="H25" si="20">(H24-G24)/G24</f>
        <v>-2.3809523809523808E-2</v>
      </c>
      <c r="I25" s="134"/>
    </row>
    <row r="29" spans="2:18" x14ac:dyDescent="0.3">
      <c r="K29" s="30" t="s">
        <v>63</v>
      </c>
      <c r="L29" s="31" t="s">
        <v>0</v>
      </c>
      <c r="M29" s="31" t="s">
        <v>1</v>
      </c>
      <c r="N29" s="31" t="s">
        <v>2</v>
      </c>
      <c r="O29" s="31" t="s">
        <v>3</v>
      </c>
      <c r="P29" s="31" t="s">
        <v>4</v>
      </c>
      <c r="Q29" s="31" t="s">
        <v>5</v>
      </c>
      <c r="R29" s="31" t="s">
        <v>69</v>
      </c>
    </row>
    <row r="30" spans="2:18" x14ac:dyDescent="0.3">
      <c r="K30" s="25" t="s">
        <v>62</v>
      </c>
      <c r="L30" s="26">
        <v>87</v>
      </c>
      <c r="M30" s="26">
        <v>92</v>
      </c>
      <c r="N30" s="26">
        <v>101</v>
      </c>
      <c r="O30" s="26">
        <v>121</v>
      </c>
      <c r="P30" s="26">
        <v>89</v>
      </c>
      <c r="Q30" s="26">
        <v>88</v>
      </c>
      <c r="R30" s="25"/>
    </row>
    <row r="31" spans="2:18" x14ac:dyDescent="0.3">
      <c r="K31" s="25" t="s">
        <v>64</v>
      </c>
      <c r="L31" s="26">
        <v>67</v>
      </c>
      <c r="M31" s="26">
        <v>66</v>
      </c>
      <c r="N31" s="26">
        <v>73</v>
      </c>
      <c r="O31" s="26">
        <v>59</v>
      </c>
      <c r="P31" s="26">
        <v>54</v>
      </c>
      <c r="Q31" s="26">
        <v>61</v>
      </c>
      <c r="R31" s="25"/>
    </row>
    <row r="32" spans="2:18" x14ac:dyDescent="0.3">
      <c r="K32" s="25" t="s">
        <v>65</v>
      </c>
      <c r="L32" s="26">
        <v>92</v>
      </c>
      <c r="M32" s="26">
        <v>101</v>
      </c>
      <c r="N32" s="26">
        <v>114</v>
      </c>
      <c r="O32" s="26">
        <v>125</v>
      </c>
      <c r="P32" s="26">
        <v>109</v>
      </c>
      <c r="Q32" s="26">
        <v>111</v>
      </c>
      <c r="R32" s="25"/>
    </row>
    <row r="33" spans="11:18" x14ac:dyDescent="0.3">
      <c r="K33" s="25" t="s">
        <v>66</v>
      </c>
      <c r="L33" s="26">
        <v>76</v>
      </c>
      <c r="M33" s="26">
        <v>71</v>
      </c>
      <c r="N33" s="26">
        <v>65</v>
      </c>
      <c r="O33" s="26">
        <v>73</v>
      </c>
      <c r="P33" s="26">
        <v>65</v>
      </c>
      <c r="Q33" s="26">
        <v>51</v>
      </c>
      <c r="R33" s="25"/>
    </row>
    <row r="34" spans="11:18" x14ac:dyDescent="0.3">
      <c r="K34" s="25" t="s">
        <v>67</v>
      </c>
      <c r="L34" s="26">
        <v>12</v>
      </c>
      <c r="M34" s="26">
        <v>15</v>
      </c>
      <c r="N34" s="26">
        <v>18</v>
      </c>
      <c r="O34" s="26">
        <v>26</v>
      </c>
      <c r="P34" s="26">
        <v>13</v>
      </c>
      <c r="Q34" s="26">
        <v>12</v>
      </c>
      <c r="R34" s="25"/>
    </row>
    <row r="35" spans="11:18" x14ac:dyDescent="0.3">
      <c r="K35" s="25" t="s">
        <v>68</v>
      </c>
      <c r="L35" s="26">
        <v>44</v>
      </c>
      <c r="M35" s="26">
        <v>46</v>
      </c>
      <c r="N35" s="26">
        <v>48</v>
      </c>
      <c r="O35" s="26">
        <v>44</v>
      </c>
      <c r="P35" s="26">
        <v>42</v>
      </c>
      <c r="Q35" s="26">
        <v>41</v>
      </c>
      <c r="R35" s="25"/>
    </row>
  </sheetData>
  <mergeCells count="6">
    <mergeCell ref="I24:I25"/>
    <mergeCell ref="I14:I15"/>
    <mergeCell ref="I16:I17"/>
    <mergeCell ref="I18:I19"/>
    <mergeCell ref="I20:I21"/>
    <mergeCell ref="I22:I23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displayHidden="1" xr2:uid="{00000000-0003-0000-0A00-000016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'Figure 9'!L30:Q30</xm:f>
              <xm:sqref>R30</xm:sqref>
            </x14:sparkline>
            <x14:sparkline>
              <xm:f>'Figure 9'!L31:Q31</xm:f>
              <xm:sqref>R31</xm:sqref>
            </x14:sparkline>
            <x14:sparkline>
              <xm:f>'Figure 9'!L32:Q32</xm:f>
              <xm:sqref>R32</xm:sqref>
            </x14:sparkline>
            <x14:sparkline>
              <xm:f>'Figure 9'!L33:Q33</xm:f>
              <xm:sqref>R33</xm:sqref>
            </x14:sparkline>
            <x14:sparkline>
              <xm:f>'Figure 9'!L34:Q34</xm:f>
              <xm:sqref>R34</xm:sqref>
            </x14:sparkline>
            <x14:sparkline>
              <xm:f>'Figure 9'!L35:Q35</xm:f>
              <xm:sqref>R35</xm:sqref>
            </x14:sparkline>
          </x14:sparklines>
        </x14:sparklineGroup>
        <x14:sparklineGroup displayEmptyCellsAs="gap" markers="1" displayHidden="1" xr2:uid="{00000000-0003-0000-0A00-000017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'Figure 9'!C14:H14</xm:f>
              <xm:sqref>I14</xm:sqref>
            </x14:sparkline>
            <x14:sparkline>
              <xm:f>'Figure 9'!C16:H16</xm:f>
              <xm:sqref>I16</xm:sqref>
            </x14:sparkline>
            <x14:sparkline>
              <xm:f>'Figure 9'!C18:H18</xm:f>
              <xm:sqref>I18</xm:sqref>
            </x14:sparkline>
            <x14:sparkline>
              <xm:f>'Figure 9'!C20:H20</xm:f>
              <xm:sqref>I20</xm:sqref>
            </x14:sparkline>
            <x14:sparkline>
              <xm:f>'Figure 9'!C22:H22</xm:f>
              <xm:sqref>I22</xm:sqref>
            </x14:sparkline>
            <x14:sparkline>
              <xm:f>'Figure 9'!C24:H24</xm:f>
              <xm:sqref>I24</xm:sqref>
            </x14:sparkline>
          </x14:sparklines>
        </x14:sparklineGroup>
        <x14:sparklineGroup displayEmptyCellsAs="gap" markers="1" displayHidden="1" xr2:uid="{00000000-0003-0000-0A00-000018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'Figure 9'!L4:Q4</xm:f>
              <xm:sqref>R4</xm:sqref>
            </x14:sparkline>
            <x14:sparkline>
              <xm:f>'Figure 9'!L5:Q5</xm:f>
              <xm:sqref>R5</xm:sqref>
            </x14:sparkline>
            <x14:sparkline>
              <xm:f>'Figure 9'!L6:Q6</xm:f>
              <xm:sqref>R6</xm:sqref>
            </x14:sparkline>
            <x14:sparkline>
              <xm:f>'Figure 9'!L7:Q7</xm:f>
              <xm:sqref>R7</xm:sqref>
            </x14:sparkline>
            <x14:sparkline>
              <xm:f>'Figure 9'!L8:Q8</xm:f>
              <xm:sqref>R8</xm:sqref>
            </x14:sparkline>
            <x14:sparkline>
              <xm:f>'Figure 9'!L9:Q9</xm:f>
              <xm:sqref>R9</xm:sqref>
            </x14:sparkline>
          </x14:sparklines>
        </x14:sparklineGroup>
        <x14:sparklineGroup displayEmptyCellsAs="gap" markers="1" displayHidden="1" xr2:uid="{00000000-0003-0000-0A00-000019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'Figure 9'!C4:H4</xm:f>
              <xm:sqref>I4</xm:sqref>
            </x14:sparkline>
            <x14:sparkline>
              <xm:f>'Figure 9'!C5:H5</xm:f>
              <xm:sqref>I5</xm:sqref>
            </x14:sparkline>
            <x14:sparkline>
              <xm:f>'Figure 9'!C6:H6</xm:f>
              <xm:sqref>I6</xm:sqref>
            </x14:sparkline>
            <x14:sparkline>
              <xm:f>'Figure 9'!C7:H7</xm:f>
              <xm:sqref>I7</xm:sqref>
            </x14:sparkline>
            <x14:sparkline>
              <xm:f>'Figure 9'!C8:H8</xm:f>
              <xm:sqref>I8</xm:sqref>
            </x14:sparkline>
            <x14:sparkline>
              <xm:f>'Figure 9'!C9:H9</xm:f>
              <xm:sqref>I9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H12"/>
  <sheetViews>
    <sheetView showGridLines="0" workbookViewId="0"/>
  </sheetViews>
  <sheetFormatPr defaultRowHeight="14.4" x14ac:dyDescent="0.3"/>
  <cols>
    <col min="1" max="1" width="14" customWidth="1"/>
    <col min="2" max="7" width="7.44140625" customWidth="1"/>
    <col min="8" max="8" width="22.6640625" customWidth="1"/>
  </cols>
  <sheetData>
    <row r="2" spans="1:8" x14ac:dyDescent="0.3">
      <c r="A2" s="2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3" t="s">
        <v>53</v>
      </c>
    </row>
    <row r="3" spans="1:8" x14ac:dyDescent="0.3">
      <c r="A3" s="2" t="s">
        <v>50</v>
      </c>
      <c r="B3" s="2">
        <v>100</v>
      </c>
      <c r="C3" s="2">
        <f ca="1">B3+RANDBETWEEN(-5,15)</f>
        <v>112</v>
      </c>
      <c r="D3" s="2">
        <f t="shared" ref="D3:G3" ca="1" si="0">C3+RANDBETWEEN(-5,15)</f>
        <v>107</v>
      </c>
      <c r="E3" s="2">
        <f t="shared" ca="1" si="0"/>
        <v>120</v>
      </c>
      <c r="F3" s="2">
        <f t="shared" ca="1" si="0"/>
        <v>120</v>
      </c>
      <c r="G3" s="2">
        <f t="shared" ca="1" si="0"/>
        <v>116</v>
      </c>
    </row>
    <row r="4" spans="1:8" x14ac:dyDescent="0.3">
      <c r="A4" s="2" t="s">
        <v>51</v>
      </c>
      <c r="B4" s="2">
        <v>300</v>
      </c>
      <c r="C4" s="2">
        <f t="shared" ref="C4:G4" ca="1" si="1">B4+RANDBETWEEN(-5,15)</f>
        <v>315</v>
      </c>
      <c r="D4" s="2">
        <f t="shared" ca="1" si="1"/>
        <v>330</v>
      </c>
      <c r="E4" s="2">
        <f t="shared" ca="1" si="1"/>
        <v>338</v>
      </c>
      <c r="F4" s="2">
        <f t="shared" ca="1" si="1"/>
        <v>350</v>
      </c>
      <c r="G4" s="2">
        <f t="shared" ca="1" si="1"/>
        <v>362</v>
      </c>
    </row>
    <row r="5" spans="1:8" x14ac:dyDescent="0.3">
      <c r="A5" s="2" t="s">
        <v>52</v>
      </c>
      <c r="B5" s="2">
        <v>600</v>
      </c>
      <c r="C5" s="2">
        <f t="shared" ref="C5:G5" ca="1" si="2">B5+RANDBETWEEN(-5,15)</f>
        <v>614</v>
      </c>
      <c r="D5" s="2">
        <f t="shared" ca="1" si="2"/>
        <v>626</v>
      </c>
      <c r="E5" s="2">
        <f t="shared" ca="1" si="2"/>
        <v>639</v>
      </c>
      <c r="F5" s="2">
        <f t="shared" ca="1" si="2"/>
        <v>641</v>
      </c>
      <c r="G5" s="2">
        <f t="shared" ca="1" si="2"/>
        <v>650</v>
      </c>
    </row>
    <row r="9" spans="1:8" x14ac:dyDescent="0.3">
      <c r="A9" s="2"/>
      <c r="B9" s="14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3" t="s">
        <v>53</v>
      </c>
    </row>
    <row r="10" spans="1:8" x14ac:dyDescent="0.3">
      <c r="A10" s="2" t="s">
        <v>50</v>
      </c>
      <c r="B10" s="2">
        <f>B3</f>
        <v>100</v>
      </c>
      <c r="C10" s="2">
        <f t="shared" ref="C10:G10" ca="1" si="3">C3</f>
        <v>112</v>
      </c>
      <c r="D10" s="2">
        <f t="shared" ca="1" si="3"/>
        <v>107</v>
      </c>
      <c r="E10" s="2">
        <f t="shared" ca="1" si="3"/>
        <v>120</v>
      </c>
      <c r="F10" s="2">
        <f t="shared" ca="1" si="3"/>
        <v>120</v>
      </c>
      <c r="G10" s="2">
        <f t="shared" ca="1" si="3"/>
        <v>116</v>
      </c>
    </row>
    <row r="11" spans="1:8" x14ac:dyDescent="0.3">
      <c r="A11" s="2" t="s">
        <v>51</v>
      </c>
      <c r="B11" s="2">
        <f t="shared" ref="B11:G12" si="4">B4</f>
        <v>300</v>
      </c>
      <c r="C11" s="2">
        <f t="shared" ca="1" si="4"/>
        <v>315</v>
      </c>
      <c r="D11" s="2">
        <f t="shared" ca="1" si="4"/>
        <v>330</v>
      </c>
      <c r="E11" s="2">
        <f t="shared" ca="1" si="4"/>
        <v>338</v>
      </c>
      <c r="F11" s="2">
        <f t="shared" ca="1" si="4"/>
        <v>350</v>
      </c>
      <c r="G11" s="2">
        <f t="shared" ca="1" si="4"/>
        <v>362</v>
      </c>
    </row>
    <row r="12" spans="1:8" x14ac:dyDescent="0.3">
      <c r="A12" s="2" t="s">
        <v>52</v>
      </c>
      <c r="B12" s="2">
        <f t="shared" si="4"/>
        <v>600</v>
      </c>
      <c r="C12" s="2">
        <f t="shared" ca="1" si="4"/>
        <v>614</v>
      </c>
      <c r="D12" s="2">
        <f t="shared" ca="1" si="4"/>
        <v>626</v>
      </c>
      <c r="E12" s="2">
        <f t="shared" ca="1" si="4"/>
        <v>639</v>
      </c>
      <c r="F12" s="2">
        <f t="shared" ca="1" si="4"/>
        <v>641</v>
      </c>
      <c r="G12" s="2">
        <f t="shared" ca="1" si="4"/>
        <v>650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500-00000E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'Figure 10'!B3:G3</xm:f>
              <xm:sqref>H3</xm:sqref>
            </x14:sparkline>
            <x14:sparkline>
              <xm:f>'Figure 10'!B4:G4</xm:f>
              <xm:sqref>H4</xm:sqref>
            </x14:sparkline>
            <x14:sparkline>
              <xm:f>'Figure 10'!B5:G5</xm:f>
              <xm:sqref>H5</xm:sqref>
            </x14:sparkline>
          </x14:sparklines>
        </x14:sparklineGroup>
        <x14:sparklineGroup type="column" displayEmptyCellsAs="gap" minAxisType="group" maxAxisType="group" xr2:uid="{00000000-0003-0000-0500-00000F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'Figure 10'!B10:G10</xm:f>
              <xm:sqref>H10</xm:sqref>
            </x14:sparkline>
            <x14:sparkline>
              <xm:f>'Figure 10'!B11:G11</xm:f>
              <xm:sqref>H11</xm:sqref>
            </x14:sparkline>
            <x14:sparkline>
              <xm:f>'Figure 10'!B12:G12</xm:f>
              <xm:sqref>H12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H37"/>
  <sheetViews>
    <sheetView showGridLines="0" zoomScaleNormal="100" workbookViewId="0"/>
  </sheetViews>
  <sheetFormatPr defaultRowHeight="14.4" x14ac:dyDescent="0.3"/>
  <cols>
    <col min="1" max="1" width="9.88671875" customWidth="1"/>
    <col min="2" max="7" width="7.33203125" customWidth="1"/>
    <col min="8" max="8" width="22" customWidth="1"/>
  </cols>
  <sheetData>
    <row r="1" spans="1:8" ht="18" x14ac:dyDescent="0.35">
      <c r="A1" s="5" t="s">
        <v>46</v>
      </c>
    </row>
    <row r="2" spans="1:8" x14ac:dyDescent="0.3">
      <c r="A2" t="s">
        <v>47</v>
      </c>
      <c r="C2">
        <v>500</v>
      </c>
    </row>
    <row r="4" spans="1:8" hidden="1" x14ac:dyDescent="0.3">
      <c r="B4" s="131" t="s">
        <v>46</v>
      </c>
      <c r="C4" s="131"/>
      <c r="D4" s="131"/>
      <c r="E4" s="131"/>
      <c r="F4" s="131"/>
      <c r="G4" s="131"/>
    </row>
    <row r="5" spans="1:8" hidden="1" x14ac:dyDescent="0.3">
      <c r="A5" s="16" t="s">
        <v>59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53</v>
      </c>
    </row>
    <row r="6" spans="1:8" hidden="1" x14ac:dyDescent="0.3">
      <c r="A6" s="15" t="s">
        <v>38</v>
      </c>
      <c r="B6" s="15">
        <v>450</v>
      </c>
      <c r="C6" s="15">
        <v>412</v>
      </c>
      <c r="D6" s="15">
        <v>632</v>
      </c>
      <c r="E6" s="15">
        <v>663</v>
      </c>
      <c r="F6" s="15">
        <v>702</v>
      </c>
      <c r="G6" s="15">
        <v>512</v>
      </c>
      <c r="H6" s="15"/>
    </row>
    <row r="7" spans="1:8" ht="16.5" hidden="1" customHeight="1" x14ac:dyDescent="0.3">
      <c r="A7" s="15" t="s">
        <v>39</v>
      </c>
      <c r="B7" s="15">
        <v>309</v>
      </c>
      <c r="C7" s="15">
        <v>215</v>
      </c>
      <c r="D7" s="15">
        <v>194</v>
      </c>
      <c r="E7" s="15">
        <v>189</v>
      </c>
      <c r="F7" s="15">
        <v>678</v>
      </c>
      <c r="G7" s="15">
        <v>256</v>
      </c>
      <c r="H7" s="15"/>
    </row>
    <row r="8" spans="1:8" hidden="1" x14ac:dyDescent="0.3">
      <c r="A8" s="15" t="s">
        <v>40</v>
      </c>
      <c r="B8" s="15">
        <v>608</v>
      </c>
      <c r="C8" s="15">
        <v>783</v>
      </c>
      <c r="D8" s="15">
        <v>765</v>
      </c>
      <c r="E8" s="15">
        <v>832</v>
      </c>
      <c r="F8" s="15">
        <v>483</v>
      </c>
      <c r="G8" s="15">
        <v>763</v>
      </c>
      <c r="H8" s="15"/>
    </row>
    <row r="9" spans="1:8" hidden="1" x14ac:dyDescent="0.3">
      <c r="A9" s="15" t="s">
        <v>41</v>
      </c>
      <c r="B9" s="15">
        <v>409</v>
      </c>
      <c r="C9" s="15">
        <v>415</v>
      </c>
      <c r="D9" s="15">
        <v>522</v>
      </c>
      <c r="E9" s="15">
        <v>598</v>
      </c>
      <c r="F9" s="15">
        <v>421</v>
      </c>
      <c r="G9" s="15">
        <v>433</v>
      </c>
      <c r="H9" s="15"/>
    </row>
    <row r="10" spans="1:8" hidden="1" x14ac:dyDescent="0.3">
      <c r="A10" s="15" t="s">
        <v>42</v>
      </c>
      <c r="B10" s="15">
        <v>790</v>
      </c>
      <c r="C10" s="15">
        <v>893</v>
      </c>
      <c r="D10" s="15">
        <v>577</v>
      </c>
      <c r="E10" s="15">
        <v>802</v>
      </c>
      <c r="F10" s="15">
        <v>874</v>
      </c>
      <c r="G10" s="15">
        <v>763</v>
      </c>
      <c r="H10" s="15"/>
    </row>
    <row r="11" spans="1:8" hidden="1" x14ac:dyDescent="0.3">
      <c r="A11" s="15" t="s">
        <v>43</v>
      </c>
      <c r="B11" s="15">
        <v>211</v>
      </c>
      <c r="C11" s="15">
        <v>59</v>
      </c>
      <c r="D11" s="15">
        <v>0</v>
      </c>
      <c r="E11" s="15">
        <v>0</v>
      </c>
      <c r="F11" s="15">
        <v>185</v>
      </c>
      <c r="G11" s="15">
        <v>230</v>
      </c>
      <c r="H11" s="15"/>
    </row>
    <row r="12" spans="1:8" hidden="1" x14ac:dyDescent="0.3">
      <c r="A12" s="15" t="s">
        <v>44</v>
      </c>
      <c r="B12" s="15">
        <v>785</v>
      </c>
      <c r="C12" s="15">
        <v>764</v>
      </c>
      <c r="D12" s="15">
        <v>701</v>
      </c>
      <c r="E12" s="15">
        <v>784</v>
      </c>
      <c r="F12" s="15">
        <v>214</v>
      </c>
      <c r="G12" s="15">
        <v>185</v>
      </c>
      <c r="H12" s="15"/>
    </row>
    <row r="13" spans="1:8" hidden="1" x14ac:dyDescent="0.3">
      <c r="A13" s="15" t="s">
        <v>45</v>
      </c>
      <c r="B13" s="15">
        <v>350</v>
      </c>
      <c r="C13" s="15">
        <v>367</v>
      </c>
      <c r="D13" s="15">
        <v>560</v>
      </c>
      <c r="E13" s="15">
        <v>583</v>
      </c>
      <c r="F13" s="15">
        <v>784</v>
      </c>
      <c r="G13" s="15">
        <v>663</v>
      </c>
      <c r="H13" s="15"/>
    </row>
    <row r="14" spans="1:8" hidden="1" x14ac:dyDescent="0.3"/>
    <row r="15" spans="1:8" hidden="1" x14ac:dyDescent="0.3"/>
    <row r="16" spans="1:8" hidden="1" x14ac:dyDescent="0.3">
      <c r="B16" s="131" t="s">
        <v>49</v>
      </c>
      <c r="C16" s="131"/>
      <c r="D16" s="131"/>
      <c r="E16" s="131"/>
      <c r="F16" s="131"/>
      <c r="G16" s="131"/>
    </row>
    <row r="17" spans="1:8" hidden="1" x14ac:dyDescent="0.3">
      <c r="A17" s="16" t="s">
        <v>59</v>
      </c>
      <c r="B17" s="16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53</v>
      </c>
    </row>
    <row r="18" spans="1:8" hidden="1" x14ac:dyDescent="0.3">
      <c r="A18" s="15" t="s">
        <v>38</v>
      </c>
      <c r="B18" s="15">
        <f t="shared" ref="B18:G25" si="0">IF(B6&gt;$C$2,1,-1)</f>
        <v>-1</v>
      </c>
      <c r="C18" s="15">
        <f t="shared" si="0"/>
        <v>-1</v>
      </c>
      <c r="D18" s="15">
        <f t="shared" si="0"/>
        <v>1</v>
      </c>
      <c r="E18" s="15">
        <f t="shared" si="0"/>
        <v>1</v>
      </c>
      <c r="F18" s="15">
        <f t="shared" si="0"/>
        <v>1</v>
      </c>
      <c r="G18" s="15">
        <f t="shared" si="0"/>
        <v>1</v>
      </c>
      <c r="H18" s="15"/>
    </row>
    <row r="19" spans="1:8" hidden="1" x14ac:dyDescent="0.3">
      <c r="A19" s="15" t="s">
        <v>39</v>
      </c>
      <c r="B19" s="15">
        <f t="shared" si="0"/>
        <v>-1</v>
      </c>
      <c r="C19" s="15">
        <f t="shared" si="0"/>
        <v>-1</v>
      </c>
      <c r="D19" s="15">
        <f t="shared" si="0"/>
        <v>-1</v>
      </c>
      <c r="E19" s="15">
        <f t="shared" si="0"/>
        <v>-1</v>
      </c>
      <c r="F19" s="15">
        <f t="shared" si="0"/>
        <v>1</v>
      </c>
      <c r="G19" s="15">
        <f t="shared" si="0"/>
        <v>-1</v>
      </c>
      <c r="H19" s="15"/>
    </row>
    <row r="20" spans="1:8" hidden="1" x14ac:dyDescent="0.3">
      <c r="A20" s="15" t="s">
        <v>40</v>
      </c>
      <c r="B20" s="15">
        <f t="shared" si="0"/>
        <v>1</v>
      </c>
      <c r="C20" s="15">
        <f t="shared" si="0"/>
        <v>1</v>
      </c>
      <c r="D20" s="15">
        <f t="shared" si="0"/>
        <v>1</v>
      </c>
      <c r="E20" s="15">
        <f t="shared" si="0"/>
        <v>1</v>
      </c>
      <c r="F20" s="15">
        <f t="shared" si="0"/>
        <v>-1</v>
      </c>
      <c r="G20" s="15">
        <f t="shared" si="0"/>
        <v>1</v>
      </c>
      <c r="H20" s="15"/>
    </row>
    <row r="21" spans="1:8" hidden="1" x14ac:dyDescent="0.3">
      <c r="A21" s="15" t="s">
        <v>41</v>
      </c>
      <c r="B21" s="15">
        <f t="shared" si="0"/>
        <v>-1</v>
      </c>
      <c r="C21" s="15">
        <f t="shared" si="0"/>
        <v>-1</v>
      </c>
      <c r="D21" s="15">
        <f t="shared" si="0"/>
        <v>1</v>
      </c>
      <c r="E21" s="15">
        <f t="shared" si="0"/>
        <v>1</v>
      </c>
      <c r="F21" s="15">
        <f t="shared" si="0"/>
        <v>-1</v>
      </c>
      <c r="G21" s="15">
        <f t="shared" si="0"/>
        <v>-1</v>
      </c>
      <c r="H21" s="15"/>
    </row>
    <row r="22" spans="1:8" hidden="1" x14ac:dyDescent="0.3">
      <c r="A22" s="15" t="s">
        <v>42</v>
      </c>
      <c r="B22" s="15">
        <f t="shared" si="0"/>
        <v>1</v>
      </c>
      <c r="C22" s="15">
        <f t="shared" si="0"/>
        <v>1</v>
      </c>
      <c r="D22" s="15">
        <f t="shared" si="0"/>
        <v>1</v>
      </c>
      <c r="E22" s="15">
        <f t="shared" si="0"/>
        <v>1</v>
      </c>
      <c r="F22" s="15">
        <f t="shared" si="0"/>
        <v>1</v>
      </c>
      <c r="G22" s="15">
        <f t="shared" si="0"/>
        <v>1</v>
      </c>
      <c r="H22" s="15"/>
    </row>
    <row r="23" spans="1:8" hidden="1" x14ac:dyDescent="0.3">
      <c r="A23" s="15" t="s">
        <v>43</v>
      </c>
      <c r="B23" s="15">
        <f t="shared" si="0"/>
        <v>-1</v>
      </c>
      <c r="C23" s="15">
        <f t="shared" si="0"/>
        <v>-1</v>
      </c>
      <c r="D23" s="15">
        <f t="shared" si="0"/>
        <v>-1</v>
      </c>
      <c r="E23" s="15">
        <f t="shared" si="0"/>
        <v>-1</v>
      </c>
      <c r="F23" s="15">
        <f t="shared" si="0"/>
        <v>-1</v>
      </c>
      <c r="G23" s="15">
        <f t="shared" si="0"/>
        <v>-1</v>
      </c>
      <c r="H23" s="15"/>
    </row>
    <row r="24" spans="1:8" hidden="1" x14ac:dyDescent="0.3">
      <c r="A24" s="15" t="s">
        <v>44</v>
      </c>
      <c r="B24" s="15">
        <f t="shared" si="0"/>
        <v>1</v>
      </c>
      <c r="C24" s="15">
        <f t="shared" si="0"/>
        <v>1</v>
      </c>
      <c r="D24" s="15">
        <f t="shared" si="0"/>
        <v>1</v>
      </c>
      <c r="E24" s="15">
        <f t="shared" si="0"/>
        <v>1</v>
      </c>
      <c r="F24" s="15">
        <f t="shared" si="0"/>
        <v>-1</v>
      </c>
      <c r="G24" s="15">
        <f t="shared" si="0"/>
        <v>-1</v>
      </c>
      <c r="H24" s="15"/>
    </row>
    <row r="25" spans="1:8" hidden="1" x14ac:dyDescent="0.3">
      <c r="A25" s="15" t="s">
        <v>45</v>
      </c>
      <c r="B25" s="15">
        <f t="shared" si="0"/>
        <v>-1</v>
      </c>
      <c r="C25" s="15">
        <f t="shared" si="0"/>
        <v>-1</v>
      </c>
      <c r="D25" s="15">
        <f t="shared" si="0"/>
        <v>1</v>
      </c>
      <c r="E25" s="15">
        <f t="shared" si="0"/>
        <v>1</v>
      </c>
      <c r="F25" s="15">
        <f t="shared" si="0"/>
        <v>1</v>
      </c>
      <c r="G25" s="15">
        <f t="shared" si="0"/>
        <v>1</v>
      </c>
      <c r="H25" s="15"/>
    </row>
    <row r="26" spans="1:8" hidden="1" x14ac:dyDescent="0.3"/>
    <row r="27" spans="1:8" hidden="1" x14ac:dyDescent="0.3"/>
    <row r="28" spans="1:8" x14ac:dyDescent="0.3">
      <c r="B28" s="131" t="s">
        <v>48</v>
      </c>
      <c r="C28" s="131"/>
      <c r="D28" s="131"/>
      <c r="E28" s="131"/>
      <c r="F28" s="131"/>
      <c r="G28" s="131"/>
    </row>
    <row r="29" spans="1:8" x14ac:dyDescent="0.3">
      <c r="A29" s="43" t="s">
        <v>59</v>
      </c>
      <c r="B29" s="44" t="s">
        <v>0</v>
      </c>
      <c r="C29" s="44" t="s">
        <v>1</v>
      </c>
      <c r="D29" s="44" t="s">
        <v>2</v>
      </c>
      <c r="E29" s="44" t="s">
        <v>3</v>
      </c>
      <c r="F29" s="44" t="s">
        <v>4</v>
      </c>
      <c r="G29" s="44" t="s">
        <v>5</v>
      </c>
      <c r="H29" s="45" t="s">
        <v>53</v>
      </c>
    </row>
    <row r="30" spans="1:8" ht="30" customHeight="1" x14ac:dyDescent="0.3">
      <c r="A30" s="46" t="str">
        <f t="shared" ref="A30:A37" si="1">A6</f>
        <v>Ann</v>
      </c>
      <c r="B30" s="47">
        <f t="shared" ref="B30:G37" si="2">B6-$C$2</f>
        <v>-50</v>
      </c>
      <c r="C30" s="47">
        <f t="shared" si="2"/>
        <v>-88</v>
      </c>
      <c r="D30" s="47">
        <f t="shared" si="2"/>
        <v>132</v>
      </c>
      <c r="E30" s="47">
        <f t="shared" si="2"/>
        <v>163</v>
      </c>
      <c r="F30" s="47">
        <f t="shared" si="2"/>
        <v>202</v>
      </c>
      <c r="G30" s="47">
        <f t="shared" si="2"/>
        <v>12</v>
      </c>
      <c r="H30" s="48"/>
    </row>
    <row r="31" spans="1:8" ht="30" customHeight="1" x14ac:dyDescent="0.3">
      <c r="A31" s="46" t="str">
        <f t="shared" si="1"/>
        <v>Bob</v>
      </c>
      <c r="B31" s="47">
        <f t="shared" si="2"/>
        <v>-191</v>
      </c>
      <c r="C31" s="47">
        <f t="shared" si="2"/>
        <v>-285</v>
      </c>
      <c r="D31" s="47">
        <f t="shared" si="2"/>
        <v>-306</v>
      </c>
      <c r="E31" s="47">
        <f t="shared" si="2"/>
        <v>-311</v>
      </c>
      <c r="F31" s="47">
        <f t="shared" si="2"/>
        <v>178</v>
      </c>
      <c r="G31" s="47">
        <f t="shared" si="2"/>
        <v>-244</v>
      </c>
      <c r="H31" s="48"/>
    </row>
    <row r="32" spans="1:8" ht="30" customHeight="1" x14ac:dyDescent="0.3">
      <c r="A32" s="46" t="str">
        <f t="shared" si="1"/>
        <v>Chuck</v>
      </c>
      <c r="B32" s="47">
        <f t="shared" si="2"/>
        <v>108</v>
      </c>
      <c r="C32" s="47">
        <f t="shared" si="2"/>
        <v>283</v>
      </c>
      <c r="D32" s="47">
        <f t="shared" si="2"/>
        <v>265</v>
      </c>
      <c r="E32" s="47">
        <f t="shared" si="2"/>
        <v>332</v>
      </c>
      <c r="F32" s="47">
        <f t="shared" si="2"/>
        <v>-17</v>
      </c>
      <c r="G32" s="47">
        <f t="shared" si="2"/>
        <v>263</v>
      </c>
      <c r="H32" s="48"/>
    </row>
    <row r="33" spans="1:8" ht="30" customHeight="1" x14ac:dyDescent="0.3">
      <c r="A33" s="46" t="str">
        <f t="shared" si="1"/>
        <v>Dave</v>
      </c>
      <c r="B33" s="47">
        <f t="shared" si="2"/>
        <v>-91</v>
      </c>
      <c r="C33" s="47">
        <f t="shared" si="2"/>
        <v>-85</v>
      </c>
      <c r="D33" s="47">
        <f t="shared" si="2"/>
        <v>22</v>
      </c>
      <c r="E33" s="47">
        <f t="shared" si="2"/>
        <v>98</v>
      </c>
      <c r="F33" s="47">
        <f t="shared" si="2"/>
        <v>-79</v>
      </c>
      <c r="G33" s="47">
        <f t="shared" si="2"/>
        <v>-67</v>
      </c>
      <c r="H33" s="48"/>
    </row>
    <row r="34" spans="1:8" ht="30" customHeight="1" x14ac:dyDescent="0.3">
      <c r="A34" s="46" t="str">
        <f t="shared" si="1"/>
        <v>Ellen</v>
      </c>
      <c r="B34" s="47">
        <f t="shared" si="2"/>
        <v>290</v>
      </c>
      <c r="C34" s="47">
        <f t="shared" si="2"/>
        <v>393</v>
      </c>
      <c r="D34" s="47">
        <f t="shared" si="2"/>
        <v>77</v>
      </c>
      <c r="E34" s="47">
        <f t="shared" si="2"/>
        <v>302</v>
      </c>
      <c r="F34" s="47">
        <f t="shared" si="2"/>
        <v>374</v>
      </c>
      <c r="G34" s="47">
        <f t="shared" si="2"/>
        <v>263</v>
      </c>
      <c r="H34" s="48"/>
    </row>
    <row r="35" spans="1:8" ht="30" customHeight="1" x14ac:dyDescent="0.3">
      <c r="A35" s="46" t="str">
        <f t="shared" si="1"/>
        <v>Frank</v>
      </c>
      <c r="B35" s="47">
        <f t="shared" si="2"/>
        <v>-289</v>
      </c>
      <c r="C35" s="47">
        <f t="shared" si="2"/>
        <v>-441</v>
      </c>
      <c r="D35" s="47">
        <f t="shared" si="2"/>
        <v>-500</v>
      </c>
      <c r="E35" s="47">
        <f t="shared" si="2"/>
        <v>-500</v>
      </c>
      <c r="F35" s="47">
        <f t="shared" si="2"/>
        <v>-315</v>
      </c>
      <c r="G35" s="47">
        <f t="shared" si="2"/>
        <v>-270</v>
      </c>
      <c r="H35" s="48"/>
    </row>
    <row r="36" spans="1:8" ht="30" customHeight="1" x14ac:dyDescent="0.3">
      <c r="A36" s="46" t="str">
        <f t="shared" si="1"/>
        <v>Giselle</v>
      </c>
      <c r="B36" s="47">
        <f t="shared" si="2"/>
        <v>285</v>
      </c>
      <c r="C36" s="47">
        <f t="shared" si="2"/>
        <v>264</v>
      </c>
      <c r="D36" s="47">
        <f t="shared" si="2"/>
        <v>201</v>
      </c>
      <c r="E36" s="47">
        <f t="shared" si="2"/>
        <v>284</v>
      </c>
      <c r="F36" s="47">
        <f t="shared" si="2"/>
        <v>-286</v>
      </c>
      <c r="G36" s="47">
        <f t="shared" si="2"/>
        <v>-315</v>
      </c>
      <c r="H36" s="48"/>
    </row>
    <row r="37" spans="1:8" ht="30" customHeight="1" x14ac:dyDescent="0.3">
      <c r="A37" s="46" t="str">
        <f t="shared" si="1"/>
        <v>Henry</v>
      </c>
      <c r="B37" s="47">
        <f t="shared" si="2"/>
        <v>-150</v>
      </c>
      <c r="C37" s="47">
        <f t="shared" si="2"/>
        <v>-133</v>
      </c>
      <c r="D37" s="47">
        <f t="shared" si="2"/>
        <v>60</v>
      </c>
      <c r="E37" s="47">
        <f t="shared" si="2"/>
        <v>83</v>
      </c>
      <c r="F37" s="47">
        <f t="shared" si="2"/>
        <v>284</v>
      </c>
      <c r="G37" s="47">
        <f t="shared" si="2"/>
        <v>163</v>
      </c>
      <c r="H37" s="48"/>
    </row>
  </sheetData>
  <mergeCells count="3">
    <mergeCell ref="B4:G4"/>
    <mergeCell ref="B28:G28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displayEmptyCellsAs="gap" minAxisType="group" xr2:uid="{00000000-0003-0000-0600-000010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'Figures 11-12'!B6:G6</xm:f>
              <xm:sqref>H6</xm:sqref>
            </x14:sparkline>
            <x14:sparkline>
              <xm:f>'Figures 11-12'!B7:G7</xm:f>
              <xm:sqref>H7</xm:sqref>
            </x14:sparkline>
            <x14:sparkline>
              <xm:f>'Figures 11-12'!B8:G8</xm:f>
              <xm:sqref>H8</xm:sqref>
            </x14:sparkline>
            <x14:sparkline>
              <xm:f>'Figures 11-12'!B9:G9</xm:f>
              <xm:sqref>H9</xm:sqref>
            </x14:sparkline>
            <x14:sparkline>
              <xm:f>'Figures 11-12'!B10:G10</xm:f>
              <xm:sqref>H10</xm:sqref>
            </x14:sparkline>
            <x14:sparkline>
              <xm:f>'Figures 11-12'!B11:G11</xm:f>
              <xm:sqref>H11</xm:sqref>
            </x14:sparkline>
            <x14:sparkline>
              <xm:f>'Figures 11-12'!B12:G12</xm:f>
              <xm:sqref>H12</xm:sqref>
            </x14:sparkline>
            <x14:sparkline>
              <xm:f>'Figures 11-12'!B13:G13</xm:f>
              <xm:sqref>H13</xm:sqref>
            </x14:sparkline>
          </x14:sparklines>
        </x14:sparklineGroup>
        <x14:sparklineGroup lineWeight="2" displayEmptyCellsAs="gap" negative="1" displayXAxis="1" maxAxisType="group" xr2:uid="{00000000-0003-0000-0600-000011000000}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'Figures 11-12'!B30:G30</xm:f>
              <xm:sqref>H30</xm:sqref>
            </x14:sparkline>
            <x14:sparkline>
              <xm:f>'Figures 11-12'!B31:G31</xm:f>
              <xm:sqref>H31</xm:sqref>
            </x14:sparkline>
            <x14:sparkline>
              <xm:f>'Figures 11-12'!B32:G32</xm:f>
              <xm:sqref>H32</xm:sqref>
            </x14:sparkline>
            <x14:sparkline>
              <xm:f>'Figures 11-12'!B33:G33</xm:f>
              <xm:sqref>H33</xm:sqref>
            </x14:sparkline>
            <x14:sparkline>
              <xm:f>'Figures 11-12'!B34:G34</xm:f>
              <xm:sqref>H34</xm:sqref>
            </x14:sparkline>
            <x14:sparkline>
              <xm:f>'Figures 11-12'!B35:G35</xm:f>
              <xm:sqref>H35</xm:sqref>
            </x14:sparkline>
            <x14:sparkline>
              <xm:f>'Figures 11-12'!B36:G36</xm:f>
              <xm:sqref>H36</xm:sqref>
            </x14:sparkline>
            <x14:sparkline>
              <xm:f>'Figures 11-12'!B37:G37</xm:f>
              <xm:sqref>H37</xm:sqref>
            </x14:sparkline>
          </x14:sparklines>
        </x14:sparklineGroup>
        <x14:sparklineGroup lineWeight="1.3333333333333333" type="stacked" displayEmptyCellsAs="gap" negative="1" minAxisType="group" xr2:uid="{00000000-0003-0000-0600-000012000000}">
          <x14:colorSeries theme="7" tint="-0.499984740745262"/>
          <x14:colorNegative theme="8"/>
          <x14:colorAxis rgb="FF80808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'Figures 11-12'!B18:G18</xm:f>
              <xm:sqref>H18</xm:sqref>
            </x14:sparkline>
            <x14:sparkline>
              <xm:f>'Figures 11-12'!B19:G19</xm:f>
              <xm:sqref>H19</xm:sqref>
            </x14:sparkline>
            <x14:sparkline>
              <xm:f>'Figures 11-12'!B20:G20</xm:f>
              <xm:sqref>H20</xm:sqref>
            </x14:sparkline>
            <x14:sparkline>
              <xm:f>'Figures 11-12'!B21:G21</xm:f>
              <xm:sqref>H21</xm:sqref>
            </x14:sparkline>
            <x14:sparkline>
              <xm:f>'Figures 11-12'!B22:G22</xm:f>
              <xm:sqref>H22</xm:sqref>
            </x14:sparkline>
            <x14:sparkline>
              <xm:f>'Figures 11-12'!B23:G23</xm:f>
              <xm:sqref>H23</xm:sqref>
            </x14:sparkline>
            <x14:sparkline>
              <xm:f>'Figures 11-12'!B24:G24</xm:f>
              <xm:sqref>H24</xm:sqref>
            </x14:sparkline>
            <x14:sparkline>
              <xm:f>'Figures 11-12'!B25:G25</xm:f>
              <xm:sqref>H25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"/>
  <sheetViews>
    <sheetView workbookViewId="0"/>
  </sheetViews>
  <sheetFormatPr defaultRowHeight="14.4" x14ac:dyDescent="0.3"/>
  <cols>
    <col min="1" max="1" width="9.6640625" customWidth="1"/>
    <col min="3" max="3" width="4.44140625" customWidth="1"/>
    <col min="4" max="4" width="33.88671875" customWidth="1"/>
  </cols>
  <sheetData>
    <row r="1" spans="1:7" x14ac:dyDescent="0.3">
      <c r="A1" s="9" t="s">
        <v>55</v>
      </c>
      <c r="B1" s="9" t="s">
        <v>37</v>
      </c>
    </row>
    <row r="2" spans="1:7" x14ac:dyDescent="0.3">
      <c r="A2" s="10">
        <v>40179</v>
      </c>
      <c r="B2">
        <v>154</v>
      </c>
      <c r="D2" s="132"/>
      <c r="E2" s="132"/>
    </row>
    <row r="3" spans="1:7" x14ac:dyDescent="0.3">
      <c r="A3" s="10">
        <v>40180</v>
      </c>
      <c r="B3">
        <v>201</v>
      </c>
      <c r="D3" s="132"/>
      <c r="E3" s="132"/>
    </row>
    <row r="4" spans="1:7" x14ac:dyDescent="0.3">
      <c r="A4" s="10">
        <v>40181</v>
      </c>
      <c r="B4">
        <v>245</v>
      </c>
      <c r="D4" s="132"/>
      <c r="E4" s="132"/>
      <c r="F4" s="49"/>
      <c r="G4" t="s">
        <v>56</v>
      </c>
    </row>
    <row r="5" spans="1:7" x14ac:dyDescent="0.3">
      <c r="A5" s="10">
        <v>40182</v>
      </c>
      <c r="B5">
        <v>176</v>
      </c>
      <c r="D5" s="132"/>
      <c r="E5" s="132"/>
    </row>
    <row r="6" spans="1:7" x14ac:dyDescent="0.3">
      <c r="A6" s="10">
        <v>40189</v>
      </c>
      <c r="B6">
        <v>267</v>
      </c>
    </row>
    <row r="7" spans="1:7" x14ac:dyDescent="0.3">
      <c r="A7" s="10">
        <v>40190</v>
      </c>
      <c r="B7">
        <v>289</v>
      </c>
    </row>
    <row r="8" spans="1:7" x14ac:dyDescent="0.3">
      <c r="A8" s="10">
        <v>40191</v>
      </c>
      <c r="B8">
        <v>331</v>
      </c>
    </row>
    <row r="9" spans="1:7" x14ac:dyDescent="0.3">
      <c r="A9" s="10">
        <v>40192</v>
      </c>
      <c r="B9">
        <v>365</v>
      </c>
    </row>
    <row r="10" spans="1:7" x14ac:dyDescent="0.3">
      <c r="A10" s="10">
        <v>40196</v>
      </c>
      <c r="B10">
        <v>298</v>
      </c>
    </row>
    <row r="11" spans="1:7" x14ac:dyDescent="0.3">
      <c r="A11" s="10">
        <v>40197</v>
      </c>
      <c r="B11">
        <v>424</v>
      </c>
    </row>
    <row r="12" spans="1:7" x14ac:dyDescent="0.3">
      <c r="A12" s="10"/>
    </row>
    <row r="13" spans="1:7" x14ac:dyDescent="0.3">
      <c r="A13" s="10"/>
    </row>
    <row r="14" spans="1:7" x14ac:dyDescent="0.3">
      <c r="A14" s="10"/>
    </row>
    <row r="15" spans="1:7" x14ac:dyDescent="0.3">
      <c r="A15" s="10"/>
    </row>
    <row r="16" spans="1:7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</sheetData>
  <mergeCells count="1">
    <mergeCell ref="D2:E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ateAxis="1" displayEmptyCellsAs="gap" xr2:uid="{00000000-0003-0000-07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'Figure 13-14'!A2:A11</xm:f>
          <x14:sparklines>
            <x14:sparkline>
              <xm:f>'Figure 13-14'!B2:B11</xm:f>
              <xm:sqref>D2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6093821-5401-47B1-8FBB-70DD328199B0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KPI Table</vt:lpstr>
      <vt:lpstr>Figure 3</vt:lpstr>
      <vt:lpstr>Figures 4-6</vt:lpstr>
      <vt:lpstr>Figure 7</vt:lpstr>
      <vt:lpstr>Figure 8</vt:lpstr>
      <vt:lpstr>Figure 9</vt:lpstr>
      <vt:lpstr>Figure 10</vt:lpstr>
      <vt:lpstr>Figures 11-12</vt:lpstr>
      <vt:lpstr>Figure 13-14</vt:lpstr>
      <vt:lpstr>Figure 15-16</vt:lpstr>
      <vt:lpstr>Data</vt:lpstr>
      <vt:lpstr>Sheet4</vt:lpstr>
      <vt:lpstr>Sheet9</vt:lpstr>
      <vt:lpstr>Actuals</vt:lpstr>
      <vt:lpstr>Actuals_Now</vt:lpstr>
      <vt:lpstr>Actuals_PY</vt:lpstr>
      <vt:lpstr>KeyFiguresLabels</vt:lpstr>
      <vt:lpstr>Targets_Now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'Excel 2010 Bible' Example File</dc:subject>
  <dc:creator>John Walkenbach</dc:creator>
  <cp:keywords> </cp:keywords>
  <dc:description>©2010, John Walkenbach. All Rights Reserved.</dc:description>
  <cp:lastModifiedBy>Alexander, Michael [Slalom Consulting]</cp:lastModifiedBy>
  <dcterms:created xsi:type="dcterms:W3CDTF">2009-08-08T19:15:18Z</dcterms:created>
  <dcterms:modified xsi:type="dcterms:W3CDTF">2021-12-27T16:13:29Z</dcterms:modified>
  <cp:category>Excel 2010 Bible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2021-09-27T16:18:31Z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1bff3351-b072-432d-922b-a40772a5d8f4</vt:lpwstr>
  </property>
  <property fmtid="{D5CDD505-2E9C-101B-9397-08002B2CF9AE}" pid="8" name="MSIP_Label_6e4db608-ddec-4a44-8ad7-7d5a79b7448e_ContentBits">
    <vt:lpwstr>0</vt:lpwstr>
  </property>
</Properties>
</file>